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0\03 Coffee Team\03 CAPEX 2020\Safety Upgrade of E54 Cell Covers\Phase 2\17 BidDocs\4 AbsOfBid\Final\"/>
    </mc:Choice>
  </mc:AlternateContent>
  <xr:revisionPtr revIDLastSave="0" documentId="13_ncr:1_{4287CC4C-CD2C-456D-9E16-01DD7A5F93B3}" xr6:coauthVersionLast="41" xr6:coauthVersionMax="41" xr10:uidLastSave="{00000000-0000-0000-0000-000000000000}"/>
  <bookViews>
    <workbookView xWindow="-120" yWindow="-120" windowWidth="19440" windowHeight="15000" activeTab="2" xr2:uid="{00000000-000D-0000-FFFF-FFFF00000000}"/>
  </bookViews>
  <sheets>
    <sheet name="Original bid" sheetId="1" r:id="rId1"/>
    <sheet name="Adjusted based on in-house" sheetId="6" r:id="rId2"/>
    <sheet name="Reconciled" sheetId="7" r:id="rId3"/>
  </sheets>
  <externalReferences>
    <externalReference r:id="rId4"/>
  </externalReferences>
  <definedNames>
    <definedName name="_5SHUTTLEBUS">#N/A</definedName>
    <definedName name="_BUS142">#N/A</definedName>
    <definedName name="_Fill" localSheetId="1" hidden="1">#REF!</definedName>
    <definedName name="_Fill" localSheetId="0" hidden="1">#REF!</definedName>
    <definedName name="_Fill" localSheetId="2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localSheetId="2" hidden="1">#REF!</definedName>
    <definedName name="_Key1" hidden="1">#REF!</definedName>
    <definedName name="_Order1" hidden="1">255</definedName>
    <definedName name="_Sort" localSheetId="1" hidden="1">#REF!</definedName>
    <definedName name="_Sort" localSheetId="0" hidden="1">#REF!</definedName>
    <definedName name="_Sort" localSheetId="2" hidden="1">#REF!</definedName>
    <definedName name="_Sort" hidden="1">#REF!</definedName>
    <definedName name="CANNTRAY" localSheetId="1">#REF!</definedName>
    <definedName name="CANNTRAY" localSheetId="0">#REF!</definedName>
    <definedName name="CANNTRAY" localSheetId="2">#REF!</definedName>
    <definedName name="CANNTRAY">#REF!</definedName>
    <definedName name="CLARKAT">#N/A</definedName>
    <definedName name="das" localSheetId="1">#REF!</definedName>
    <definedName name="das" localSheetId="2">#REF!</definedName>
    <definedName name="das">#REF!</definedName>
    <definedName name="DUMPTRUCK169">#N/A</definedName>
    <definedName name="e" localSheetId="1" hidden="1">#REF!</definedName>
    <definedName name="e" localSheetId="2" hidden="1">#REF!</definedName>
    <definedName name="e" hidden="1">#REF!</definedName>
    <definedName name="EL" localSheetId="1" hidden="1">#REF!</definedName>
    <definedName name="EL" localSheetId="2" hidden="1">#REF!</definedName>
    <definedName name="EL" hidden="1">#REF!</definedName>
    <definedName name="electrical" localSheetId="1" hidden="1">#REF!</definedName>
    <definedName name="electrical" localSheetId="2" hidden="1">#REF!</definedName>
    <definedName name="electrical" hidden="1">#REF!</definedName>
    <definedName name="FIRETRUCK">#N/A</definedName>
    <definedName name="Format" localSheetId="1">#REF!</definedName>
    <definedName name="Format" localSheetId="0">#REF!</definedName>
    <definedName name="Format" localSheetId="2">#REF!</definedName>
    <definedName name="Format">#REF!</definedName>
    <definedName name="MACHINETOOLS">#N/A</definedName>
    <definedName name="Months">[1]Sheet5!$A$1:$B$13</definedName>
    <definedName name="past" localSheetId="1" hidden="1">#REF!</definedName>
    <definedName name="past" localSheetId="0" hidden="1">#REF!</definedName>
    <definedName name="past" localSheetId="2" hidden="1">#REF!</definedName>
    <definedName name="past" hidden="1">#REF!</definedName>
    <definedName name="_xlnm.Print_Area" localSheetId="1">'Adjusted based on in-house'!$A$1:$S$104</definedName>
    <definedName name="_xlnm.Print_Area" localSheetId="0">'Original bid'!$A$1:$S$104</definedName>
    <definedName name="_xlnm.Print_Area" localSheetId="2">Reconciled!$A$1:$S$107</definedName>
    <definedName name="Print_Area_MI" localSheetId="1">#REF!</definedName>
    <definedName name="Print_Area_MI" localSheetId="0">#REF!</definedName>
    <definedName name="Print_Area_MI" localSheetId="2">#REF!</definedName>
    <definedName name="Print_Area_MI">#REF!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8" i="7" l="1"/>
  <c r="AA94" i="7"/>
  <c r="AA92" i="7"/>
  <c r="AA86" i="7"/>
  <c r="AA91" i="7"/>
  <c r="AA90" i="7"/>
  <c r="AA89" i="7"/>
  <c r="AA88" i="7"/>
  <c r="AE86" i="7" l="1"/>
  <c r="AE85" i="7"/>
  <c r="AE76" i="7"/>
  <c r="AE74" i="7"/>
  <c r="AE44" i="7"/>
  <c r="AE42" i="7"/>
  <c r="AA44" i="7" l="1"/>
  <c r="AE89" i="1" l="1"/>
  <c r="AE87" i="1"/>
  <c r="AE84" i="1"/>
  <c r="AE85" i="1"/>
  <c r="AE86" i="1"/>
  <c r="AE90" i="7" l="1"/>
  <c r="AE89" i="7"/>
  <c r="AE88" i="7"/>
  <c r="AE87" i="7"/>
  <c r="AA87" i="7"/>
  <c r="AA85" i="7"/>
  <c r="S87" i="7"/>
  <c r="S86" i="7"/>
  <c r="S85" i="7"/>
  <c r="S92" i="7" s="1"/>
  <c r="AE92" i="7" l="1"/>
  <c r="AE17" i="7"/>
  <c r="AE81" i="7" l="1"/>
  <c r="AE80" i="7"/>
  <c r="AE79" i="7"/>
  <c r="AE78" i="7"/>
  <c r="AE77" i="7"/>
  <c r="AE75" i="7"/>
  <c r="AE73" i="7"/>
  <c r="AE72" i="7"/>
  <c r="AE71" i="7"/>
  <c r="AE70" i="7"/>
  <c r="AE69" i="7"/>
  <c r="AE68" i="7"/>
  <c r="AE67" i="7"/>
  <c r="AE41" i="7"/>
  <c r="AE40" i="7"/>
  <c r="AE39" i="7"/>
  <c r="AE38" i="7"/>
  <c r="AE37" i="7"/>
  <c r="AE36" i="7"/>
  <c r="AE35" i="7"/>
  <c r="AE34" i="7"/>
  <c r="AE33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S81" i="7"/>
  <c r="S45" i="7"/>
  <c r="AE45" i="7"/>
  <c r="AE46" i="7" l="1"/>
  <c r="AE82" i="7"/>
  <c r="S91" i="1"/>
  <c r="S93" i="1"/>
  <c r="AA95" i="1"/>
  <c r="W93" i="1"/>
  <c r="W95" i="1"/>
  <c r="AA45" i="7"/>
  <c r="W17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3" i="7"/>
  <c r="W34" i="7"/>
  <c r="W35" i="7"/>
  <c r="W36" i="7"/>
  <c r="W37" i="7"/>
  <c r="W38" i="7"/>
  <c r="W39" i="7"/>
  <c r="W40" i="7"/>
  <c r="W41" i="7"/>
  <c r="W87" i="7" l="1"/>
  <c r="W86" i="7"/>
  <c r="AA81" i="7"/>
  <c r="W81" i="7"/>
  <c r="AA80" i="7"/>
  <c r="W80" i="7"/>
  <c r="S80" i="7"/>
  <c r="AA79" i="7"/>
  <c r="W79" i="7"/>
  <c r="S79" i="7"/>
  <c r="AA78" i="7"/>
  <c r="W78" i="7"/>
  <c r="S78" i="7"/>
  <c r="AA77" i="7"/>
  <c r="W77" i="7"/>
  <c r="S77" i="7"/>
  <c r="AA76" i="7"/>
  <c r="W76" i="7"/>
  <c r="S76" i="7"/>
  <c r="AA75" i="7"/>
  <c r="W75" i="7"/>
  <c r="S75" i="7"/>
  <c r="AA74" i="7"/>
  <c r="W74" i="7"/>
  <c r="S74" i="7"/>
  <c r="AA73" i="7"/>
  <c r="W73" i="7"/>
  <c r="S73" i="7"/>
  <c r="AA72" i="7"/>
  <c r="W72" i="7"/>
  <c r="S72" i="7"/>
  <c r="AA71" i="7"/>
  <c r="W71" i="7"/>
  <c r="S71" i="7"/>
  <c r="AA70" i="7"/>
  <c r="W70" i="7"/>
  <c r="S70" i="7"/>
  <c r="AA69" i="7"/>
  <c r="W69" i="7"/>
  <c r="S69" i="7"/>
  <c r="AA68" i="7"/>
  <c r="W68" i="7"/>
  <c r="S68" i="7"/>
  <c r="AA67" i="7"/>
  <c r="W67" i="7"/>
  <c r="S67" i="7"/>
  <c r="S82" i="7" s="1"/>
  <c r="AE60" i="7"/>
  <c r="AA60" i="7"/>
  <c r="W60" i="7"/>
  <c r="S60" i="7"/>
  <c r="AE59" i="7"/>
  <c r="AA59" i="7"/>
  <c r="W59" i="7"/>
  <c r="S59" i="7"/>
  <c r="AE58" i="7"/>
  <c r="AA58" i="7"/>
  <c r="W58" i="7"/>
  <c r="S58" i="7"/>
  <c r="AE57" i="7"/>
  <c r="AA57" i="7"/>
  <c r="W57" i="7"/>
  <c r="S57" i="7"/>
  <c r="AE56" i="7"/>
  <c r="AA56" i="7"/>
  <c r="W56" i="7"/>
  <c r="S56" i="7"/>
  <c r="AE55" i="7"/>
  <c r="AA55" i="7"/>
  <c r="W55" i="7"/>
  <c r="S55" i="7"/>
  <c r="AE54" i="7"/>
  <c r="AA54" i="7"/>
  <c r="W54" i="7"/>
  <c r="S54" i="7"/>
  <c r="AE53" i="7"/>
  <c r="AA53" i="7"/>
  <c r="W53" i="7"/>
  <c r="S53" i="7"/>
  <c r="AE52" i="7"/>
  <c r="AA52" i="7"/>
  <c r="W52" i="7"/>
  <c r="S52" i="7"/>
  <c r="AE51" i="7"/>
  <c r="AA51" i="7"/>
  <c r="W51" i="7"/>
  <c r="S51" i="7"/>
  <c r="AE50" i="7"/>
  <c r="AA50" i="7"/>
  <c r="W50" i="7"/>
  <c r="S50" i="7"/>
  <c r="AE49" i="7"/>
  <c r="AA49" i="7"/>
  <c r="W49" i="7"/>
  <c r="S49" i="7"/>
  <c r="S65" i="7" s="1"/>
  <c r="AE48" i="7"/>
  <c r="AA48" i="7"/>
  <c r="W48" i="7"/>
  <c r="S48" i="7"/>
  <c r="W45" i="7"/>
  <c r="W46" i="7" s="1"/>
  <c r="AA42" i="7"/>
  <c r="AA41" i="7"/>
  <c r="S41" i="7"/>
  <c r="AA40" i="7"/>
  <c r="S40" i="7"/>
  <c r="AA39" i="7"/>
  <c r="S39" i="7"/>
  <c r="AA38" i="7"/>
  <c r="S38" i="7"/>
  <c r="AA37" i="7"/>
  <c r="S37" i="7"/>
  <c r="AA36" i="7"/>
  <c r="S36" i="7"/>
  <c r="AA35" i="7"/>
  <c r="S35" i="7"/>
  <c r="AA34" i="7"/>
  <c r="S34" i="7"/>
  <c r="AA33" i="7"/>
  <c r="S33" i="7"/>
  <c r="AA31" i="7"/>
  <c r="S31" i="7"/>
  <c r="AA30" i="7"/>
  <c r="S30" i="7"/>
  <c r="AA29" i="7"/>
  <c r="S29" i="7"/>
  <c r="AA28" i="7"/>
  <c r="S28" i="7"/>
  <c r="AA27" i="7"/>
  <c r="S27" i="7"/>
  <c r="AA26" i="7"/>
  <c r="S26" i="7"/>
  <c r="AA25" i="7"/>
  <c r="S25" i="7"/>
  <c r="AA24" i="7"/>
  <c r="S24" i="7"/>
  <c r="AA23" i="7"/>
  <c r="S23" i="7"/>
  <c r="AA22" i="7"/>
  <c r="S22" i="7"/>
  <c r="AA21" i="7"/>
  <c r="S21" i="7"/>
  <c r="AA20" i="7"/>
  <c r="S20" i="7"/>
  <c r="AA19" i="7"/>
  <c r="S19" i="7"/>
  <c r="AA17" i="7"/>
  <c r="S17" i="7"/>
  <c r="AD6" i="7"/>
  <c r="W65" i="7" l="1"/>
  <c r="W94" i="7" s="1"/>
  <c r="W98" i="7" s="1"/>
  <c r="AE65" i="7"/>
  <c r="AE94" i="7" s="1"/>
  <c r="AE98" i="7" s="1"/>
  <c r="W92" i="7"/>
  <c r="AA46" i="7"/>
  <c r="AA65" i="7"/>
  <c r="W82" i="7"/>
  <c r="S46" i="7"/>
  <c r="S94" i="7" s="1"/>
  <c r="AA82" i="7"/>
  <c r="AA106" i="7" l="1"/>
  <c r="S96" i="7"/>
  <c r="S98" i="7" s="1"/>
  <c r="S95" i="7"/>
  <c r="AE106" i="7"/>
  <c r="W106" i="7"/>
  <c r="AE88" i="6" l="1"/>
  <c r="AE87" i="6"/>
  <c r="AE86" i="6"/>
  <c r="AE85" i="6"/>
  <c r="AA85" i="6"/>
  <c r="W85" i="6"/>
  <c r="W89" i="6" s="1"/>
  <c r="S85" i="6"/>
  <c r="AE84" i="6"/>
  <c r="AA84" i="6"/>
  <c r="W84" i="6"/>
  <c r="S84" i="6"/>
  <c r="AE83" i="6"/>
  <c r="AA83" i="6"/>
  <c r="AA89" i="6" s="1"/>
  <c r="S83" i="6"/>
  <c r="S89" i="6" s="1"/>
  <c r="AE79" i="6"/>
  <c r="AA79" i="6"/>
  <c r="W79" i="6"/>
  <c r="AA78" i="6"/>
  <c r="W78" i="6"/>
  <c r="S78" i="6"/>
  <c r="AE77" i="6"/>
  <c r="AE80" i="6" s="1"/>
  <c r="AA77" i="6"/>
  <c r="W77" i="6"/>
  <c r="S77" i="6"/>
  <c r="AE76" i="6"/>
  <c r="AA76" i="6"/>
  <c r="W76" i="6"/>
  <c r="S76" i="6"/>
  <c r="AA75" i="6"/>
  <c r="W75" i="6"/>
  <c r="S75" i="6"/>
  <c r="AA74" i="6"/>
  <c r="W74" i="6"/>
  <c r="S74" i="6"/>
  <c r="AA73" i="6"/>
  <c r="W73" i="6"/>
  <c r="S73" i="6"/>
  <c r="AA72" i="6"/>
  <c r="W72" i="6"/>
  <c r="S72" i="6"/>
  <c r="AA71" i="6"/>
  <c r="W71" i="6"/>
  <c r="S71" i="6"/>
  <c r="AA70" i="6"/>
  <c r="W70" i="6"/>
  <c r="S70" i="6"/>
  <c r="AA69" i="6"/>
  <c r="W69" i="6"/>
  <c r="S69" i="6"/>
  <c r="AA68" i="6"/>
  <c r="W68" i="6"/>
  <c r="S68" i="6"/>
  <c r="AA67" i="6"/>
  <c r="W67" i="6"/>
  <c r="S67" i="6"/>
  <c r="AA66" i="6"/>
  <c r="W66" i="6"/>
  <c r="W80" i="6" s="1"/>
  <c r="S66" i="6"/>
  <c r="AA65" i="6"/>
  <c r="AA80" i="6" s="1"/>
  <c r="W65" i="6"/>
  <c r="S65" i="6"/>
  <c r="S80" i="6" s="1"/>
  <c r="AE58" i="6"/>
  <c r="AA58" i="6"/>
  <c r="W58" i="6"/>
  <c r="S58" i="6"/>
  <c r="AE57" i="6"/>
  <c r="AA57" i="6"/>
  <c r="W57" i="6"/>
  <c r="S57" i="6"/>
  <c r="AE56" i="6"/>
  <c r="AA56" i="6"/>
  <c r="W56" i="6"/>
  <c r="S56" i="6"/>
  <c r="AE55" i="6"/>
  <c r="AA55" i="6"/>
  <c r="W55" i="6"/>
  <c r="S55" i="6"/>
  <c r="AE54" i="6"/>
  <c r="AA54" i="6"/>
  <c r="W54" i="6"/>
  <c r="S54" i="6"/>
  <c r="AE53" i="6"/>
  <c r="AA53" i="6"/>
  <c r="W53" i="6"/>
  <c r="S53" i="6"/>
  <c r="AE52" i="6"/>
  <c r="AA52" i="6"/>
  <c r="W52" i="6"/>
  <c r="S52" i="6"/>
  <c r="AE51" i="6"/>
  <c r="AA51" i="6"/>
  <c r="W51" i="6"/>
  <c r="S51" i="6"/>
  <c r="AE50" i="6"/>
  <c r="AA50" i="6"/>
  <c r="W50" i="6"/>
  <c r="S50" i="6"/>
  <c r="AE49" i="6"/>
  <c r="AA49" i="6"/>
  <c r="W49" i="6"/>
  <c r="S49" i="6"/>
  <c r="AE48" i="6"/>
  <c r="AA48" i="6"/>
  <c r="W48" i="6"/>
  <c r="S48" i="6"/>
  <c r="AE47" i="6"/>
  <c r="AE63" i="6" s="1"/>
  <c r="AA47" i="6"/>
  <c r="W47" i="6"/>
  <c r="S47" i="6"/>
  <c r="S63" i="6" s="1"/>
  <c r="AE46" i="6"/>
  <c r="AA46" i="6"/>
  <c r="AA63" i="6" s="1"/>
  <c r="W46" i="6"/>
  <c r="W63" i="6" s="1"/>
  <c r="S46" i="6"/>
  <c r="W43" i="6"/>
  <c r="AA40" i="6"/>
  <c r="AA39" i="6"/>
  <c r="W39" i="6"/>
  <c r="S39" i="6"/>
  <c r="AA38" i="6"/>
  <c r="W38" i="6"/>
  <c r="S38" i="6"/>
  <c r="AA37" i="6"/>
  <c r="W37" i="6"/>
  <c r="S37" i="6"/>
  <c r="AA36" i="6"/>
  <c r="W36" i="6"/>
  <c r="S36" i="6"/>
  <c r="AA35" i="6"/>
  <c r="W35" i="6"/>
  <c r="S35" i="6"/>
  <c r="AA34" i="6"/>
  <c r="W34" i="6"/>
  <c r="S34" i="6"/>
  <c r="AA33" i="6"/>
  <c r="W33" i="6"/>
  <c r="S33" i="6"/>
  <c r="AA32" i="6"/>
  <c r="W32" i="6"/>
  <c r="S32" i="6"/>
  <c r="AE44" i="6"/>
  <c r="AA31" i="6"/>
  <c r="W31" i="6"/>
  <c r="S31" i="6"/>
  <c r="AA29" i="6"/>
  <c r="W29" i="6"/>
  <c r="S29" i="6"/>
  <c r="AA28" i="6"/>
  <c r="W28" i="6"/>
  <c r="S28" i="6"/>
  <c r="AA27" i="6"/>
  <c r="W27" i="6"/>
  <c r="S27" i="6"/>
  <c r="AA26" i="6"/>
  <c r="W26" i="6"/>
  <c r="S26" i="6"/>
  <c r="AA25" i="6"/>
  <c r="W25" i="6"/>
  <c r="S25" i="6"/>
  <c r="AA24" i="6"/>
  <c r="W24" i="6"/>
  <c r="S24" i="6"/>
  <c r="AA23" i="6"/>
  <c r="W23" i="6"/>
  <c r="S23" i="6"/>
  <c r="AA22" i="6"/>
  <c r="W22" i="6"/>
  <c r="S22" i="6"/>
  <c r="AA21" i="6"/>
  <c r="W21" i="6"/>
  <c r="S21" i="6"/>
  <c r="AA20" i="6"/>
  <c r="W20" i="6"/>
  <c r="S20" i="6"/>
  <c r="AA19" i="6"/>
  <c r="W19" i="6"/>
  <c r="S19" i="6"/>
  <c r="AA18" i="6"/>
  <c r="W18" i="6"/>
  <c r="S18" i="6"/>
  <c r="AA17" i="6"/>
  <c r="W17" i="6"/>
  <c r="S17" i="6"/>
  <c r="AA15" i="6"/>
  <c r="AA44" i="6" s="1"/>
  <c r="W15" i="6"/>
  <c r="W44" i="6" s="1"/>
  <c r="S15" i="6"/>
  <c r="AD6" i="6"/>
  <c r="AE88" i="1"/>
  <c r="AE83" i="1"/>
  <c r="AA85" i="1"/>
  <c r="AA84" i="1"/>
  <c r="AA83" i="1"/>
  <c r="AA40" i="1"/>
  <c r="AE79" i="1"/>
  <c r="AE77" i="1"/>
  <c r="AE76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63" i="1" s="1"/>
  <c r="AE44" i="1"/>
  <c r="AD6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63" i="1" s="1"/>
  <c r="AA39" i="1"/>
  <c r="AA38" i="1"/>
  <c r="AA37" i="1"/>
  <c r="AA36" i="1"/>
  <c r="AA35" i="1"/>
  <c r="AA34" i="1"/>
  <c r="AA33" i="1"/>
  <c r="AA32" i="1"/>
  <c r="AA31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5" i="1"/>
  <c r="S106" i="7" l="1"/>
  <c r="AE89" i="6"/>
  <c r="AE91" i="6" s="1"/>
  <c r="AE95" i="6" s="1"/>
  <c r="AE103" i="6" s="1"/>
  <c r="AA44" i="1"/>
  <c r="S44" i="6"/>
  <c r="S91" i="6" s="1"/>
  <c r="W91" i="6"/>
  <c r="AA91" i="6"/>
  <c r="AA95" i="6" s="1"/>
  <c r="AA103" i="6" s="1"/>
  <c r="AE80" i="1"/>
  <c r="AE91" i="1" s="1"/>
  <c r="AE95" i="1" s="1"/>
  <c r="AA89" i="1"/>
  <c r="AA80" i="1"/>
  <c r="AA91" i="1"/>
  <c r="S93" i="6" l="1"/>
  <c r="S92" i="6"/>
  <c r="W92" i="6"/>
  <c r="W93" i="6" s="1"/>
  <c r="W95" i="6" s="1"/>
  <c r="W103" i="6" s="1"/>
  <c r="AE103" i="1"/>
  <c r="AA103" i="1"/>
  <c r="S95" i="6" l="1"/>
  <c r="S103" i="6" s="1"/>
  <c r="W43" i="1" l="1"/>
  <c r="S44" i="1"/>
  <c r="W80" i="1" l="1"/>
  <c r="W79" i="1"/>
  <c r="W85" i="1" l="1"/>
  <c r="W84" i="1"/>
  <c r="W89" i="1" s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63" i="1" s="1"/>
  <c r="W39" i="1"/>
  <c r="W38" i="1"/>
  <c r="W37" i="1"/>
  <c r="W36" i="1"/>
  <c r="W35" i="1"/>
  <c r="W34" i="1"/>
  <c r="W33" i="1"/>
  <c r="W32" i="1"/>
  <c r="W31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5" i="1"/>
  <c r="W44" i="1" l="1"/>
  <c r="W91" i="1" s="1"/>
  <c r="W92" i="1" s="1"/>
  <c r="W103" i="1" s="1"/>
  <c r="S58" i="1" l="1"/>
  <c r="S51" i="1" l="1"/>
  <c r="S54" i="1"/>
  <c r="S38" i="1"/>
  <c r="S85" i="1" l="1"/>
  <c r="S39" i="1"/>
  <c r="S37" i="1"/>
  <c r="S36" i="1"/>
  <c r="S35" i="1"/>
  <c r="S34" i="1"/>
  <c r="S33" i="1"/>
  <c r="S32" i="1"/>
  <c r="S31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57" i="1" l="1"/>
  <c r="S56" i="1"/>
  <c r="S55" i="1"/>
  <c r="S53" i="1"/>
  <c r="S52" i="1"/>
  <c r="S69" i="1" l="1"/>
  <c r="S78" i="1" l="1"/>
  <c r="S50" i="1" l="1"/>
  <c r="S46" i="1"/>
  <c r="S84" i="1" l="1"/>
  <c r="S83" i="1"/>
  <c r="S89" i="1" l="1"/>
  <c r="S74" i="1"/>
  <c r="S49" i="1" l="1"/>
  <c r="S48" i="1"/>
  <c r="S47" i="1"/>
  <c r="S63" i="1" s="1"/>
  <c r="S73" i="1" l="1"/>
  <c r="S72" i="1"/>
  <c r="S71" i="1"/>
  <c r="S77" i="1"/>
  <c r="S76" i="1"/>
  <c r="S67" i="1"/>
  <c r="S65" i="1"/>
  <c r="S66" i="1"/>
  <c r="S75" i="1"/>
  <c r="S70" i="1"/>
  <c r="S68" i="1"/>
  <c r="S80" i="1" l="1"/>
  <c r="S15" i="1" l="1"/>
  <c r="S92" i="1" l="1"/>
  <c r="S95" i="1" s="1"/>
  <c r="S10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PHPacataAr1</author>
  </authors>
  <commentList>
    <comment ref="V31" authorId="0" shapeId="0" xr:uid="{F013110D-42D1-4DB7-BE98-C19FFBED551F}">
      <text>
        <r>
          <rPr>
            <b/>
            <sz val="9"/>
            <color indexed="81"/>
            <rFont val="Tahoma"/>
            <family val="2"/>
          </rPr>
          <t>After Project execution they turn over the unit to project ( ADC )</t>
        </r>
      </text>
    </comment>
    <comment ref="Z31" authorId="0" shapeId="0" xr:uid="{28D38452-CC50-4B0F-84E1-D21BDA2D2A89}">
      <text>
        <r>
          <rPr>
            <b/>
            <sz val="9"/>
            <color indexed="81"/>
            <rFont val="Tahoma"/>
            <family val="2"/>
          </rPr>
          <t>After Project execution they turn over the unit to project ( ADC )</t>
        </r>
      </text>
    </comment>
    <comment ref="AD31" authorId="0" shapeId="0" xr:uid="{3B8893D0-58AA-42C7-A85C-40FAD0E7B108}">
      <text>
        <r>
          <rPr>
            <b/>
            <sz val="9"/>
            <color indexed="81"/>
            <rFont val="Tahoma"/>
            <family val="2"/>
          </rPr>
          <t>After Project execution they turn over the unit to project ( ADC 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PHPacataAr1</author>
  </authors>
  <commentList>
    <comment ref="V31" authorId="0" shapeId="0" xr:uid="{B53960E8-7684-4F20-9F08-1536062BD272}">
      <text>
        <r>
          <rPr>
            <b/>
            <sz val="9"/>
            <color indexed="81"/>
            <rFont val="Tahoma"/>
            <family val="2"/>
          </rPr>
          <t>After Project execution they turn over the unit to project ( ADC )</t>
        </r>
      </text>
    </comment>
    <comment ref="Z31" authorId="0" shapeId="0" xr:uid="{B1324DFC-18D1-4E1E-B960-5A7CA6F36529}">
      <text>
        <r>
          <rPr>
            <b/>
            <sz val="9"/>
            <color indexed="81"/>
            <rFont val="Tahoma"/>
            <family val="2"/>
          </rPr>
          <t>After Project execution they turn over the unit to project ( ADC )</t>
        </r>
      </text>
    </comment>
    <comment ref="AD31" authorId="0" shapeId="0" xr:uid="{9A7CCBDB-4D4C-461D-A356-81AFA549B284}">
      <text>
        <r>
          <rPr>
            <b/>
            <sz val="9"/>
            <color indexed="81"/>
            <rFont val="Tahoma"/>
            <family val="2"/>
          </rPr>
          <t>After Project execution they turn over the unit to project ( ADC 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PHPacataAr1</author>
  </authors>
  <commentList>
    <comment ref="V33" authorId="0" shapeId="0" xr:uid="{49FE5945-3D69-4D74-B947-214A54853C54}">
      <text>
        <r>
          <rPr>
            <b/>
            <sz val="9"/>
            <color indexed="81"/>
            <rFont val="Tahoma"/>
            <family val="2"/>
          </rPr>
          <t>After Project execution they turn over the unit to project ( ADC )</t>
        </r>
      </text>
    </comment>
    <comment ref="Z33" authorId="0" shapeId="0" xr:uid="{62C25633-D35E-428E-A68C-F041974360FA}">
      <text>
        <r>
          <rPr>
            <b/>
            <sz val="9"/>
            <color indexed="81"/>
            <rFont val="Tahoma"/>
            <family val="2"/>
          </rPr>
          <t>After Project execution they turn over the unit to project ( ADC )</t>
        </r>
      </text>
    </comment>
    <comment ref="AD33" authorId="0" shapeId="0" xr:uid="{BD312F01-C2F6-4880-B478-7CD605EFA984}">
      <text>
        <r>
          <rPr>
            <b/>
            <sz val="9"/>
            <color indexed="81"/>
            <rFont val="Tahoma"/>
            <family val="2"/>
          </rPr>
          <t>After Project execution they turn over the unit to project ( ADC )</t>
        </r>
      </text>
    </comment>
  </commentList>
</comments>
</file>

<file path=xl/sharedStrings.xml><?xml version="1.0" encoding="utf-8"?>
<sst xmlns="http://schemas.openxmlformats.org/spreadsheetml/2006/main" count="976" uniqueCount="128">
  <si>
    <t>F O R M S</t>
  </si>
  <si>
    <t>IN-HOUSE ESTIMATE DATA SHEET</t>
  </si>
  <si>
    <t>PROJECT TITLE:</t>
  </si>
  <si>
    <t>Date:</t>
  </si>
  <si>
    <t>COST CENTER:</t>
  </si>
  <si>
    <t xml:space="preserve"> </t>
  </si>
  <si>
    <t>Reference:</t>
  </si>
  <si>
    <t>No.</t>
  </si>
  <si>
    <t>SCOPE OF WORKS</t>
  </si>
  <si>
    <t>UNIT</t>
  </si>
  <si>
    <t>QTY</t>
  </si>
  <si>
    <t>U/RATE</t>
  </si>
  <si>
    <t>AMOUNT</t>
  </si>
  <si>
    <t>A.</t>
  </si>
  <si>
    <t>GENERAL REQUIREMENTS</t>
  </si>
  <si>
    <t>Mobilization/Demobilization</t>
  </si>
  <si>
    <t>lot</t>
  </si>
  <si>
    <t>PPE and other SH&amp;E Requirements</t>
  </si>
  <si>
    <t>Cotton Gloves</t>
  </si>
  <si>
    <t>doz</t>
  </si>
  <si>
    <t>Welding Gloves</t>
  </si>
  <si>
    <t>pair</t>
  </si>
  <si>
    <t>Welding mask</t>
  </si>
  <si>
    <t>pcs</t>
  </si>
  <si>
    <t>Dust mask</t>
  </si>
  <si>
    <t>Face shield</t>
  </si>
  <si>
    <t>Safety Vest</t>
  </si>
  <si>
    <t>Welding Blanket</t>
  </si>
  <si>
    <t>sht</t>
  </si>
  <si>
    <t>Ear plug</t>
  </si>
  <si>
    <t>Caution Tape</t>
  </si>
  <si>
    <t>Tools and Equipment(rental)</t>
  </si>
  <si>
    <t>Sub-Total A</t>
  </si>
  <si>
    <t>B.</t>
  </si>
  <si>
    <t>kg</t>
  </si>
  <si>
    <t>Sub-Total B</t>
  </si>
  <si>
    <t>D.</t>
  </si>
  <si>
    <t>Labor cost</t>
  </si>
  <si>
    <t>GRAND TOTAL</t>
  </si>
  <si>
    <t>PhP</t>
  </si>
  <si>
    <t>Php</t>
  </si>
  <si>
    <t>S/S welding Rod 3/32''</t>
  </si>
  <si>
    <t>le</t>
  </si>
  <si>
    <t>C.</t>
  </si>
  <si>
    <t>CARI</t>
  </si>
  <si>
    <t>Consumables</t>
  </si>
  <si>
    <t>E.</t>
  </si>
  <si>
    <t>Sub-Total C</t>
  </si>
  <si>
    <t>Tungsten Rod</t>
  </si>
  <si>
    <t>Drill Bit 8mm</t>
  </si>
  <si>
    <t>Masking Tape 1"</t>
  </si>
  <si>
    <t>Medicine Kit</t>
  </si>
  <si>
    <t>Safety Goggles</t>
  </si>
  <si>
    <t>Signages</t>
  </si>
  <si>
    <t>Fire Extinguisher</t>
  </si>
  <si>
    <t>pc</t>
  </si>
  <si>
    <t>SS Cable Tray 100mm x 6mtrs</t>
  </si>
  <si>
    <t>SS Cable Tray 50mm x 6mtrs</t>
  </si>
  <si>
    <t>Materials</t>
  </si>
  <si>
    <t>Argon</t>
  </si>
  <si>
    <t>Drill Bit 6mmØ</t>
  </si>
  <si>
    <t>Mason Bit 6mmØ</t>
  </si>
  <si>
    <t>Mason Bit 8mmØ</t>
  </si>
  <si>
    <t>Tig kleen</t>
  </si>
  <si>
    <t>Gal.</t>
  </si>
  <si>
    <t>Days</t>
  </si>
  <si>
    <t>Person</t>
  </si>
  <si>
    <t>Rate/day</t>
  </si>
  <si>
    <t>F.</t>
  </si>
  <si>
    <t>Sub-Total D</t>
  </si>
  <si>
    <t>Cutting Wheel 4" x 1mm Ø ( Iron Free)</t>
  </si>
  <si>
    <t>Cyl.</t>
  </si>
  <si>
    <t>G.</t>
  </si>
  <si>
    <t>Profit</t>
  </si>
  <si>
    <t>Sub-Total (A,B,C,D,E)</t>
  </si>
  <si>
    <t>SS Dyna Bolt 6mm dia with Cap Knot</t>
  </si>
  <si>
    <t>SS Dyna Bolt 8mm dia with Cap Knot</t>
  </si>
  <si>
    <t xml:space="preserve">                                                                                                                         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/////////nnnnnnnnnnnnnnnnnn</t>
  </si>
  <si>
    <t>SS Cable Tray 30mm x 6mtrs</t>
  </si>
  <si>
    <t>SS Flat Bar 1 1/2" x 5mm x 6mtrs</t>
  </si>
  <si>
    <t>SS Flat Bar 1" x 5mm x 6mtrs</t>
  </si>
  <si>
    <t>SS 304 Filler Rod 1/16</t>
  </si>
  <si>
    <t>Project Eng'r/ Foreman w/ 5 hours OT</t>
  </si>
  <si>
    <t>Welder w/ 5 hours OT</t>
  </si>
  <si>
    <t>Semi-Skilled w/ 5 hours OT</t>
  </si>
  <si>
    <t>Telescopic Ladder, 12' ( 1 unit )</t>
  </si>
  <si>
    <t>Portable Welding machine with complete accessories ( 1 unit )</t>
  </si>
  <si>
    <t>Angle Grinder 4" dia ( 1 unit )</t>
  </si>
  <si>
    <t>Portable Electric drill ( 1 unit )</t>
  </si>
  <si>
    <t>Extension Wire   ( 1 unit )</t>
  </si>
  <si>
    <t>Harness Double Lanyard ( 4 units )</t>
  </si>
  <si>
    <t>A-Frame Ladder, 10' ( 1 unit )</t>
  </si>
  <si>
    <t>Administrative</t>
  </si>
  <si>
    <t>VARIOUS PNEUMATIC WORKS FOR COFFEE SAFETY UPGRADE EXTRACTION 54 CELL COVER PROJECT</t>
  </si>
  <si>
    <t>SS Tubings 6mm x 6mtrs</t>
  </si>
  <si>
    <t>Pneumatic fittings (swagelock) Bulkhead 6mm</t>
  </si>
  <si>
    <t>Pneumatic fittings (swagelock) 6mm Tee connector</t>
  </si>
  <si>
    <t>Pneumatic fittings (swagelock) 6mm straight connector</t>
  </si>
  <si>
    <t>set</t>
  </si>
  <si>
    <t>Tube Binder</t>
  </si>
  <si>
    <t>Tube Cutter</t>
  </si>
  <si>
    <t>Flap disk 4"</t>
  </si>
  <si>
    <t>Binder Expert w/ 5 hours OT</t>
  </si>
  <si>
    <t>Pneumatic fittings (swagelock) 6mm x 1/4" NPT Elbow</t>
  </si>
  <si>
    <t>Pneumatic fittings (swagelock) 6mm x 1/4" NPT Straight</t>
  </si>
  <si>
    <t xml:space="preserve">Braided hose 1 mtr, with cap knot both end </t>
  </si>
  <si>
    <t>Air service unit (small)</t>
  </si>
  <si>
    <t>Securities and Insurances</t>
  </si>
  <si>
    <t>Standby Letter of Credit (LC) - 10% Retention</t>
  </si>
  <si>
    <t>Standby Letter of Credit (LC) - 20% Total Project Cost</t>
  </si>
  <si>
    <t>SS Dyna Bolt 10mm dia with Cap Knot</t>
  </si>
  <si>
    <t>MICROHM</t>
  </si>
  <si>
    <t>IN-HOUSE</t>
  </si>
  <si>
    <t>unit</t>
  </si>
  <si>
    <t>Adjusted quantity based on in-house</t>
  </si>
  <si>
    <t>JONRICH</t>
  </si>
  <si>
    <t>MEGANTECH</t>
  </si>
  <si>
    <t>Assorted hand tools</t>
  </si>
  <si>
    <t>H.</t>
  </si>
  <si>
    <t>Overhead / Contingency</t>
  </si>
  <si>
    <t>Project Supervisor</t>
  </si>
  <si>
    <t>Safety Officer</t>
  </si>
  <si>
    <t>Fitter</t>
  </si>
  <si>
    <t>Adjusted quantity based on reconciliation</t>
  </si>
  <si>
    <t>Original bid (In-house) +  Original bid (Contractors) (All)</t>
  </si>
  <si>
    <t>Original bid (In-house) +  Adjusted bid based on in-house (Contractors) (All)</t>
  </si>
  <si>
    <t>Original bid (In-house) +  Adjusted bid based on reconcile (Contractors) (All)</t>
  </si>
  <si>
    <t>Project Engr/Foreman w/ 5 hours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</si>
</sst>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[$-409]mmmm\ d\,\ yyyy;@"/>
    <numFmt numFmtId="166" formatCode="[$-409]d\-mmm\-yy;@"/>
    <numFmt numFmtId="167" formatCode="0.0."/>
    <numFmt numFmtId="168" formatCode="0."/>
    <numFmt numFmtId="169" formatCode="0.0000%"/>
    <numFmt numFmtId="172" formatCode="_(* #,##0.0_);_(* \(#,##0.0\);_(* &quot;-&quot;??_);_(@_)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i/>
      <sz val="10"/>
      <name val="Arial"/>
      <family val="2"/>
    </font>
    <font>
      <b/>
      <sz val="10"/>
      <color rgb="FF01047F"/>
      <name val="Arial"/>
      <family val="2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9"/>
      <color indexed="81"/>
      <name val="Tahoma"/>
      <family val="2"/>
    </font>
    <font>
      <b/>
      <sz val="12"/>
      <color rgb="FF0070C0"/>
      <name val="Arial"/>
      <family val="2"/>
    </font>
    <font>
      <b/>
      <sz val="10"/>
      <color rgb="FF21038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26" applyNumberFormat="0" applyBorder="0" applyAlignment="0" applyProtection="0"/>
    <xf numFmtId="164" fontId="5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/>
  </cellStyleXfs>
  <cellXfs count="334">
    <xf numFmtId="0" fontId="0" fillId="0" borderId="0" xfId="0"/>
    <xf numFmtId="0" fontId="3" fillId="0" borderId="0" xfId="3" applyNumberFormat="1" applyFont="1" applyFill="1" applyAlignment="1">
      <alignment vertical="center"/>
    </xf>
    <xf numFmtId="0" fontId="3" fillId="0" borderId="0" xfId="3" applyNumberFormat="1" applyFont="1" applyFill="1"/>
    <xf numFmtId="43" fontId="3" fillId="0" borderId="0" xfId="1" applyFont="1" applyFill="1"/>
    <xf numFmtId="43" fontId="3" fillId="0" borderId="0" xfId="4" applyFont="1" applyFill="1"/>
    <xf numFmtId="0" fontId="3" fillId="0" borderId="2" xfId="3" applyNumberFormat="1" applyFont="1" applyFill="1" applyBorder="1" applyAlignment="1">
      <alignment vertical="justify" wrapText="1"/>
    </xf>
    <xf numFmtId="0" fontId="3" fillId="0" borderId="0" xfId="3" applyNumberFormat="1" applyFont="1" applyFill="1" applyBorder="1" applyAlignment="1">
      <alignment vertical="justify" wrapText="1"/>
    </xf>
    <xf numFmtId="0" fontId="3" fillId="0" borderId="0" xfId="3" applyNumberFormat="1" applyFont="1" applyFill="1" applyBorder="1"/>
    <xf numFmtId="43" fontId="3" fillId="0" borderId="0" xfId="4" applyFont="1" applyFill="1" applyAlignment="1">
      <alignment vertical="center"/>
    </xf>
    <xf numFmtId="43" fontId="3" fillId="0" borderId="0" xfId="1" applyFont="1" applyFill="1" applyAlignment="1">
      <alignment vertical="center"/>
    </xf>
    <xf numFmtId="0" fontId="2" fillId="0" borderId="0" xfId="3" applyNumberFormat="1" applyFont="1" applyFill="1" applyAlignment="1">
      <alignment vertical="center"/>
    </xf>
    <xf numFmtId="43" fontId="2" fillId="0" borderId="0" xfId="4" applyFont="1" applyFill="1" applyAlignment="1">
      <alignment vertical="center"/>
    </xf>
    <xf numFmtId="43" fontId="2" fillId="0" borderId="0" xfId="1" applyFont="1" applyFill="1" applyAlignment="1">
      <alignment vertical="center"/>
    </xf>
    <xf numFmtId="0" fontId="2" fillId="0" borderId="0" xfId="3" applyNumberFormat="1" applyFont="1" applyFill="1"/>
    <xf numFmtId="43" fontId="2" fillId="0" borderId="0" xfId="1" applyFont="1" applyFill="1"/>
    <xf numFmtId="43" fontId="2" fillId="0" borderId="0" xfId="4" applyFont="1" applyFill="1"/>
    <xf numFmtId="164" fontId="3" fillId="0" borderId="0" xfId="3" applyFont="1" applyFill="1" applyBorder="1" applyAlignment="1">
      <alignment horizontal="left" vertical="center"/>
    </xf>
    <xf numFmtId="164" fontId="3" fillId="0" borderId="0" xfId="3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3" fillId="0" borderId="0" xfId="4" applyFont="1" applyFill="1" applyBorder="1" applyAlignment="1">
      <alignment horizontal="left"/>
    </xf>
    <xf numFmtId="164" fontId="3" fillId="0" borderId="18" xfId="3" applyFont="1" applyFill="1" applyBorder="1" applyAlignment="1">
      <alignment horizontal="left"/>
    </xf>
    <xf numFmtId="43" fontId="3" fillId="0" borderId="0" xfId="1" applyFont="1" applyFill="1" applyBorder="1" applyAlignment="1">
      <alignment horizontal="left" vertical="center"/>
    </xf>
    <xf numFmtId="0" fontId="3" fillId="0" borderId="1" xfId="3" applyNumberFormat="1" applyFont="1" applyFill="1" applyBorder="1"/>
    <xf numFmtId="0" fontId="3" fillId="0" borderId="2" xfId="3" applyNumberFormat="1" applyFont="1" applyFill="1" applyBorder="1"/>
    <xf numFmtId="0" fontId="3" fillId="0" borderId="0" xfId="3" applyNumberFormat="1" applyFont="1" applyFill="1" applyBorder="1" applyAlignment="1">
      <alignment horizontal="left"/>
    </xf>
    <xf numFmtId="0" fontId="7" fillId="0" borderId="0" xfId="3" quotePrefix="1" applyNumberFormat="1" applyFont="1" applyFill="1" applyAlignment="1">
      <alignment vertical="center"/>
    </xf>
    <xf numFmtId="0" fontId="3" fillId="0" borderId="6" xfId="3" applyNumberFormat="1" applyFont="1" applyFill="1" applyBorder="1"/>
    <xf numFmtId="0" fontId="3" fillId="0" borderId="8" xfId="3" applyNumberFormat="1" applyFont="1" applyFill="1" applyBorder="1" applyAlignment="1">
      <alignment horizontal="right"/>
    </xf>
    <xf numFmtId="166" fontId="6" fillId="0" borderId="8" xfId="3" applyNumberFormat="1" applyFont="1" applyFill="1" applyBorder="1" applyAlignment="1">
      <alignment horizontal="center"/>
    </xf>
    <xf numFmtId="0" fontId="3" fillId="0" borderId="22" xfId="0" applyFont="1" applyFill="1" applyBorder="1"/>
    <xf numFmtId="0" fontId="3" fillId="0" borderId="0" xfId="3" applyNumberFormat="1" applyFont="1" applyFill="1" applyBorder="1" applyAlignment="1">
      <alignment horizontal="right"/>
    </xf>
    <xf numFmtId="0" fontId="3" fillId="0" borderId="26" xfId="0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43" fontId="3" fillId="0" borderId="26" xfId="4" applyFont="1" applyFill="1" applyBorder="1" applyAlignment="1">
      <alignment vertical="center"/>
    </xf>
    <xf numFmtId="43" fontId="3" fillId="0" borderId="27" xfId="4" applyFont="1" applyFill="1" applyBorder="1" applyAlignment="1">
      <alignment vertical="center"/>
    </xf>
    <xf numFmtId="0" fontId="3" fillId="0" borderId="0" xfId="3" applyNumberFormat="1" applyFont="1" applyFill="1" applyAlignment="1">
      <alignment vertical="center" shrinkToFit="1"/>
    </xf>
    <xf numFmtId="43" fontId="3" fillId="0" borderId="0" xfId="4" applyFont="1" applyFill="1" applyAlignment="1">
      <alignment vertical="center" shrinkToFit="1"/>
    </xf>
    <xf numFmtId="43" fontId="3" fillId="0" borderId="0" xfId="1" applyFont="1" applyFill="1" applyAlignment="1">
      <alignment vertical="center" shrinkToFit="1"/>
    </xf>
    <xf numFmtId="0" fontId="8" fillId="0" borderId="0" xfId="3" applyNumberFormat="1" applyFont="1" applyFill="1" applyAlignment="1">
      <alignment vertical="center" shrinkToFit="1"/>
    </xf>
    <xf numFmtId="1" fontId="8" fillId="0" borderId="0" xfId="3" applyNumberFormat="1" applyFont="1" applyFill="1" applyAlignment="1">
      <alignment vertical="center" shrinkToFit="1"/>
    </xf>
    <xf numFmtId="43" fontId="8" fillId="0" borderId="0" xfId="4" applyFont="1" applyFill="1" applyAlignment="1">
      <alignment vertical="center" shrinkToFit="1"/>
    </xf>
    <xf numFmtId="43" fontId="8" fillId="0" borderId="0" xfId="1" applyFont="1" applyFill="1" applyAlignment="1">
      <alignment vertical="center" shrinkToFit="1"/>
    </xf>
    <xf numFmtId="0" fontId="9" fillId="0" borderId="0" xfId="3" applyNumberFormat="1" applyFont="1" applyFill="1" applyAlignment="1">
      <alignment vertical="center" shrinkToFit="1"/>
    </xf>
    <xf numFmtId="43" fontId="3" fillId="0" borderId="0" xfId="4" applyFont="1" applyFill="1" applyBorder="1" applyAlignment="1">
      <alignment vertical="center" shrinkToFit="1"/>
    </xf>
    <xf numFmtId="43" fontId="9" fillId="0" borderId="0" xfId="4" applyFont="1" applyFill="1" applyBorder="1" applyAlignment="1">
      <alignment vertical="center" shrinkToFit="1"/>
    </xf>
    <xf numFmtId="43" fontId="9" fillId="0" borderId="0" xfId="1" applyFont="1" applyFill="1" applyBorder="1" applyAlignment="1">
      <alignment vertical="center" shrinkToFit="1"/>
    </xf>
    <xf numFmtId="0" fontId="3" fillId="0" borderId="0" xfId="3" applyNumberFormat="1" applyFont="1" applyFill="1" applyBorder="1" applyAlignment="1">
      <alignment vertical="center" shrinkToFit="1"/>
    </xf>
    <xf numFmtId="43" fontId="3" fillId="0" borderId="0" xfId="1" applyFont="1" applyFill="1" applyBorder="1" applyAlignment="1">
      <alignment vertical="center" shrinkToFit="1"/>
    </xf>
    <xf numFmtId="0" fontId="9" fillId="0" borderId="0" xfId="3" applyNumberFormat="1" applyFont="1" applyFill="1" applyBorder="1" applyAlignment="1">
      <alignment vertical="center" shrinkToFit="1"/>
    </xf>
    <xf numFmtId="43" fontId="3" fillId="0" borderId="0" xfId="3" applyNumberFormat="1" applyFont="1" applyFill="1" applyBorder="1" applyAlignment="1">
      <alignment vertical="center" shrinkToFit="1"/>
    </xf>
    <xf numFmtId="169" fontId="9" fillId="0" borderId="0" xfId="2" applyNumberFormat="1" applyFont="1" applyFill="1" applyBorder="1" applyAlignment="1">
      <alignment vertical="center" shrinkToFit="1"/>
    </xf>
    <xf numFmtId="43" fontId="9" fillId="0" borderId="0" xfId="4" applyFont="1" applyFill="1" applyAlignment="1">
      <alignment vertical="center" shrinkToFit="1"/>
    </xf>
    <xf numFmtId="43" fontId="9" fillId="0" borderId="0" xfId="1" applyFont="1" applyFill="1" applyAlignment="1">
      <alignment vertical="center" shrinkToFit="1"/>
    </xf>
    <xf numFmtId="0" fontId="2" fillId="0" borderId="26" xfId="3" applyNumberFormat="1" applyFont="1" applyFill="1" applyBorder="1" applyAlignment="1">
      <alignment horizontal="center" vertical="center" wrapText="1"/>
    </xf>
    <xf numFmtId="0" fontId="3" fillId="0" borderId="0" xfId="3" applyNumberFormat="1" applyFont="1" applyFill="1" applyAlignment="1">
      <alignment vertical="center" wrapText="1"/>
    </xf>
    <xf numFmtId="43" fontId="3" fillId="0" borderId="0" xfId="4" applyFont="1" applyFill="1" applyAlignment="1">
      <alignment vertical="center" wrapText="1"/>
    </xf>
    <xf numFmtId="43" fontId="3" fillId="0" borderId="0" xfId="1" applyFont="1" applyFill="1" applyAlignment="1">
      <alignment vertical="center" wrapText="1"/>
    </xf>
    <xf numFmtId="0" fontId="8" fillId="0" borderId="26" xfId="0" applyFont="1" applyFill="1" applyBorder="1" applyAlignment="1">
      <alignment horizontal="center" vertical="center"/>
    </xf>
    <xf numFmtId="43" fontId="8" fillId="0" borderId="26" xfId="4" applyFont="1" applyFill="1" applyBorder="1" applyAlignment="1">
      <alignment vertical="center"/>
    </xf>
    <xf numFmtId="43" fontId="8" fillId="0" borderId="27" xfId="4" applyFont="1" applyFill="1" applyBorder="1" applyAlignment="1">
      <alignment vertical="center"/>
    </xf>
    <xf numFmtId="1" fontId="3" fillId="0" borderId="26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vertical="center"/>
    </xf>
    <xf numFmtId="43" fontId="3" fillId="0" borderId="26" xfId="4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9" fillId="0" borderId="26" xfId="0" applyFont="1" applyFill="1" applyBorder="1" applyAlignment="1">
      <alignment horizontal="center" vertical="center"/>
    </xf>
    <xf numFmtId="2" fontId="9" fillId="0" borderId="21" xfId="0" applyNumberFormat="1" applyFont="1" applyFill="1" applyBorder="1" applyAlignment="1">
      <alignment horizontal="center" vertical="center"/>
    </xf>
    <xf numFmtId="43" fontId="9" fillId="0" borderId="26" xfId="4" applyFont="1" applyFill="1" applyBorder="1" applyAlignment="1">
      <alignment vertical="center"/>
    </xf>
    <xf numFmtId="167" fontId="9" fillId="0" borderId="23" xfId="3" applyNumberFormat="1" applyFont="1" applyFill="1" applyBorder="1" applyAlignment="1">
      <alignment horizontal="right" vertical="center"/>
    </xf>
    <xf numFmtId="167" fontId="9" fillId="0" borderId="24" xfId="0" applyNumberFormat="1" applyFont="1" applyFill="1" applyBorder="1" applyAlignment="1">
      <alignment horizontal="right" vertical="center"/>
    </xf>
    <xf numFmtId="2" fontId="3" fillId="0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/>
    </xf>
    <xf numFmtId="43" fontId="2" fillId="0" borderId="26" xfId="1" applyFont="1" applyBorder="1" applyAlignment="1">
      <alignment horizontal="center"/>
    </xf>
    <xf numFmtId="43" fontId="2" fillId="0" borderId="26" xfId="1" applyFont="1" applyFill="1" applyBorder="1" applyAlignment="1" applyProtection="1">
      <alignment horizontal="center"/>
    </xf>
    <xf numFmtId="43" fontId="3" fillId="0" borderId="27" xfId="4" applyFont="1" applyFill="1" applyBorder="1" applyAlignment="1">
      <alignment horizontal="center" vertical="center"/>
    </xf>
    <xf numFmtId="167" fontId="2" fillId="0" borderId="23" xfId="3" applyNumberFormat="1" applyFont="1" applyFill="1" applyBorder="1" applyAlignment="1">
      <alignment horizontal="center" vertical="center"/>
    </xf>
    <xf numFmtId="167" fontId="2" fillId="0" borderId="24" xfId="3" applyNumberFormat="1" applyFont="1" applyFill="1" applyBorder="1" applyAlignment="1">
      <alignment horizontal="center" vertical="center"/>
    </xf>
    <xf numFmtId="167" fontId="2" fillId="0" borderId="24" xfId="0" applyNumberFormat="1" applyFont="1" applyFill="1" applyBorder="1" applyAlignment="1">
      <alignment horizontal="center" vertical="center"/>
    </xf>
    <xf numFmtId="43" fontId="11" fillId="0" borderId="27" xfId="4" applyFont="1" applyFill="1" applyBorder="1" applyAlignment="1">
      <alignment vertical="center"/>
    </xf>
    <xf numFmtId="0" fontId="8" fillId="0" borderId="31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43" fontId="8" fillId="0" borderId="31" xfId="4" applyFont="1" applyFill="1" applyBorder="1" applyAlignment="1">
      <alignment horizontal="right" vertical="center" wrapText="1"/>
    </xf>
    <xf numFmtId="43" fontId="8" fillId="0" borderId="32" xfId="4" applyNumberFormat="1" applyFont="1" applyFill="1" applyBorder="1" applyAlignment="1">
      <alignment vertical="center" wrapText="1"/>
    </xf>
    <xf numFmtId="167" fontId="3" fillId="0" borderId="23" xfId="3" applyNumberFormat="1" applyFont="1" applyFill="1" applyBorder="1" applyAlignment="1">
      <alignment horizontal="center" vertical="center"/>
    </xf>
    <xf numFmtId="167" fontId="3" fillId="0" borderId="24" xfId="3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43" fontId="3" fillId="0" borderId="33" xfId="4" applyFont="1" applyFill="1" applyBorder="1" applyAlignment="1">
      <alignment vertical="center"/>
    </xf>
    <xf numFmtId="43" fontId="3" fillId="0" borderId="34" xfId="4" applyFont="1" applyFill="1" applyBorder="1" applyAlignment="1">
      <alignment vertical="center"/>
    </xf>
    <xf numFmtId="0" fontId="9" fillId="0" borderId="33" xfId="0" applyFont="1" applyFill="1" applyBorder="1" applyAlignment="1">
      <alignment horizontal="center" vertical="center"/>
    </xf>
    <xf numFmtId="2" fontId="9" fillId="0" borderId="12" xfId="0" applyNumberFormat="1" applyFont="1" applyFill="1" applyBorder="1" applyAlignment="1">
      <alignment horizontal="center" vertical="center"/>
    </xf>
    <xf numFmtId="43" fontId="9" fillId="0" borderId="33" xfId="4" applyFont="1" applyFill="1" applyBorder="1" applyAlignment="1">
      <alignment vertical="center"/>
    </xf>
    <xf numFmtId="43" fontId="8" fillId="0" borderId="34" xfId="4" applyFont="1" applyFill="1" applyBorder="1" applyAlignment="1">
      <alignment vertical="center"/>
    </xf>
    <xf numFmtId="168" fontId="9" fillId="0" borderId="35" xfId="3" applyNumberFormat="1" applyFont="1" applyFill="1" applyBorder="1" applyAlignment="1">
      <alignment horizontal="right" vertical="center"/>
    </xf>
    <xf numFmtId="168" fontId="9" fillId="0" borderId="36" xfId="0" applyNumberFormat="1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right" vertical="center"/>
    </xf>
    <xf numFmtId="0" fontId="8" fillId="0" borderId="12" xfId="0" applyFont="1" applyFill="1" applyBorder="1" applyAlignment="1">
      <alignment horizontal="right" vertical="center"/>
    </xf>
    <xf numFmtId="0" fontId="8" fillId="0" borderId="36" xfId="0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left" vertical="center"/>
    </xf>
    <xf numFmtId="0" fontId="3" fillId="0" borderId="10" xfId="3" applyNumberFormat="1" applyFont="1" applyFill="1" applyBorder="1"/>
    <xf numFmtId="43" fontId="8" fillId="0" borderId="0" xfId="3" applyNumberFormat="1" applyFont="1" applyFill="1" applyAlignment="1">
      <alignment vertical="center" shrinkToFit="1"/>
    </xf>
    <xf numFmtId="0" fontId="2" fillId="0" borderId="0" xfId="3" applyNumberFormat="1" applyFont="1" applyFill="1" applyBorder="1" applyAlignment="1">
      <alignment vertical="center"/>
    </xf>
    <xf numFmtId="43" fontId="2" fillId="0" borderId="0" xfId="4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0" fontId="3" fillId="0" borderId="25" xfId="0" applyFont="1" applyFill="1" applyBorder="1" applyAlignment="1">
      <alignment horizontal="left" vertical="center"/>
    </xf>
    <xf numFmtId="167" fontId="2" fillId="0" borderId="23" xfId="3" applyNumberFormat="1" applyFont="1" applyFill="1" applyBorder="1" applyAlignment="1">
      <alignment horizontal="center" vertical="center"/>
    </xf>
    <xf numFmtId="167" fontId="2" fillId="0" borderId="24" xfId="3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167" fontId="3" fillId="0" borderId="23" xfId="3" applyNumberFormat="1" applyFont="1" applyFill="1" applyBorder="1" applyAlignment="1">
      <alignment horizontal="right" vertical="center"/>
    </xf>
    <xf numFmtId="167" fontId="3" fillId="0" borderId="24" xfId="0" applyNumberFormat="1" applyFont="1" applyFill="1" applyBorder="1" applyAlignment="1">
      <alignment horizontal="right" vertical="center"/>
    </xf>
    <xf numFmtId="0" fontId="3" fillId="0" borderId="0" xfId="3" applyNumberFormat="1" applyFont="1" applyAlignment="1">
      <alignment vertical="center" shrinkToFit="1"/>
    </xf>
    <xf numFmtId="167" fontId="3" fillId="0" borderId="23" xfId="3" applyNumberFormat="1" applyFont="1" applyBorder="1" applyAlignment="1">
      <alignment horizontal="right" vertical="center"/>
    </xf>
    <xf numFmtId="167" fontId="3" fillId="0" borderId="24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43" fontId="3" fillId="0" borderId="26" xfId="4" applyBorder="1" applyAlignment="1">
      <alignment vertical="center"/>
    </xf>
    <xf numFmtId="43" fontId="3" fillId="0" borderId="27" xfId="4" applyBorder="1" applyAlignment="1">
      <alignment vertical="center"/>
    </xf>
    <xf numFmtId="43" fontId="3" fillId="0" borderId="0" xfId="4" applyAlignment="1">
      <alignment vertical="center" shrinkToFit="1"/>
    </xf>
    <xf numFmtId="43" fontId="3" fillId="0" borderId="0" xfId="1" applyAlignment="1">
      <alignment vertical="center" shrinkToFit="1"/>
    </xf>
    <xf numFmtId="0" fontId="3" fillId="0" borderId="21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43" fontId="3" fillId="0" borderId="26" xfId="4" applyBorder="1" applyAlignment="1">
      <alignment horizontal="center" vertical="center"/>
    </xf>
    <xf numFmtId="43" fontId="8" fillId="4" borderId="27" xfId="4" applyFont="1" applyFill="1" applyBorder="1" applyAlignment="1">
      <alignment vertical="center"/>
    </xf>
    <xf numFmtId="43" fontId="11" fillId="4" borderId="27" xfId="4" applyFont="1" applyFill="1" applyBorder="1" applyAlignment="1">
      <alignment vertical="center"/>
    </xf>
    <xf numFmtId="43" fontId="13" fillId="4" borderId="27" xfId="1" applyNumberFormat="1" applyFont="1" applyFill="1" applyBorder="1" applyAlignment="1">
      <alignment vertical="center"/>
    </xf>
    <xf numFmtId="43" fontId="8" fillId="4" borderId="32" xfId="4" applyNumberFormat="1" applyFont="1" applyFill="1" applyBorder="1" applyAlignment="1">
      <alignment vertical="center" wrapText="1"/>
    </xf>
    <xf numFmtId="0" fontId="9" fillId="5" borderId="26" xfId="0" applyFont="1" applyFill="1" applyBorder="1" applyAlignment="1">
      <alignment horizontal="center" vertical="center"/>
    </xf>
    <xf numFmtId="2" fontId="9" fillId="5" borderId="21" xfId="0" applyNumberFormat="1" applyFont="1" applyFill="1" applyBorder="1" applyAlignment="1">
      <alignment horizontal="center" vertical="center"/>
    </xf>
    <xf numFmtId="43" fontId="9" fillId="5" borderId="26" xfId="4" applyFont="1" applyFill="1" applyBorder="1" applyAlignment="1">
      <alignment vertical="center"/>
    </xf>
    <xf numFmtId="168" fontId="2" fillId="5" borderId="23" xfId="3" applyNumberFormat="1" applyFont="1" applyFill="1" applyBorder="1" applyAlignment="1">
      <alignment horizontal="center" vertical="center"/>
    </xf>
    <xf numFmtId="168" fontId="2" fillId="5" borderId="24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3" fillId="5" borderId="26" xfId="0" applyFont="1" applyFill="1" applyBorder="1" applyAlignment="1">
      <alignment horizontal="center" vertical="center"/>
    </xf>
    <xf numFmtId="43" fontId="3" fillId="5" borderId="26" xfId="4" applyFont="1" applyFill="1" applyBorder="1" applyAlignment="1">
      <alignment horizontal="center" vertical="center"/>
    </xf>
    <xf numFmtId="167" fontId="9" fillId="5" borderId="23" xfId="3" applyNumberFormat="1" applyFont="1" applyFill="1" applyBorder="1" applyAlignment="1">
      <alignment horizontal="right" vertical="center"/>
    </xf>
    <xf numFmtId="167" fontId="9" fillId="5" borderId="24" xfId="0" applyNumberFormat="1" applyFont="1" applyFill="1" applyBorder="1" applyAlignment="1">
      <alignment horizontal="right" vertical="center"/>
    </xf>
    <xf numFmtId="43" fontId="3" fillId="5" borderId="26" xfId="4" applyFont="1" applyFill="1" applyBorder="1" applyAlignment="1">
      <alignment vertical="center"/>
    </xf>
    <xf numFmtId="43" fontId="8" fillId="5" borderId="27" xfId="4" applyFont="1" applyFill="1" applyBorder="1" applyAlignment="1">
      <alignment vertical="center"/>
    </xf>
    <xf numFmtId="43" fontId="3" fillId="5" borderId="27" xfId="4" applyFont="1" applyFill="1" applyBorder="1" applyAlignment="1">
      <alignment vertical="center"/>
    </xf>
    <xf numFmtId="0" fontId="3" fillId="5" borderId="21" xfId="0" applyFont="1" applyFill="1" applyBorder="1" applyAlignment="1">
      <alignment horizontal="left" vertical="center"/>
    </xf>
    <xf numFmtId="0" fontId="3" fillId="5" borderId="24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center" vertical="center"/>
    </xf>
    <xf numFmtId="0" fontId="2" fillId="0" borderId="8" xfId="3" applyNumberFormat="1" applyFont="1" applyFill="1" applyBorder="1" applyAlignment="1">
      <alignment horizontal="left"/>
    </xf>
    <xf numFmtId="0" fontId="2" fillId="0" borderId="8" xfId="3" quotePrefix="1" applyNumberFormat="1" applyFont="1" applyFill="1" applyBorder="1" applyAlignment="1">
      <alignment horizontal="left"/>
    </xf>
    <xf numFmtId="167" fontId="9" fillId="0" borderId="23" xfId="3" applyNumberFormat="1" applyFont="1" applyFill="1" applyBorder="1" applyAlignment="1">
      <alignment horizontal="right" vertical="center"/>
    </xf>
    <xf numFmtId="167" fontId="9" fillId="0" borderId="24" xfId="0" applyNumberFormat="1" applyFont="1" applyFill="1" applyBorder="1" applyAlignment="1">
      <alignment horizontal="right" vertical="center"/>
    </xf>
    <xf numFmtId="167" fontId="9" fillId="0" borderId="23" xfId="3" applyNumberFormat="1" applyFont="1" applyFill="1" applyBorder="1" applyAlignment="1">
      <alignment horizontal="right" vertical="center"/>
    </xf>
    <xf numFmtId="167" fontId="9" fillId="0" borderId="24" xfId="0" applyNumberFormat="1" applyFont="1" applyFill="1" applyBorder="1" applyAlignment="1">
      <alignment horizontal="right" vertical="center"/>
    </xf>
    <xf numFmtId="0" fontId="3" fillId="5" borderId="25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left" vertical="center"/>
    </xf>
    <xf numFmtId="0" fontId="3" fillId="5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168" fontId="2" fillId="5" borderId="23" xfId="3" applyNumberFormat="1" applyFont="1" applyFill="1" applyBorder="1" applyAlignment="1">
      <alignment horizontal="center" vertical="center"/>
    </xf>
    <xf numFmtId="168" fontId="2" fillId="5" borderId="24" xfId="0" applyNumberFormat="1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167" fontId="3" fillId="0" borderId="23" xfId="3" applyNumberFormat="1" applyFont="1" applyFill="1" applyBorder="1" applyAlignment="1">
      <alignment horizontal="right" vertical="center"/>
    </xf>
    <xf numFmtId="167" fontId="3" fillId="0" borderId="24" xfId="0" applyNumberFormat="1" applyFont="1" applyFill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167" fontId="2" fillId="0" borderId="23" xfId="3" applyNumberFormat="1" applyFont="1" applyFill="1" applyBorder="1" applyAlignment="1">
      <alignment horizontal="center" vertical="center"/>
    </xf>
    <xf numFmtId="167" fontId="2" fillId="0" borderId="24" xfId="3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167" fontId="3" fillId="0" borderId="23" xfId="3" applyNumberFormat="1" applyFont="1" applyFill="1" applyBorder="1" applyAlignment="1">
      <alignment horizontal="center" vertical="center"/>
    </xf>
    <xf numFmtId="167" fontId="3" fillId="0" borderId="24" xfId="3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67" fontId="2" fillId="0" borderId="24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3" applyNumberFormat="1" applyFont="1" applyFill="1" applyBorder="1" applyAlignment="1">
      <alignment horizontal="center"/>
    </xf>
    <xf numFmtId="0" fontId="2" fillId="0" borderId="40" xfId="3" applyNumberFormat="1" applyFont="1" applyFill="1" applyBorder="1" applyAlignment="1">
      <alignment horizontal="center" vertical="center" wrapText="1"/>
    </xf>
    <xf numFmtId="0" fontId="2" fillId="0" borderId="41" xfId="3" applyNumberFormat="1" applyFont="1" applyFill="1" applyBorder="1" applyAlignment="1">
      <alignment horizontal="center" vertical="center" wrapText="1"/>
    </xf>
    <xf numFmtId="0" fontId="2" fillId="0" borderId="0" xfId="3" applyNumberFormat="1" applyFont="1" applyFill="1" applyBorder="1" applyAlignment="1">
      <alignment horizontal="center" vertical="center"/>
    </xf>
    <xf numFmtId="0" fontId="2" fillId="0" borderId="42" xfId="3" applyNumberFormat="1" applyFont="1" applyFill="1" applyBorder="1" applyAlignment="1">
      <alignment horizontal="center" vertical="center" wrapText="1"/>
    </xf>
    <xf numFmtId="0" fontId="10" fillId="0" borderId="42" xfId="3" applyNumberFormat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>
      <alignment horizontal="center"/>
    </xf>
    <xf numFmtId="167" fontId="2" fillId="0" borderId="23" xfId="3" applyNumberFormat="1" applyFont="1" applyFill="1" applyBorder="1" applyAlignment="1">
      <alignment horizontal="center" vertical="center"/>
    </xf>
    <xf numFmtId="167" fontId="2" fillId="0" borderId="24" xfId="3" applyNumberFormat="1" applyFont="1" applyFill="1" applyBorder="1" applyAlignment="1">
      <alignment horizontal="center" vertical="center"/>
    </xf>
    <xf numFmtId="167" fontId="3" fillId="0" borderId="23" xfId="3" applyNumberFormat="1" applyFont="1" applyFill="1" applyBorder="1" applyAlignment="1">
      <alignment horizontal="right" vertical="center"/>
    </xf>
    <xf numFmtId="167" fontId="3" fillId="0" borderId="24" xfId="0" applyNumberFormat="1" applyFont="1" applyFill="1" applyBorder="1" applyAlignment="1">
      <alignment horizontal="right" vertical="center"/>
    </xf>
    <xf numFmtId="0" fontId="3" fillId="0" borderId="21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168" fontId="2" fillId="5" borderId="23" xfId="3" applyNumberFormat="1" applyFont="1" applyFill="1" applyBorder="1" applyAlignment="1">
      <alignment horizontal="center" vertical="center"/>
    </xf>
    <xf numFmtId="168" fontId="2" fillId="5" borderId="24" xfId="0" applyNumberFormat="1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left" vertical="center"/>
    </xf>
    <xf numFmtId="0" fontId="3" fillId="5" borderId="24" xfId="0" applyFont="1" applyFill="1" applyBorder="1" applyAlignment="1">
      <alignment horizontal="left" vertical="center"/>
    </xf>
    <xf numFmtId="167" fontId="9" fillId="0" borderId="23" xfId="3" applyNumberFormat="1" applyFont="1" applyFill="1" applyBorder="1" applyAlignment="1">
      <alignment horizontal="right" vertical="center"/>
    </xf>
    <xf numFmtId="167" fontId="9" fillId="0" borderId="24" xfId="0" applyNumberFormat="1" applyFont="1" applyFill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1" fontId="3" fillId="0" borderId="21" xfId="0" applyNumberFormat="1" applyFont="1" applyBorder="1" applyAlignment="1">
      <alignment horizontal="center" vertical="center"/>
    </xf>
    <xf numFmtId="0" fontId="3" fillId="0" borderId="0" xfId="3" applyNumberFormat="1" applyFont="1" applyFill="1" applyBorder="1" applyAlignment="1">
      <alignment horizontal="left" vertical="justify" wrapText="1" indent="1"/>
    </xf>
    <xf numFmtId="2" fontId="3" fillId="6" borderId="21" xfId="0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horizontal="center" vertical="center"/>
    </xf>
    <xf numFmtId="164" fontId="3" fillId="0" borderId="0" xfId="3" applyFont="1" applyFill="1" applyBorder="1" applyAlignment="1"/>
    <xf numFmtId="0" fontId="2" fillId="0" borderId="9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center" vertical="center"/>
    </xf>
    <xf numFmtId="43" fontId="3" fillId="0" borderId="44" xfId="4" applyFont="1" applyFill="1" applyBorder="1" applyAlignment="1">
      <alignment vertical="center"/>
    </xf>
    <xf numFmtId="43" fontId="11" fillId="0" borderId="45" xfId="4" applyFont="1" applyFill="1" applyBorder="1" applyAlignment="1">
      <alignment vertical="center"/>
    </xf>
    <xf numFmtId="1" fontId="3" fillId="6" borderId="26" xfId="0" applyNumberFormat="1" applyFont="1" applyFill="1" applyBorder="1" applyAlignment="1">
      <alignment horizontal="center" vertical="center"/>
    </xf>
    <xf numFmtId="43" fontId="3" fillId="6" borderId="0" xfId="4" applyFont="1" applyFill="1" applyBorder="1" applyAlignment="1">
      <alignment vertical="center" shrinkToFit="1"/>
    </xf>
    <xf numFmtId="43" fontId="3" fillId="7" borderId="0" xfId="4" applyFont="1" applyFill="1" applyBorder="1" applyAlignment="1">
      <alignment vertical="center" shrinkToFit="1"/>
    </xf>
    <xf numFmtId="1" fontId="3" fillId="7" borderId="26" xfId="0" applyNumberFormat="1" applyFont="1" applyFill="1" applyBorder="1" applyAlignment="1">
      <alignment horizontal="center" vertical="center"/>
    </xf>
    <xf numFmtId="2" fontId="3" fillId="7" borderId="21" xfId="0" applyNumberFormat="1" applyFont="1" applyFill="1" applyBorder="1" applyAlignment="1">
      <alignment horizontal="center" vertical="center"/>
    </xf>
    <xf numFmtId="0" fontId="15" fillId="0" borderId="0" xfId="3" applyNumberFormat="1" applyFont="1" applyBorder="1" applyAlignment="1">
      <alignment horizontal="center" vertical="center"/>
    </xf>
    <xf numFmtId="0" fontId="15" fillId="0" borderId="0" xfId="3" applyNumberFormat="1" applyFont="1" applyBorder="1" applyAlignment="1">
      <alignment horizontal="center" vertical="center"/>
    </xf>
    <xf numFmtId="43" fontId="3" fillId="0" borderId="26" xfId="1" applyFont="1" applyBorder="1" applyAlignment="1">
      <alignment vertical="center"/>
    </xf>
    <xf numFmtId="43" fontId="3" fillId="8" borderId="26" xfId="1" applyFont="1" applyFill="1" applyBorder="1" applyAlignment="1">
      <alignment vertical="center"/>
    </xf>
    <xf numFmtId="43" fontId="3" fillId="0" borderId="33" xfId="1" applyFont="1" applyBorder="1" applyAlignment="1">
      <alignment vertical="center"/>
    </xf>
    <xf numFmtId="43" fontId="3" fillId="8" borderId="33" xfId="1" applyFont="1" applyFill="1" applyBorder="1" applyAlignment="1">
      <alignment vertical="center"/>
    </xf>
    <xf numFmtId="43" fontId="16" fillId="0" borderId="27" xfId="1" applyFont="1" applyBorder="1" applyAlignment="1">
      <alignment vertical="center"/>
    </xf>
    <xf numFmtId="167" fontId="2" fillId="0" borderId="23" xfId="3" applyNumberFormat="1" applyFont="1" applyFill="1" applyBorder="1" applyAlignment="1">
      <alignment horizontal="center" vertical="center"/>
    </xf>
    <xf numFmtId="167" fontId="2" fillId="0" borderId="24" xfId="3" applyNumberFormat="1" applyFont="1" applyFill="1" applyBorder="1" applyAlignment="1">
      <alignment horizontal="center" vertical="center"/>
    </xf>
    <xf numFmtId="0" fontId="2" fillId="0" borderId="38" xfId="3" applyNumberFormat="1" applyFont="1" applyFill="1" applyBorder="1" applyAlignment="1">
      <alignment horizontal="center" vertical="center" shrinkToFit="1"/>
    </xf>
    <xf numFmtId="0" fontId="2" fillId="0" borderId="39" xfId="3" applyNumberFormat="1" applyFont="1" applyFill="1" applyBorder="1" applyAlignment="1">
      <alignment horizontal="center" vertical="center" shrinkToFit="1"/>
    </xf>
    <xf numFmtId="0" fontId="2" fillId="0" borderId="0" xfId="3" applyNumberFormat="1" applyFont="1" applyBorder="1" applyAlignment="1">
      <alignment horizontal="left" vertical="justify" wrapText="1"/>
    </xf>
    <xf numFmtId="0" fontId="2" fillId="0" borderId="26" xfId="3" quotePrefix="1" applyNumberFormat="1" applyFont="1" applyFill="1" applyBorder="1" applyAlignment="1">
      <alignment horizontal="center"/>
    </xf>
    <xf numFmtId="164" fontId="2" fillId="0" borderId="4" xfId="3" applyFont="1" applyFill="1" applyBorder="1" applyAlignment="1">
      <alignment horizontal="center" vertical="center" wrapText="1"/>
    </xf>
    <xf numFmtId="164" fontId="2" fillId="0" borderId="2" xfId="3" applyFont="1" applyFill="1" applyBorder="1" applyAlignment="1">
      <alignment horizontal="center" vertical="center" wrapText="1"/>
    </xf>
    <xf numFmtId="164" fontId="2" fillId="0" borderId="5" xfId="3" applyFont="1" applyFill="1" applyBorder="1" applyAlignment="1">
      <alignment horizontal="center" vertical="center" wrapText="1"/>
    </xf>
    <xf numFmtId="164" fontId="2" fillId="0" borderId="9" xfId="3" applyFont="1" applyFill="1" applyBorder="1" applyAlignment="1">
      <alignment horizontal="center" vertical="center" wrapText="1"/>
    </xf>
    <xf numFmtId="164" fontId="2" fillId="0" borderId="0" xfId="3" applyFont="1" applyFill="1" applyBorder="1" applyAlignment="1">
      <alignment horizontal="center" vertical="center" wrapText="1"/>
    </xf>
    <xf numFmtId="164" fontId="2" fillId="0" borderId="10" xfId="3" applyFont="1" applyFill="1" applyBorder="1" applyAlignment="1">
      <alignment horizontal="center" vertical="center" wrapText="1"/>
    </xf>
    <xf numFmtId="164" fontId="2" fillId="0" borderId="16" xfId="3" applyFont="1" applyFill="1" applyBorder="1" applyAlignment="1">
      <alignment horizontal="center" vertical="center" wrapText="1"/>
    </xf>
    <xf numFmtId="164" fontId="2" fillId="0" borderId="14" xfId="3" applyFont="1" applyFill="1" applyBorder="1" applyAlignment="1">
      <alignment horizontal="center" vertical="center" wrapText="1"/>
    </xf>
    <xf numFmtId="164" fontId="2" fillId="0" borderId="17" xfId="3" applyFont="1" applyFill="1" applyBorder="1" applyAlignment="1">
      <alignment horizontal="center" vertical="center" wrapText="1"/>
    </xf>
    <xf numFmtId="165" fontId="6" fillId="0" borderId="19" xfId="3" applyNumberFormat="1" applyFont="1" applyFill="1" applyBorder="1" applyAlignment="1">
      <alignment horizontal="center" vertical="center"/>
    </xf>
    <xf numFmtId="165" fontId="3" fillId="0" borderId="20" xfId="0" applyNumberFormat="1" applyFont="1" applyFill="1" applyBorder="1" applyAlignment="1">
      <alignment vertical="center"/>
    </xf>
    <xf numFmtId="0" fontId="2" fillId="0" borderId="8" xfId="3" applyNumberFormat="1" applyFont="1" applyFill="1" applyBorder="1" applyAlignment="1">
      <alignment horizontal="center" vertical="center"/>
    </xf>
    <xf numFmtId="0" fontId="10" fillId="0" borderId="22" xfId="3" applyNumberFormat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/>
    </xf>
    <xf numFmtId="0" fontId="3" fillId="0" borderId="22" xfId="3" applyNumberFormat="1" applyFont="1" applyFill="1" applyBorder="1" applyAlignment="1">
      <alignment horizontal="center"/>
    </xf>
    <xf numFmtId="164" fontId="2" fillId="0" borderId="7" xfId="3" applyFont="1" applyFill="1" applyBorder="1" applyAlignment="1">
      <alignment horizontal="center" vertical="center" wrapText="1"/>
    </xf>
    <xf numFmtId="0" fontId="2" fillId="0" borderId="0" xfId="3" applyNumberFormat="1" applyFont="1" applyFill="1" applyBorder="1" applyAlignment="1">
      <alignment horizontal="center" vertical="center" wrapText="1"/>
    </xf>
    <xf numFmtId="164" fontId="3" fillId="0" borderId="43" xfId="3" applyFont="1" applyFill="1" applyBorder="1" applyAlignment="1">
      <alignment horizontal="center"/>
    </xf>
    <xf numFmtId="168" fontId="2" fillId="0" borderId="23" xfId="3" applyNumberFormat="1" applyFont="1" applyFill="1" applyBorder="1" applyAlignment="1">
      <alignment horizontal="center" vertical="center"/>
    </xf>
    <xf numFmtId="168" fontId="2" fillId="0" borderId="24" xfId="0" applyNumberFormat="1" applyFont="1" applyFill="1" applyBorder="1" applyAlignment="1">
      <alignment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167" fontId="9" fillId="0" borderId="23" xfId="3" applyNumberFormat="1" applyFont="1" applyFill="1" applyBorder="1" applyAlignment="1">
      <alignment horizontal="right" vertical="center"/>
    </xf>
    <xf numFmtId="167" fontId="9" fillId="0" borderId="24" xfId="0" applyNumberFormat="1" applyFont="1" applyFill="1" applyBorder="1" applyAlignment="1">
      <alignment horizontal="right" vertical="center"/>
    </xf>
    <xf numFmtId="0" fontId="8" fillId="0" borderId="25" xfId="0" applyFont="1" applyFill="1" applyBorder="1" applyAlignment="1">
      <alignment horizontal="right" vertical="center"/>
    </xf>
    <xf numFmtId="0" fontId="8" fillId="0" borderId="21" xfId="0" applyFont="1" applyFill="1" applyBorder="1" applyAlignment="1">
      <alignment horizontal="right" vertical="center"/>
    </xf>
    <xf numFmtId="0" fontId="8" fillId="0" borderId="24" xfId="0" applyFont="1" applyFill="1" applyBorder="1" applyAlignment="1">
      <alignment horizontal="right" vertical="center"/>
    </xf>
    <xf numFmtId="0" fontId="3" fillId="5" borderId="25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left" vertical="center"/>
    </xf>
    <xf numFmtId="0" fontId="3" fillId="5" borderId="24" xfId="0" applyFont="1" applyFill="1" applyBorder="1" applyAlignment="1">
      <alignment horizontal="left" vertical="center"/>
    </xf>
    <xf numFmtId="167" fontId="3" fillId="0" borderId="23" xfId="3" applyNumberFormat="1" applyFont="1" applyFill="1" applyBorder="1" applyAlignment="1">
      <alignment horizontal="right" vertical="center"/>
    </xf>
    <xf numFmtId="167" fontId="3" fillId="0" borderId="24" xfId="0" applyNumberFormat="1" applyFont="1" applyFill="1" applyBorder="1" applyAlignment="1">
      <alignment horizontal="right" vertical="center"/>
    </xf>
    <xf numFmtId="0" fontId="3" fillId="0" borderId="25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167" fontId="3" fillId="0" borderId="23" xfId="0" applyNumberFormat="1" applyFont="1" applyFill="1" applyBorder="1" applyAlignment="1">
      <alignment horizontal="righ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168" fontId="2" fillId="5" borderId="23" xfId="3" applyNumberFormat="1" applyFont="1" applyFill="1" applyBorder="1" applyAlignment="1">
      <alignment horizontal="center" vertical="center"/>
    </xf>
    <xf numFmtId="168" fontId="2" fillId="5" borderId="24" xfId="0" applyNumberFormat="1" applyFont="1" applyFill="1" applyBorder="1" applyAlignment="1">
      <alignment vertical="center"/>
    </xf>
    <xf numFmtId="0" fontId="2" fillId="5" borderId="25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2" fillId="0" borderId="23" xfId="3" applyNumberFormat="1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vertical="center" wrapText="1"/>
    </xf>
    <xf numFmtId="0" fontId="2" fillId="0" borderId="25" xfId="3" applyNumberFormat="1" applyFont="1" applyFill="1" applyBorder="1" applyAlignment="1">
      <alignment horizontal="center" vertical="center" wrapText="1"/>
    </xf>
    <xf numFmtId="0" fontId="2" fillId="0" borderId="21" xfId="3" applyNumberFormat="1" applyFont="1" applyFill="1" applyBorder="1" applyAlignment="1">
      <alignment horizontal="center" vertical="center" wrapText="1"/>
    </xf>
    <xf numFmtId="0" fontId="2" fillId="0" borderId="24" xfId="3" applyNumberFormat="1" applyFont="1" applyFill="1" applyBorder="1" applyAlignment="1">
      <alignment horizontal="center" vertical="center" wrapText="1"/>
    </xf>
    <xf numFmtId="164" fontId="3" fillId="0" borderId="1" xfId="3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6" xfId="0" applyFont="1" applyFill="1" applyBorder="1"/>
    <xf numFmtId="0" fontId="3" fillId="0" borderId="0" xfId="0" applyFont="1" applyFill="1" applyBorder="1"/>
    <xf numFmtId="0" fontId="3" fillId="0" borderId="7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2" fillId="0" borderId="25" xfId="3" quotePrefix="1" applyNumberFormat="1" applyFont="1" applyFill="1" applyBorder="1" applyAlignment="1">
      <alignment horizontal="center"/>
    </xf>
    <xf numFmtId="0" fontId="2" fillId="0" borderId="8" xfId="3" applyNumberFormat="1" applyFont="1" applyFill="1" applyBorder="1" applyAlignment="1">
      <alignment horizontal="center"/>
    </xf>
    <xf numFmtId="0" fontId="2" fillId="0" borderId="21" xfId="3" applyNumberFormat="1" applyFont="1" applyFill="1" applyBorder="1" applyAlignment="1">
      <alignment horizontal="center"/>
    </xf>
    <xf numFmtId="0" fontId="15" fillId="0" borderId="0" xfId="3" applyNumberFormat="1" applyFont="1" applyBorder="1" applyAlignment="1">
      <alignment horizontal="center" vertical="center"/>
    </xf>
    <xf numFmtId="167" fontId="2" fillId="0" borderId="23" xfId="3" applyNumberFormat="1" applyFont="1" applyFill="1" applyBorder="1" applyAlignment="1">
      <alignment horizontal="center" vertical="center"/>
    </xf>
    <xf numFmtId="167" fontId="2" fillId="0" borderId="24" xfId="3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12" fillId="0" borderId="25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>
      <alignment horizontal="center"/>
    </xf>
    <xf numFmtId="0" fontId="2" fillId="0" borderId="21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168" fontId="8" fillId="0" borderId="23" xfId="3" applyNumberFormat="1" applyFont="1" applyFill="1" applyBorder="1" applyAlignment="1">
      <alignment horizontal="center" vertical="center"/>
    </xf>
    <xf numFmtId="168" fontId="8" fillId="0" borderId="24" xfId="0" applyNumberFormat="1" applyFont="1" applyFill="1" applyBorder="1" applyAlignment="1">
      <alignment vertical="center"/>
    </xf>
    <xf numFmtId="0" fontId="8" fillId="0" borderId="37" xfId="0" applyFont="1" applyFill="1" applyBorder="1" applyAlignment="1">
      <alignment horizontal="right" vertical="center"/>
    </xf>
    <xf numFmtId="0" fontId="8" fillId="0" borderId="38" xfId="0" applyFont="1" applyFill="1" applyBorder="1" applyAlignment="1">
      <alignment horizontal="right" vertical="center"/>
    </xf>
    <xf numFmtId="0" fontId="8" fillId="0" borderId="39" xfId="0" applyFont="1" applyFill="1" applyBorder="1" applyAlignment="1">
      <alignment horizontal="right" vertical="center"/>
    </xf>
    <xf numFmtId="0" fontId="8" fillId="0" borderId="30" xfId="0" applyFont="1" applyFill="1" applyBorder="1" applyAlignment="1">
      <alignment horizontal="right" vertical="center" wrapText="1"/>
    </xf>
    <xf numFmtId="0" fontId="8" fillId="0" borderId="18" xfId="0" applyFont="1" applyFill="1" applyBorder="1" applyAlignment="1">
      <alignment horizontal="right" vertical="center" wrapText="1"/>
    </xf>
    <xf numFmtId="0" fontId="8" fillId="0" borderId="29" xfId="0" applyFont="1" applyFill="1" applyBorder="1" applyAlignment="1">
      <alignment horizontal="right" vertical="center" wrapText="1"/>
    </xf>
    <xf numFmtId="168" fontId="8" fillId="0" borderId="28" xfId="3" applyNumberFormat="1" applyFont="1" applyFill="1" applyBorder="1" applyAlignment="1">
      <alignment horizontal="center" vertical="center" wrapText="1"/>
    </xf>
    <xf numFmtId="168" fontId="8" fillId="0" borderId="29" xfId="0" applyNumberFormat="1" applyFont="1" applyFill="1" applyBorder="1" applyAlignment="1">
      <alignment vertical="center" wrapText="1"/>
    </xf>
    <xf numFmtId="168" fontId="8" fillId="0" borderId="29" xfId="3" applyNumberFormat="1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left" vertical="center"/>
    </xf>
    <xf numFmtId="43" fontId="2" fillId="0" borderId="0" xfId="4" applyFont="1" applyFill="1" applyBorder="1" applyAlignment="1">
      <alignment vertical="center" shrinkToFit="1"/>
    </xf>
    <xf numFmtId="43" fontId="2" fillId="0" borderId="0" xfId="4" applyFont="1" applyFill="1" applyBorder="1" applyAlignment="1">
      <alignment horizontal="left" vertical="center" shrinkToFit="1"/>
    </xf>
    <xf numFmtId="2" fontId="3" fillId="7" borderId="26" xfId="0" applyNumberFormat="1" applyFont="1" applyFill="1" applyBorder="1" applyAlignment="1">
      <alignment horizontal="center" vertical="center"/>
    </xf>
    <xf numFmtId="43" fontId="3" fillId="0" borderId="25" xfId="4" applyFont="1" applyFill="1" applyBorder="1" applyAlignment="1">
      <alignment vertical="center"/>
    </xf>
    <xf numFmtId="172" fontId="3" fillId="0" borderId="27" xfId="4" applyNumberFormat="1" applyFont="1" applyFill="1" applyBorder="1" applyAlignment="1">
      <alignment vertical="center"/>
    </xf>
  </cellXfs>
  <cellStyles count="12">
    <cellStyle name="Comma" xfId="1" builtinId="3"/>
    <cellStyle name="Comma 2" xfId="4" xr:uid="{00000000-0005-0000-0000-000001000000}"/>
    <cellStyle name="Currency 2" xfId="5" xr:uid="{00000000-0005-0000-0000-000002000000}"/>
    <cellStyle name="Grey" xfId="6" xr:uid="{00000000-0005-0000-0000-000003000000}"/>
    <cellStyle name="Input [yellow]" xfId="7" xr:uid="{00000000-0005-0000-0000-000004000000}"/>
    <cellStyle name="Normal" xfId="0" builtinId="0"/>
    <cellStyle name="Normal - Style1" xfId="8" xr:uid="{00000000-0005-0000-0000-000006000000}"/>
    <cellStyle name="Normal_CDOF-EN-F-07-001 Technical Purchase Requisition Form_ENGG-00520-WAREHOUSE FLOORING REPAIR" xfId="3" xr:uid="{00000000-0005-0000-0000-000007000000}"/>
    <cellStyle name="Percent" xfId="2" builtinId="5"/>
    <cellStyle name="Percent [2]" xfId="9" xr:uid="{00000000-0005-0000-0000-000009000000}"/>
    <cellStyle name="Percent 2" xfId="10" xr:uid="{00000000-0005-0000-0000-00000A000000}"/>
    <cellStyle name="Style 1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134470</xdr:colOff>
      <xdr:row>57</xdr:row>
      <xdr:rowOff>100853</xdr:rowOff>
    </xdr:from>
    <xdr:to>
      <xdr:col>17</xdr:col>
      <xdr:colOff>694765</xdr:colOff>
      <xdr:row>62</xdr:row>
      <xdr:rowOff>156882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B5F89A-4CAC-4540-9A49-D0E067E1074E}"/>
            </a:ext>
          </a:extLst>
        </xdr:cNvPr>
        <xdr:cNvSpPr txBox="1"/>
      </xdr:nvSpPr>
      <xdr:spPr>
        <a:xfrm>
          <a:off x="2207558" y="11396382"/>
          <a:ext cx="5446060" cy="1232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600">
              <a:solidFill>
                <a:srgbClr val="FF0000"/>
              </a:solidFill>
            </a:rPr>
            <a:t>NPI TO SUPPLY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134470</xdr:colOff>
      <xdr:row>57</xdr:row>
      <xdr:rowOff>100853</xdr:rowOff>
    </xdr:from>
    <xdr:to>
      <xdr:col>17</xdr:col>
      <xdr:colOff>694765</xdr:colOff>
      <xdr:row>62</xdr:row>
      <xdr:rowOff>156882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AF762C-A9C7-4BFD-8AC6-855A2FAE47D8}"/>
            </a:ext>
          </a:extLst>
        </xdr:cNvPr>
        <xdr:cNvSpPr txBox="1"/>
      </xdr:nvSpPr>
      <xdr:spPr>
        <a:xfrm>
          <a:off x="2220445" y="13102478"/>
          <a:ext cx="5456145" cy="1246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600">
              <a:solidFill>
                <a:srgbClr val="FF0000"/>
              </a:solidFill>
            </a:rPr>
            <a:t>NPI TO SUPPLY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134470</xdr:colOff>
      <xdr:row>59</xdr:row>
      <xdr:rowOff>100853</xdr:rowOff>
    </xdr:from>
    <xdr:to>
      <xdr:col>17</xdr:col>
      <xdr:colOff>694765</xdr:colOff>
      <xdr:row>64</xdr:row>
      <xdr:rowOff>156882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326105-4587-4060-B29D-F415AA930DB5}"/>
            </a:ext>
          </a:extLst>
        </xdr:cNvPr>
        <xdr:cNvSpPr txBox="1"/>
      </xdr:nvSpPr>
      <xdr:spPr>
        <a:xfrm>
          <a:off x="2220445" y="13102478"/>
          <a:ext cx="5113245" cy="1246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600">
              <a:solidFill>
                <a:srgbClr val="FF0000"/>
              </a:solidFill>
            </a:rPr>
            <a:t>NPI TO SUPPLY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S128"/>
  <sheetViews>
    <sheetView showGridLines="0" topLeftCell="B1" zoomScale="70" zoomScaleNormal="70" zoomScaleSheetLayoutView="90" workbookViewId="0">
      <pane xSplit="18" ySplit="13" topLeftCell="Y77" activePane="bottomRight" state="frozen"/>
      <selection activeCell="B1" sqref="B1"/>
      <selection pane="topRight" activeCell="T1" sqref="T1"/>
      <selection pane="bottomLeft" activeCell="B14" sqref="B14"/>
      <selection pane="bottomRight" activeCell="S95" sqref="S95"/>
    </sheetView>
  </sheetViews>
  <sheetFormatPr defaultColWidth="3.5703125" defaultRowHeight="12.75" x14ac:dyDescent="0.2"/>
  <cols>
    <col min="1" max="1" width="0.85546875" style="2" hidden="1" customWidth="1"/>
    <col min="2" max="4" width="3.5703125" style="2" customWidth="1"/>
    <col min="5" max="5" width="7.5703125" style="2" customWidth="1"/>
    <col min="6" max="6" width="4.42578125" style="2" customWidth="1"/>
    <col min="7" max="7" width="5" style="2" customWidth="1"/>
    <col min="8" max="11" width="3.5703125" style="2" customWidth="1"/>
    <col min="12" max="12" width="9.28515625" style="2" customWidth="1"/>
    <col min="13" max="13" width="4.7109375" style="2" customWidth="1"/>
    <col min="14" max="14" width="13.7109375" style="2" customWidth="1"/>
    <col min="15" max="15" width="1.7109375" style="2" customWidth="1"/>
    <col min="16" max="16" width="8.7109375" style="2" bestFit="1" customWidth="1"/>
    <col min="17" max="17" width="13.42578125" style="2" bestFit="1" customWidth="1"/>
    <col min="18" max="18" width="13.140625" style="2" customWidth="1"/>
    <col min="19" max="19" width="18.7109375" style="2" customWidth="1"/>
    <col min="20" max="20" width="8.7109375" style="2" bestFit="1" customWidth="1"/>
    <col min="21" max="21" width="7.7109375" style="2" bestFit="1" customWidth="1"/>
    <col min="22" max="22" width="12.7109375" style="2" bestFit="1" customWidth="1"/>
    <col min="23" max="23" width="21.28515625" style="2" bestFit="1" customWidth="1"/>
    <col min="24" max="24" width="8.7109375" style="2" bestFit="1" customWidth="1"/>
    <col min="25" max="25" width="10.85546875" style="2" customWidth="1"/>
    <col min="26" max="26" width="16.28515625" style="2" bestFit="1" customWidth="1"/>
    <col min="27" max="27" width="18.42578125" style="2" bestFit="1" customWidth="1"/>
    <col min="28" max="28" width="8.7109375" style="2" bestFit="1" customWidth="1"/>
    <col min="29" max="29" width="13.42578125" style="2" bestFit="1" customWidth="1"/>
    <col min="30" max="30" width="16.28515625" style="2" bestFit="1" customWidth="1"/>
    <col min="31" max="31" width="18.42578125" style="2" bestFit="1" customWidth="1"/>
    <col min="32" max="32" width="11.7109375" style="2" customWidth="1"/>
    <col min="33" max="33" width="15.42578125" style="1" customWidth="1"/>
    <col min="34" max="34" width="15.5703125" style="1" bestFit="1" customWidth="1"/>
    <col min="35" max="35" width="11.7109375" style="1" customWidth="1"/>
    <col min="36" max="36" width="26.5703125" style="9" customWidth="1"/>
    <col min="37" max="37" width="11.42578125" style="1" customWidth="1"/>
    <col min="38" max="38" width="14.7109375" style="3" customWidth="1"/>
    <col min="39" max="39" width="14.42578125" style="2" customWidth="1"/>
    <col min="40" max="40" width="11.42578125" style="2" customWidth="1"/>
    <col min="41" max="41" width="11.5703125" style="2" customWidth="1"/>
    <col min="42" max="42" width="12.85546875" style="2" customWidth="1"/>
    <col min="43" max="43" width="10.28515625" style="2" customWidth="1"/>
    <col min="44" max="44" width="10.28515625" style="4" customWidth="1"/>
    <col min="45" max="45" width="10.28515625" style="2" customWidth="1"/>
    <col min="46" max="16384" width="3.5703125" style="2"/>
  </cols>
  <sheetData>
    <row r="1" spans="2:44" ht="15" customHeight="1" x14ac:dyDescent="0.2">
      <c r="B1" s="291"/>
      <c r="C1" s="292"/>
      <c r="D1" s="292"/>
      <c r="E1" s="292"/>
      <c r="F1" s="292"/>
      <c r="G1" s="293"/>
      <c r="H1" s="242" t="s">
        <v>0</v>
      </c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54"/>
      <c r="AC1" s="239"/>
      <c r="AD1" s="240"/>
      <c r="AE1" s="241"/>
      <c r="AF1" s="1"/>
      <c r="AH1" s="2"/>
      <c r="AI1" s="2"/>
      <c r="AJ1" s="3"/>
      <c r="AK1" s="2"/>
    </row>
    <row r="2" spans="2:44" s="17" customFormat="1" ht="15" customHeight="1" x14ac:dyDescent="0.2">
      <c r="B2" s="294"/>
      <c r="C2" s="295"/>
      <c r="D2" s="295"/>
      <c r="E2" s="295"/>
      <c r="F2" s="295"/>
      <c r="G2" s="296"/>
      <c r="H2" s="242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54"/>
      <c r="AC2" s="242"/>
      <c r="AD2" s="243"/>
      <c r="AE2" s="244"/>
      <c r="AF2" s="16"/>
      <c r="AG2" s="16"/>
      <c r="AJ2" s="18"/>
      <c r="AL2" s="18"/>
      <c r="AR2" s="19"/>
    </row>
    <row r="3" spans="2:44" s="17" customFormat="1" ht="15" customHeight="1" x14ac:dyDescent="0.2">
      <c r="B3" s="294"/>
      <c r="C3" s="295"/>
      <c r="D3" s="295"/>
      <c r="E3" s="295"/>
      <c r="F3" s="295"/>
      <c r="G3" s="296"/>
      <c r="H3" s="242" t="s">
        <v>1</v>
      </c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54"/>
      <c r="AC3" s="242"/>
      <c r="AD3" s="243"/>
      <c r="AE3" s="244"/>
      <c r="AF3" s="16"/>
      <c r="AG3" s="16"/>
      <c r="AJ3" s="18"/>
      <c r="AL3" s="18"/>
      <c r="AR3" s="19"/>
    </row>
    <row r="4" spans="2:44" s="17" customFormat="1" ht="15" customHeight="1" thickBot="1" x14ac:dyDescent="0.25">
      <c r="B4" s="297"/>
      <c r="C4" s="298"/>
      <c r="D4" s="298"/>
      <c r="E4" s="298"/>
      <c r="F4" s="298"/>
      <c r="G4" s="299"/>
      <c r="H4" s="242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54"/>
      <c r="AC4" s="245"/>
      <c r="AD4" s="246"/>
      <c r="AE4" s="247"/>
      <c r="AF4" s="16"/>
      <c r="AG4" s="16"/>
      <c r="AJ4" s="18"/>
      <c r="AL4" s="18"/>
      <c r="AR4" s="19"/>
    </row>
    <row r="5" spans="2:44" s="17" customFormat="1" ht="10.5" customHeight="1" thickBot="1" x14ac:dyDescent="0.25"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56"/>
      <c r="T5" s="256"/>
      <c r="U5" s="256"/>
      <c r="V5" s="256"/>
      <c r="W5" s="256"/>
      <c r="X5" s="215"/>
      <c r="AC5" s="20"/>
      <c r="AD5" s="20"/>
      <c r="AE5" s="20"/>
      <c r="AG5" s="16"/>
      <c r="AH5" s="16"/>
      <c r="AI5" s="16"/>
      <c r="AJ5" s="21"/>
      <c r="AK5" s="16"/>
      <c r="AL5" s="18"/>
      <c r="AR5" s="19"/>
    </row>
    <row r="6" spans="2:44" ht="17.25" customHeight="1" thickTop="1" x14ac:dyDescent="0.2">
      <c r="B6" s="22" t="s">
        <v>2</v>
      </c>
      <c r="C6" s="23"/>
      <c r="D6" s="23"/>
      <c r="E6" s="23"/>
      <c r="F6" s="255" t="s">
        <v>93</v>
      </c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4" t="s">
        <v>3</v>
      </c>
      <c r="AD6" s="248">
        <f ca="1">NOW()</f>
        <v>44127.384148611112</v>
      </c>
      <c r="AE6" s="249"/>
      <c r="AG6" s="25"/>
    </row>
    <row r="7" spans="2:44" ht="17.25" customHeight="1" x14ac:dyDescent="0.2">
      <c r="B7" s="26"/>
      <c r="C7" s="7"/>
      <c r="D7" s="7"/>
      <c r="E7" s="7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7"/>
      <c r="AD7" s="28"/>
      <c r="AE7" s="29"/>
    </row>
    <row r="8" spans="2:44" ht="17.25" customHeight="1" x14ac:dyDescent="0.2">
      <c r="B8" s="26" t="s">
        <v>4</v>
      </c>
      <c r="C8" s="7"/>
      <c r="D8" s="7"/>
      <c r="E8" s="7"/>
      <c r="F8" s="301" t="s">
        <v>5</v>
      </c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" t="s">
        <v>6</v>
      </c>
      <c r="AD8" s="250"/>
      <c r="AE8" s="251"/>
      <c r="AF8" s="1"/>
      <c r="AH8" s="2"/>
      <c r="AI8" s="2"/>
      <c r="AJ8" s="3"/>
      <c r="AK8" s="2"/>
    </row>
    <row r="9" spans="2:44" ht="17.25" customHeight="1" x14ac:dyDescent="0.2">
      <c r="B9" s="26"/>
      <c r="C9" s="7"/>
      <c r="D9" s="7"/>
      <c r="E9" s="7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252"/>
      <c r="AD9" s="252"/>
      <c r="AE9" s="253"/>
      <c r="AF9" s="1"/>
      <c r="AH9" s="2"/>
      <c r="AI9" s="2"/>
      <c r="AJ9" s="3"/>
      <c r="AK9" s="2"/>
    </row>
    <row r="10" spans="2:44" ht="17.25" customHeight="1" x14ac:dyDescent="0.2">
      <c r="B10" s="303" t="s">
        <v>124</v>
      </c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192"/>
      <c r="AD10" s="192"/>
      <c r="AE10" s="188"/>
      <c r="AF10" s="1"/>
      <c r="AH10" s="2"/>
      <c r="AI10" s="2"/>
      <c r="AJ10" s="3"/>
      <c r="AK10" s="2"/>
    </row>
    <row r="11" spans="2:44" ht="17.25" customHeight="1" x14ac:dyDescent="0.2">
      <c r="B11" s="26"/>
      <c r="C11" s="7"/>
      <c r="D11" s="7"/>
      <c r="E11" s="7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30"/>
      <c r="V11" s="185"/>
      <c r="W11" s="214"/>
      <c r="X11" s="182"/>
      <c r="Y11" s="30"/>
      <c r="Z11" s="185"/>
      <c r="AA11" s="214"/>
      <c r="AB11" s="182"/>
      <c r="AC11" s="30"/>
      <c r="AD11" s="185"/>
      <c r="AE11" s="187"/>
      <c r="AF11" s="1"/>
      <c r="AH11" s="2"/>
      <c r="AI11" s="2"/>
      <c r="AJ11" s="3"/>
      <c r="AK11" s="2"/>
    </row>
    <row r="12" spans="2:44" ht="17.25" customHeight="1" x14ac:dyDescent="0.2">
      <c r="B12" s="26"/>
      <c r="C12" s="7"/>
      <c r="D12" s="7"/>
      <c r="E12" s="7"/>
      <c r="F12" s="151"/>
      <c r="G12" s="152"/>
      <c r="H12" s="152"/>
      <c r="I12" s="152"/>
      <c r="J12" s="152"/>
      <c r="K12" s="152"/>
      <c r="L12" s="152"/>
      <c r="M12" s="152"/>
      <c r="N12" s="152"/>
      <c r="O12" s="152"/>
      <c r="P12" s="238" t="s">
        <v>112</v>
      </c>
      <c r="Q12" s="238"/>
      <c r="R12" s="238"/>
      <c r="S12" s="300"/>
      <c r="T12" s="238" t="s">
        <v>111</v>
      </c>
      <c r="U12" s="238"/>
      <c r="V12" s="238"/>
      <c r="W12" s="238"/>
      <c r="X12" s="238" t="s">
        <v>115</v>
      </c>
      <c r="Y12" s="238"/>
      <c r="Z12" s="238"/>
      <c r="AA12" s="238"/>
      <c r="AB12" s="238" t="s">
        <v>116</v>
      </c>
      <c r="AC12" s="238"/>
      <c r="AD12" s="238"/>
      <c r="AE12" s="238"/>
      <c r="AF12" s="1"/>
      <c r="AH12" s="2"/>
      <c r="AI12" s="2"/>
      <c r="AJ12" s="3"/>
      <c r="AK12" s="2"/>
    </row>
    <row r="13" spans="2:44" s="54" customFormat="1" ht="24.95" customHeight="1" x14ac:dyDescent="0.2">
      <c r="B13" s="286" t="s">
        <v>7</v>
      </c>
      <c r="C13" s="287"/>
      <c r="D13" s="288" t="s">
        <v>8</v>
      </c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90"/>
      <c r="P13" s="53" t="s">
        <v>9</v>
      </c>
      <c r="Q13" s="53" t="s">
        <v>10</v>
      </c>
      <c r="R13" s="53" t="s">
        <v>11</v>
      </c>
      <c r="S13" s="53" t="s">
        <v>12</v>
      </c>
      <c r="T13" s="186" t="s">
        <v>9</v>
      </c>
      <c r="U13" s="183" t="s">
        <v>10</v>
      </c>
      <c r="V13" s="183" t="s">
        <v>11</v>
      </c>
      <c r="W13" s="184" t="s">
        <v>12</v>
      </c>
      <c r="X13" s="186" t="s">
        <v>9</v>
      </c>
      <c r="Y13" s="183" t="s">
        <v>10</v>
      </c>
      <c r="Z13" s="183" t="s">
        <v>11</v>
      </c>
      <c r="AA13" s="184" t="s">
        <v>12</v>
      </c>
      <c r="AB13" s="186" t="s">
        <v>9</v>
      </c>
      <c r="AC13" s="183" t="s">
        <v>10</v>
      </c>
      <c r="AD13" s="183" t="s">
        <v>11</v>
      </c>
      <c r="AE13" s="184" t="s">
        <v>12</v>
      </c>
      <c r="AH13" s="55"/>
      <c r="AI13" s="55"/>
      <c r="AJ13" s="56"/>
      <c r="AL13" s="56"/>
      <c r="AR13" s="55"/>
    </row>
    <row r="14" spans="2:44" s="38" customFormat="1" ht="18.75" customHeight="1" x14ac:dyDescent="0.2">
      <c r="B14" s="257" t="s">
        <v>13</v>
      </c>
      <c r="C14" s="258"/>
      <c r="D14" s="259" t="s">
        <v>14</v>
      </c>
      <c r="E14" s="260"/>
      <c r="F14" s="260"/>
      <c r="G14" s="260"/>
      <c r="H14" s="260"/>
      <c r="I14" s="260"/>
      <c r="J14" s="260"/>
      <c r="K14" s="260"/>
      <c r="L14" s="260"/>
      <c r="M14" s="260"/>
      <c r="N14" s="260"/>
      <c r="O14" s="261"/>
      <c r="P14" s="57"/>
      <c r="Q14" s="57"/>
      <c r="R14" s="58"/>
      <c r="S14" s="59"/>
      <c r="T14" s="57"/>
      <c r="U14" s="57"/>
      <c r="V14" s="58"/>
      <c r="W14" s="59"/>
      <c r="X14" s="57"/>
      <c r="Y14" s="57"/>
      <c r="Z14" s="58"/>
      <c r="AA14" s="59"/>
      <c r="AB14" s="57"/>
      <c r="AC14" s="57"/>
      <c r="AD14" s="58"/>
      <c r="AE14" s="59"/>
      <c r="AG14" s="39"/>
      <c r="AH14" s="40"/>
      <c r="AI14" s="40"/>
      <c r="AJ14" s="41"/>
      <c r="AL14" s="41"/>
      <c r="AR14" s="40"/>
    </row>
    <row r="15" spans="2:44" s="35" customFormat="1" ht="18.75" customHeight="1" x14ac:dyDescent="0.2">
      <c r="B15" s="270">
        <v>1</v>
      </c>
      <c r="C15" s="271"/>
      <c r="D15" s="276" t="s">
        <v>15</v>
      </c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5"/>
      <c r="P15" s="31" t="s">
        <v>16</v>
      </c>
      <c r="Q15" s="60">
        <v>1</v>
      </c>
      <c r="R15" s="33">
        <v>5000</v>
      </c>
      <c r="S15" s="34">
        <f t="shared" ref="S15" si="0">R15*Q15</f>
        <v>5000</v>
      </c>
      <c r="T15" s="31" t="s">
        <v>16</v>
      </c>
      <c r="U15" s="60">
        <v>1</v>
      </c>
      <c r="V15" s="33">
        <v>20000</v>
      </c>
      <c r="W15" s="34">
        <f t="shared" ref="W15" si="1">V15*U15</f>
        <v>20000</v>
      </c>
      <c r="X15" s="31" t="s">
        <v>16</v>
      </c>
      <c r="Y15" s="60">
        <v>1</v>
      </c>
      <c r="Z15" s="33">
        <v>15000</v>
      </c>
      <c r="AA15" s="34">
        <f t="shared" ref="AA15" si="2">Z15*Y15</f>
        <v>15000</v>
      </c>
      <c r="AB15" s="31"/>
      <c r="AC15" s="60"/>
      <c r="AD15" s="33"/>
      <c r="AE15" s="34"/>
      <c r="AG15" s="36"/>
      <c r="AH15" s="36"/>
      <c r="AI15" s="36"/>
      <c r="AJ15" s="37"/>
      <c r="AL15" s="37"/>
      <c r="AR15" s="36"/>
    </row>
    <row r="16" spans="2:44" s="35" customFormat="1" ht="18.75" customHeight="1" x14ac:dyDescent="0.2">
      <c r="B16" s="270">
        <v>2</v>
      </c>
      <c r="C16" s="271"/>
      <c r="D16" s="276" t="s">
        <v>17</v>
      </c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5"/>
      <c r="P16" s="31"/>
      <c r="Q16" s="60"/>
      <c r="R16" s="33"/>
      <c r="S16" s="34"/>
      <c r="T16" s="31"/>
      <c r="U16" s="60"/>
      <c r="V16" s="33"/>
      <c r="W16" s="34"/>
      <c r="X16" s="31"/>
      <c r="Y16" s="60"/>
      <c r="Z16" s="33"/>
      <c r="AA16" s="34"/>
      <c r="AB16" s="31"/>
      <c r="AC16" s="60"/>
      <c r="AD16" s="33"/>
      <c r="AE16" s="34"/>
      <c r="AG16" s="36"/>
      <c r="AH16" s="36"/>
      <c r="AI16" s="36"/>
      <c r="AJ16" s="37"/>
      <c r="AL16" s="37"/>
      <c r="AR16" s="36"/>
    </row>
    <row r="17" spans="2:44" s="114" customFormat="1" ht="18.75" customHeight="1" x14ac:dyDescent="0.2">
      <c r="B17" s="115"/>
      <c r="C17" s="116"/>
      <c r="D17" s="117" t="s">
        <v>52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9"/>
      <c r="P17" s="120" t="s">
        <v>23</v>
      </c>
      <c r="Q17" s="121">
        <v>5</v>
      </c>
      <c r="R17" s="122">
        <v>150</v>
      </c>
      <c r="S17" s="123">
        <f>R17*Q17</f>
        <v>750</v>
      </c>
      <c r="T17" s="120" t="s">
        <v>23</v>
      </c>
      <c r="U17" s="60">
        <v>20</v>
      </c>
      <c r="V17" s="33">
        <v>295</v>
      </c>
      <c r="W17" s="123">
        <f>V17*U17</f>
        <v>5900</v>
      </c>
      <c r="X17" s="120" t="s">
        <v>23</v>
      </c>
      <c r="Y17" s="60">
        <v>5</v>
      </c>
      <c r="Z17" s="33">
        <v>185</v>
      </c>
      <c r="AA17" s="123">
        <f>Z17*Y17</f>
        <v>925</v>
      </c>
      <c r="AB17" s="120"/>
      <c r="AC17" s="60"/>
      <c r="AD17" s="33"/>
      <c r="AE17" s="123"/>
      <c r="AG17" s="124"/>
      <c r="AH17" s="124"/>
      <c r="AI17" s="124"/>
      <c r="AJ17" s="125"/>
      <c r="AL17" s="125"/>
      <c r="AR17" s="124"/>
    </row>
    <row r="18" spans="2:44" s="114" customFormat="1" ht="18.75" customHeight="1" x14ac:dyDescent="0.2">
      <c r="B18" s="115"/>
      <c r="C18" s="116"/>
      <c r="D18" s="117" t="s">
        <v>18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9"/>
      <c r="P18" s="120" t="s">
        <v>19</v>
      </c>
      <c r="Q18" s="121">
        <v>5</v>
      </c>
      <c r="R18" s="122">
        <v>200</v>
      </c>
      <c r="S18" s="123">
        <f t="shared" ref="S18:S29" si="3">R18*Q18</f>
        <v>1000</v>
      </c>
      <c r="T18" s="120" t="s">
        <v>19</v>
      </c>
      <c r="U18" s="60">
        <v>20</v>
      </c>
      <c r="V18" s="33">
        <v>300</v>
      </c>
      <c r="W18" s="123">
        <f t="shared" ref="W18:W29" si="4">V18*U18</f>
        <v>6000</v>
      </c>
      <c r="X18" s="120" t="s">
        <v>19</v>
      </c>
      <c r="Y18" s="60">
        <v>5</v>
      </c>
      <c r="Z18" s="33">
        <v>240</v>
      </c>
      <c r="AA18" s="123">
        <f t="shared" ref="AA18:AA29" si="5">Z18*Y18</f>
        <v>1200</v>
      </c>
      <c r="AB18" s="120"/>
      <c r="AC18" s="60"/>
      <c r="AD18" s="33"/>
      <c r="AE18" s="123"/>
      <c r="AG18" s="124"/>
      <c r="AH18" s="124"/>
      <c r="AI18" s="124"/>
      <c r="AJ18" s="125"/>
      <c r="AL18" s="125"/>
      <c r="AR18" s="124"/>
    </row>
    <row r="19" spans="2:44" s="114" customFormat="1" ht="18.75" customHeight="1" x14ac:dyDescent="0.2">
      <c r="B19" s="115"/>
      <c r="C19" s="116"/>
      <c r="D19" s="117" t="s">
        <v>20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20" t="s">
        <v>21</v>
      </c>
      <c r="Q19" s="121">
        <v>1</v>
      </c>
      <c r="R19" s="122">
        <v>300</v>
      </c>
      <c r="S19" s="123">
        <f t="shared" si="3"/>
        <v>300</v>
      </c>
      <c r="T19" s="120" t="s">
        <v>21</v>
      </c>
      <c r="U19" s="60">
        <v>4</v>
      </c>
      <c r="V19" s="33">
        <v>600</v>
      </c>
      <c r="W19" s="123">
        <f t="shared" si="4"/>
        <v>2400</v>
      </c>
      <c r="X19" s="120" t="s">
        <v>21</v>
      </c>
      <c r="Y19" s="60">
        <v>1</v>
      </c>
      <c r="Z19" s="33">
        <v>350</v>
      </c>
      <c r="AA19" s="123">
        <f t="shared" si="5"/>
        <v>350</v>
      </c>
      <c r="AB19" s="120"/>
      <c r="AC19" s="60"/>
      <c r="AD19" s="33"/>
      <c r="AE19" s="123"/>
      <c r="AG19" s="124"/>
      <c r="AH19" s="124"/>
      <c r="AI19" s="124"/>
      <c r="AJ19" s="125"/>
      <c r="AL19" s="125"/>
      <c r="AR19" s="124"/>
    </row>
    <row r="20" spans="2:44" s="114" customFormat="1" ht="18.75" customHeight="1" x14ac:dyDescent="0.2">
      <c r="B20" s="115"/>
      <c r="C20" s="116"/>
      <c r="D20" s="117" t="s">
        <v>22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9"/>
      <c r="P20" s="120" t="s">
        <v>55</v>
      </c>
      <c r="Q20" s="121">
        <v>1</v>
      </c>
      <c r="R20" s="122">
        <v>450</v>
      </c>
      <c r="S20" s="123">
        <f t="shared" si="3"/>
        <v>450</v>
      </c>
      <c r="T20" s="120" t="s">
        <v>55</v>
      </c>
      <c r="U20" s="60">
        <v>1</v>
      </c>
      <c r="V20" s="33">
        <v>750</v>
      </c>
      <c r="W20" s="123">
        <f t="shared" si="4"/>
        <v>750</v>
      </c>
      <c r="X20" s="120" t="s">
        <v>55</v>
      </c>
      <c r="Y20" s="60">
        <v>1</v>
      </c>
      <c r="Z20" s="33">
        <v>350</v>
      </c>
      <c r="AA20" s="123">
        <f t="shared" si="5"/>
        <v>350</v>
      </c>
      <c r="AB20" s="120"/>
      <c r="AC20" s="60"/>
      <c r="AD20" s="33"/>
      <c r="AE20" s="123"/>
      <c r="AG20" s="124"/>
      <c r="AH20" s="124"/>
      <c r="AI20" s="124"/>
      <c r="AJ20" s="125"/>
      <c r="AL20" s="125"/>
      <c r="AR20" s="124"/>
    </row>
    <row r="21" spans="2:44" s="114" customFormat="1" ht="18.75" customHeight="1" x14ac:dyDescent="0.2">
      <c r="B21" s="115"/>
      <c r="C21" s="116"/>
      <c r="D21" s="117" t="s">
        <v>24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9"/>
      <c r="P21" s="120" t="s">
        <v>23</v>
      </c>
      <c r="Q21" s="121">
        <v>36</v>
      </c>
      <c r="R21" s="122">
        <v>20</v>
      </c>
      <c r="S21" s="123">
        <f t="shared" si="3"/>
        <v>720</v>
      </c>
      <c r="T21" s="120" t="s">
        <v>23</v>
      </c>
      <c r="U21" s="60">
        <v>80</v>
      </c>
      <c r="V21" s="33">
        <v>95</v>
      </c>
      <c r="W21" s="123">
        <f t="shared" si="4"/>
        <v>7600</v>
      </c>
      <c r="X21" s="120" t="s">
        <v>23</v>
      </c>
      <c r="Y21" s="60">
        <v>36</v>
      </c>
      <c r="Z21" s="33">
        <v>130</v>
      </c>
      <c r="AA21" s="123">
        <f t="shared" si="5"/>
        <v>4680</v>
      </c>
      <c r="AB21" s="120"/>
      <c r="AC21" s="60"/>
      <c r="AD21" s="33"/>
      <c r="AE21" s="123"/>
      <c r="AG21" s="124"/>
      <c r="AH21" s="124"/>
      <c r="AI21" s="124"/>
      <c r="AJ21" s="125"/>
      <c r="AL21" s="125"/>
      <c r="AR21" s="124"/>
    </row>
    <row r="22" spans="2:44" s="114" customFormat="1" ht="18.75" customHeight="1" x14ac:dyDescent="0.2">
      <c r="B22" s="115"/>
      <c r="C22" s="116"/>
      <c r="D22" s="117" t="s">
        <v>25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9"/>
      <c r="P22" s="120" t="s">
        <v>55</v>
      </c>
      <c r="Q22" s="121">
        <v>1</v>
      </c>
      <c r="R22" s="122">
        <v>250</v>
      </c>
      <c r="S22" s="123">
        <f t="shared" si="3"/>
        <v>250</v>
      </c>
      <c r="T22" s="120" t="s">
        <v>55</v>
      </c>
      <c r="U22" s="60">
        <v>4</v>
      </c>
      <c r="V22" s="33">
        <v>450</v>
      </c>
      <c r="W22" s="123">
        <f t="shared" si="4"/>
        <v>1800</v>
      </c>
      <c r="X22" s="120" t="s">
        <v>55</v>
      </c>
      <c r="Y22" s="60">
        <v>1</v>
      </c>
      <c r="Z22" s="33">
        <v>330</v>
      </c>
      <c r="AA22" s="123">
        <f t="shared" si="5"/>
        <v>330</v>
      </c>
      <c r="AB22" s="120"/>
      <c r="AC22" s="60"/>
      <c r="AD22" s="33"/>
      <c r="AE22" s="123"/>
      <c r="AG22" s="124"/>
      <c r="AH22" s="124"/>
      <c r="AI22" s="124"/>
      <c r="AJ22" s="125"/>
      <c r="AL22" s="125"/>
      <c r="AR22" s="124"/>
    </row>
    <row r="23" spans="2:44" s="114" customFormat="1" ht="18.75" customHeight="1" x14ac:dyDescent="0.2">
      <c r="B23" s="115"/>
      <c r="C23" s="116"/>
      <c r="D23" s="117" t="s">
        <v>26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9"/>
      <c r="P23" s="120" t="s">
        <v>23</v>
      </c>
      <c r="Q23" s="121">
        <v>4</v>
      </c>
      <c r="R23" s="122">
        <v>280</v>
      </c>
      <c r="S23" s="123">
        <f t="shared" si="3"/>
        <v>1120</v>
      </c>
      <c r="T23" s="120" t="s">
        <v>23</v>
      </c>
      <c r="U23" s="60">
        <v>20</v>
      </c>
      <c r="V23" s="33">
        <v>280</v>
      </c>
      <c r="W23" s="123">
        <f t="shared" si="4"/>
        <v>5600</v>
      </c>
      <c r="X23" s="120" t="s">
        <v>23</v>
      </c>
      <c r="Y23" s="60">
        <v>4</v>
      </c>
      <c r="Z23" s="33">
        <v>200</v>
      </c>
      <c r="AA23" s="123">
        <f t="shared" si="5"/>
        <v>800</v>
      </c>
      <c r="AB23" s="120"/>
      <c r="AC23" s="60"/>
      <c r="AD23" s="33"/>
      <c r="AE23" s="123"/>
      <c r="AG23" s="124"/>
      <c r="AH23" s="124"/>
      <c r="AI23" s="124"/>
      <c r="AJ23" s="125"/>
      <c r="AL23" s="125"/>
      <c r="AR23" s="124"/>
    </row>
    <row r="24" spans="2:44" s="114" customFormat="1" ht="18.75" customHeight="1" x14ac:dyDescent="0.2">
      <c r="B24" s="115"/>
      <c r="C24" s="116"/>
      <c r="D24" s="117" t="s">
        <v>27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9"/>
      <c r="P24" s="120" t="s">
        <v>28</v>
      </c>
      <c r="Q24" s="121">
        <v>1</v>
      </c>
      <c r="R24" s="122">
        <v>2500</v>
      </c>
      <c r="S24" s="123">
        <f t="shared" si="3"/>
        <v>2500</v>
      </c>
      <c r="T24" s="120" t="s">
        <v>28</v>
      </c>
      <c r="U24" s="60">
        <v>2</v>
      </c>
      <c r="V24" s="33">
        <v>3000</v>
      </c>
      <c r="W24" s="123">
        <f t="shared" si="4"/>
        <v>6000</v>
      </c>
      <c r="X24" s="120" t="s">
        <v>28</v>
      </c>
      <c r="Y24" s="60">
        <v>1</v>
      </c>
      <c r="Z24" s="33">
        <v>7500</v>
      </c>
      <c r="AA24" s="123">
        <f t="shared" si="5"/>
        <v>7500</v>
      </c>
      <c r="AB24" s="120"/>
      <c r="AC24" s="60"/>
      <c r="AD24" s="33"/>
      <c r="AE24" s="123"/>
      <c r="AG24" s="124"/>
      <c r="AH24" s="124"/>
      <c r="AI24" s="124"/>
      <c r="AJ24" s="125"/>
      <c r="AL24" s="125"/>
      <c r="AR24" s="124"/>
    </row>
    <row r="25" spans="2:44" s="114" customFormat="1" ht="18.75" customHeight="1" x14ac:dyDescent="0.2">
      <c r="B25" s="115"/>
      <c r="C25" s="116"/>
      <c r="D25" s="117" t="s">
        <v>29</v>
      </c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9"/>
      <c r="P25" s="120" t="s">
        <v>19</v>
      </c>
      <c r="Q25" s="121">
        <v>2</v>
      </c>
      <c r="R25" s="122">
        <v>230</v>
      </c>
      <c r="S25" s="123">
        <f t="shared" si="3"/>
        <v>460</v>
      </c>
      <c r="T25" s="120" t="s">
        <v>19</v>
      </c>
      <c r="U25" s="60">
        <v>4</v>
      </c>
      <c r="V25" s="33">
        <v>1020</v>
      </c>
      <c r="W25" s="123">
        <f t="shared" si="4"/>
        <v>4080</v>
      </c>
      <c r="X25" s="120" t="s">
        <v>19</v>
      </c>
      <c r="Y25" s="60">
        <v>2</v>
      </c>
      <c r="Z25" s="33">
        <v>450</v>
      </c>
      <c r="AA25" s="123">
        <f t="shared" si="5"/>
        <v>900</v>
      </c>
      <c r="AB25" s="120"/>
      <c r="AC25" s="60"/>
      <c r="AD25" s="33"/>
      <c r="AE25" s="123"/>
      <c r="AG25" s="124" t="s">
        <v>77</v>
      </c>
      <c r="AH25" s="124"/>
      <c r="AI25" s="124"/>
      <c r="AJ25" s="125"/>
      <c r="AL25" s="125"/>
      <c r="AR25" s="124"/>
    </row>
    <row r="26" spans="2:44" s="114" customFormat="1" ht="18.75" customHeight="1" x14ac:dyDescent="0.2">
      <c r="B26" s="115"/>
      <c r="C26" s="116"/>
      <c r="D26" s="117" t="s">
        <v>30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9"/>
      <c r="P26" s="120" t="s">
        <v>16</v>
      </c>
      <c r="Q26" s="121">
        <v>1</v>
      </c>
      <c r="R26" s="122">
        <v>500</v>
      </c>
      <c r="S26" s="123">
        <f t="shared" si="3"/>
        <v>500</v>
      </c>
      <c r="T26" s="120" t="s">
        <v>16</v>
      </c>
      <c r="U26" s="60">
        <v>1</v>
      </c>
      <c r="V26" s="33">
        <v>5000</v>
      </c>
      <c r="W26" s="123">
        <f t="shared" si="4"/>
        <v>5000</v>
      </c>
      <c r="X26" s="120" t="s">
        <v>16</v>
      </c>
      <c r="Y26" s="60">
        <v>2</v>
      </c>
      <c r="Z26" s="33">
        <v>1150</v>
      </c>
      <c r="AA26" s="123">
        <f t="shared" si="5"/>
        <v>2300</v>
      </c>
      <c r="AB26" s="120"/>
      <c r="AC26" s="60"/>
      <c r="AD26" s="33"/>
      <c r="AE26" s="123"/>
      <c r="AG26" s="124"/>
      <c r="AH26" s="124"/>
      <c r="AI26" s="124"/>
      <c r="AJ26" s="125"/>
      <c r="AL26" s="125"/>
      <c r="AR26" s="124"/>
    </row>
    <row r="27" spans="2:44" s="114" customFormat="1" ht="18.75" customHeight="1" x14ac:dyDescent="0.2">
      <c r="B27" s="115"/>
      <c r="C27" s="116"/>
      <c r="D27" s="117" t="s">
        <v>51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9"/>
      <c r="P27" s="120" t="s">
        <v>16</v>
      </c>
      <c r="Q27" s="121">
        <v>1</v>
      </c>
      <c r="R27" s="122">
        <v>1000</v>
      </c>
      <c r="S27" s="123">
        <f t="shared" si="3"/>
        <v>1000</v>
      </c>
      <c r="T27" s="120" t="s">
        <v>16</v>
      </c>
      <c r="U27" s="60">
        <v>1</v>
      </c>
      <c r="V27" s="33">
        <v>3000</v>
      </c>
      <c r="W27" s="123">
        <f t="shared" si="4"/>
        <v>3000</v>
      </c>
      <c r="X27" s="120" t="s">
        <v>16</v>
      </c>
      <c r="Y27" s="60">
        <v>1</v>
      </c>
      <c r="Z27" s="33">
        <v>2500</v>
      </c>
      <c r="AA27" s="123">
        <f t="shared" si="5"/>
        <v>2500</v>
      </c>
      <c r="AB27" s="120"/>
      <c r="AC27" s="60"/>
      <c r="AD27" s="33"/>
      <c r="AE27" s="123"/>
      <c r="AG27" s="124"/>
      <c r="AH27" s="124"/>
      <c r="AI27" s="124"/>
      <c r="AJ27" s="125"/>
      <c r="AL27" s="125"/>
      <c r="AR27" s="124"/>
    </row>
    <row r="28" spans="2:44" s="114" customFormat="1" ht="18.75" customHeight="1" x14ac:dyDescent="0.2">
      <c r="B28" s="115"/>
      <c r="C28" s="116"/>
      <c r="D28" s="117" t="s">
        <v>53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9"/>
      <c r="P28" s="120" t="s">
        <v>16</v>
      </c>
      <c r="Q28" s="121">
        <v>1</v>
      </c>
      <c r="R28" s="122">
        <v>1000</v>
      </c>
      <c r="S28" s="123">
        <f t="shared" si="3"/>
        <v>1000</v>
      </c>
      <c r="T28" s="120" t="s">
        <v>16</v>
      </c>
      <c r="U28" s="60">
        <v>1</v>
      </c>
      <c r="V28" s="33">
        <v>5000</v>
      </c>
      <c r="W28" s="123">
        <f t="shared" si="4"/>
        <v>5000</v>
      </c>
      <c r="X28" s="120" t="s">
        <v>16</v>
      </c>
      <c r="Y28" s="60">
        <v>1</v>
      </c>
      <c r="Z28" s="33">
        <v>2500</v>
      </c>
      <c r="AA28" s="123">
        <f t="shared" si="5"/>
        <v>2500</v>
      </c>
      <c r="AB28" s="120"/>
      <c r="AC28" s="60"/>
      <c r="AD28" s="33"/>
      <c r="AE28" s="123"/>
      <c r="AG28" s="124"/>
      <c r="AH28" s="124"/>
      <c r="AI28" s="124"/>
      <c r="AJ28" s="125"/>
      <c r="AL28" s="125"/>
      <c r="AR28" s="124"/>
    </row>
    <row r="29" spans="2:44" s="114" customFormat="1" ht="18.75" customHeight="1" x14ac:dyDescent="0.2">
      <c r="B29" s="115"/>
      <c r="C29" s="116"/>
      <c r="D29" s="117" t="s">
        <v>54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20" t="s">
        <v>55</v>
      </c>
      <c r="Q29" s="121">
        <v>1</v>
      </c>
      <c r="R29" s="122">
        <v>2600</v>
      </c>
      <c r="S29" s="123">
        <f t="shared" si="3"/>
        <v>2600</v>
      </c>
      <c r="T29" s="120" t="s">
        <v>55</v>
      </c>
      <c r="U29" s="60">
        <v>1</v>
      </c>
      <c r="V29" s="33">
        <v>7500</v>
      </c>
      <c r="W29" s="123">
        <f t="shared" si="4"/>
        <v>7500</v>
      </c>
      <c r="X29" s="120" t="s">
        <v>55</v>
      </c>
      <c r="Y29" s="60">
        <v>1</v>
      </c>
      <c r="Z29" s="33">
        <v>2500</v>
      </c>
      <c r="AA29" s="123">
        <f t="shared" si="5"/>
        <v>2500</v>
      </c>
      <c r="AB29" s="120"/>
      <c r="AC29" s="60"/>
      <c r="AD29" s="33"/>
      <c r="AE29" s="123"/>
      <c r="AG29" s="124"/>
      <c r="AH29" s="124"/>
      <c r="AI29" s="124"/>
      <c r="AJ29" s="125"/>
      <c r="AL29" s="125"/>
      <c r="AR29" s="124"/>
    </row>
    <row r="30" spans="2:44" s="35" customFormat="1" ht="18.75" customHeight="1" x14ac:dyDescent="0.2">
      <c r="B30" s="270">
        <v>3</v>
      </c>
      <c r="C30" s="271"/>
      <c r="D30" s="276" t="s">
        <v>31</v>
      </c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5"/>
      <c r="P30" s="31"/>
      <c r="Q30" s="32"/>
      <c r="R30" s="62"/>
      <c r="S30" s="34"/>
      <c r="T30" s="31"/>
      <c r="U30" s="32"/>
      <c r="V30" s="62"/>
      <c r="W30" s="34"/>
      <c r="X30" s="31"/>
      <c r="Y30" s="32"/>
      <c r="Z30" s="62"/>
      <c r="AA30" s="34"/>
      <c r="AB30" s="31"/>
      <c r="AC30" s="32"/>
      <c r="AD30" s="62"/>
      <c r="AE30" s="34"/>
      <c r="AG30" s="36"/>
      <c r="AH30" s="36"/>
      <c r="AI30" s="36"/>
      <c r="AJ30" s="37"/>
      <c r="AL30" s="37"/>
      <c r="AR30" s="36"/>
    </row>
    <row r="31" spans="2:44" s="114" customFormat="1" ht="18.75" customHeight="1" x14ac:dyDescent="0.2">
      <c r="B31" s="115"/>
      <c r="C31" s="116"/>
      <c r="D31" s="117" t="s">
        <v>86</v>
      </c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20" t="s">
        <v>16</v>
      </c>
      <c r="Q31" s="121">
        <v>1</v>
      </c>
      <c r="R31" s="128">
        <v>3500</v>
      </c>
      <c r="S31" s="123">
        <f t="shared" ref="S31:S38" si="6">R31*Q31</f>
        <v>3500</v>
      </c>
      <c r="T31" s="120" t="s">
        <v>113</v>
      </c>
      <c r="U31" s="60">
        <v>1</v>
      </c>
      <c r="V31" s="62">
        <v>8000</v>
      </c>
      <c r="W31" s="123">
        <f t="shared" ref="W31:W34" si="7">V31*U31</f>
        <v>8000</v>
      </c>
      <c r="X31" s="120" t="s">
        <v>16</v>
      </c>
      <c r="Y31" s="60">
        <v>1</v>
      </c>
      <c r="Z31" s="62">
        <v>5000</v>
      </c>
      <c r="AA31" s="123">
        <f t="shared" ref="AA31:AA34" si="8">Z31*Y31</f>
        <v>5000</v>
      </c>
      <c r="AB31" s="120"/>
      <c r="AC31" s="60"/>
      <c r="AD31" s="62"/>
      <c r="AE31" s="123"/>
      <c r="AG31" s="124"/>
      <c r="AH31" s="124"/>
      <c r="AI31" s="124"/>
      <c r="AJ31" s="125"/>
      <c r="AL31" s="125"/>
      <c r="AR31" s="124"/>
    </row>
    <row r="32" spans="2:44" s="114" customFormat="1" ht="18.75" customHeight="1" x14ac:dyDescent="0.2">
      <c r="B32" s="115"/>
      <c r="C32" s="116"/>
      <c r="D32" s="272" t="s">
        <v>87</v>
      </c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4"/>
      <c r="P32" s="120" t="s">
        <v>16</v>
      </c>
      <c r="Q32" s="121">
        <v>1</v>
      </c>
      <c r="R32" s="128">
        <v>1500</v>
      </c>
      <c r="S32" s="123">
        <f t="shared" si="6"/>
        <v>1500</v>
      </c>
      <c r="T32" s="120" t="s">
        <v>113</v>
      </c>
      <c r="U32" s="60">
        <v>2</v>
      </c>
      <c r="V32" s="62">
        <v>4200</v>
      </c>
      <c r="W32" s="123">
        <f t="shared" si="7"/>
        <v>8400</v>
      </c>
      <c r="X32" s="120" t="s">
        <v>16</v>
      </c>
      <c r="Y32" s="60">
        <v>1</v>
      </c>
      <c r="Z32" s="62">
        <v>2000</v>
      </c>
      <c r="AA32" s="123">
        <f t="shared" si="8"/>
        <v>2000</v>
      </c>
      <c r="AB32" s="120"/>
      <c r="AC32" s="60"/>
      <c r="AD32" s="62"/>
      <c r="AE32" s="123"/>
      <c r="AG32" s="124"/>
      <c r="AH32" s="124"/>
      <c r="AI32" s="124"/>
      <c r="AJ32" s="125"/>
      <c r="AL32" s="125"/>
      <c r="AR32" s="124"/>
    </row>
    <row r="33" spans="2:45" s="114" customFormat="1" ht="18.75" customHeight="1" x14ac:dyDescent="0.2">
      <c r="B33" s="115"/>
      <c r="C33" s="116"/>
      <c r="D33" s="272" t="s">
        <v>88</v>
      </c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4"/>
      <c r="P33" s="120" t="s">
        <v>16</v>
      </c>
      <c r="Q33" s="121">
        <v>1</v>
      </c>
      <c r="R33" s="128">
        <v>1500</v>
      </c>
      <c r="S33" s="123">
        <f t="shared" si="6"/>
        <v>1500</v>
      </c>
      <c r="T33" s="120" t="s">
        <v>113</v>
      </c>
      <c r="U33" s="60">
        <v>2</v>
      </c>
      <c r="V33" s="62">
        <v>6200</v>
      </c>
      <c r="W33" s="123">
        <f t="shared" si="7"/>
        <v>12400</v>
      </c>
      <c r="X33" s="120" t="s">
        <v>16</v>
      </c>
      <c r="Y33" s="60">
        <v>1</v>
      </c>
      <c r="Z33" s="62">
        <v>2000</v>
      </c>
      <c r="AA33" s="123">
        <f t="shared" si="8"/>
        <v>2000</v>
      </c>
      <c r="AB33" s="120"/>
      <c r="AC33" s="60"/>
      <c r="AD33" s="62"/>
      <c r="AE33" s="123"/>
      <c r="AG33" s="124"/>
      <c r="AH33" s="124"/>
      <c r="AI33" s="124"/>
      <c r="AJ33" s="125"/>
      <c r="AL33" s="125"/>
      <c r="AR33" s="124"/>
    </row>
    <row r="34" spans="2:45" s="114" customFormat="1" ht="18.75" customHeight="1" x14ac:dyDescent="0.2">
      <c r="B34" s="115"/>
      <c r="C34" s="116"/>
      <c r="D34" s="272" t="s">
        <v>89</v>
      </c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4"/>
      <c r="P34" s="120" t="s">
        <v>16</v>
      </c>
      <c r="Q34" s="121">
        <v>1</v>
      </c>
      <c r="R34" s="128">
        <v>1500</v>
      </c>
      <c r="S34" s="123">
        <f t="shared" si="6"/>
        <v>1500</v>
      </c>
      <c r="T34" s="120" t="s">
        <v>113</v>
      </c>
      <c r="U34" s="60">
        <v>2</v>
      </c>
      <c r="V34" s="62">
        <v>2250</v>
      </c>
      <c r="W34" s="123">
        <f t="shared" si="7"/>
        <v>4500</v>
      </c>
      <c r="X34" s="120" t="s">
        <v>16</v>
      </c>
      <c r="Y34" s="60">
        <v>1</v>
      </c>
      <c r="Z34" s="62">
        <v>2500</v>
      </c>
      <c r="AA34" s="123">
        <f t="shared" si="8"/>
        <v>2500</v>
      </c>
      <c r="AB34" s="120"/>
      <c r="AC34" s="60"/>
      <c r="AD34" s="62"/>
      <c r="AE34" s="123"/>
      <c r="AG34" s="124"/>
      <c r="AH34" s="124"/>
      <c r="AI34" s="124"/>
      <c r="AJ34" s="125"/>
      <c r="AL34" s="125"/>
      <c r="AR34" s="124"/>
    </row>
    <row r="35" spans="2:45" s="114" customFormat="1" ht="18.75" customHeight="1" x14ac:dyDescent="0.2">
      <c r="B35" s="115"/>
      <c r="C35" s="116"/>
      <c r="D35" s="272" t="s">
        <v>90</v>
      </c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4"/>
      <c r="P35" s="120" t="s">
        <v>16</v>
      </c>
      <c r="Q35" s="121">
        <v>1</v>
      </c>
      <c r="R35" s="128">
        <v>2000</v>
      </c>
      <c r="S35" s="123">
        <f>R35*Q35</f>
        <v>2000</v>
      </c>
      <c r="T35" s="120" t="s">
        <v>113</v>
      </c>
      <c r="U35" s="60">
        <v>6</v>
      </c>
      <c r="V35" s="62">
        <v>1180</v>
      </c>
      <c r="W35" s="123">
        <f>V35*U35</f>
        <v>7080</v>
      </c>
      <c r="X35" s="120" t="s">
        <v>16</v>
      </c>
      <c r="Y35" s="60">
        <v>1</v>
      </c>
      <c r="Z35" s="62">
        <v>4000</v>
      </c>
      <c r="AA35" s="123">
        <f>Z35*Y35</f>
        <v>4000</v>
      </c>
      <c r="AB35" s="120"/>
      <c r="AC35" s="60"/>
      <c r="AD35" s="62"/>
      <c r="AE35" s="123"/>
      <c r="AG35" s="124"/>
      <c r="AH35" s="124"/>
      <c r="AI35" s="124"/>
      <c r="AJ35" s="125"/>
      <c r="AL35" s="125"/>
      <c r="AR35" s="124"/>
    </row>
    <row r="36" spans="2:45" s="114" customFormat="1" ht="18.75" customHeight="1" x14ac:dyDescent="0.2">
      <c r="B36" s="115"/>
      <c r="C36" s="116"/>
      <c r="D36" s="272" t="s">
        <v>91</v>
      </c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4"/>
      <c r="P36" s="120" t="s">
        <v>16</v>
      </c>
      <c r="Q36" s="121">
        <v>1</v>
      </c>
      <c r="R36" s="128">
        <v>1500</v>
      </c>
      <c r="S36" s="123">
        <f t="shared" si="6"/>
        <v>1500</v>
      </c>
      <c r="T36" s="120" t="s">
        <v>113</v>
      </c>
      <c r="U36" s="60">
        <v>2</v>
      </c>
      <c r="V36" s="62">
        <v>3400</v>
      </c>
      <c r="W36" s="123">
        <f t="shared" ref="W36:W39" si="9">V36*U36</f>
        <v>6800</v>
      </c>
      <c r="X36" s="120" t="s">
        <v>16</v>
      </c>
      <c r="Y36" s="60">
        <v>1</v>
      </c>
      <c r="Z36" s="62">
        <v>2000</v>
      </c>
      <c r="AA36" s="123">
        <f t="shared" ref="AA36:AA40" si="10">Z36*Y36</f>
        <v>2000</v>
      </c>
      <c r="AB36" s="120"/>
      <c r="AC36" s="60"/>
      <c r="AD36" s="62"/>
      <c r="AE36" s="123"/>
      <c r="AG36" s="124"/>
      <c r="AH36" s="124"/>
      <c r="AI36" s="124"/>
      <c r="AJ36" s="125"/>
      <c r="AL36" s="125"/>
      <c r="AR36" s="124"/>
    </row>
    <row r="37" spans="2:45" s="114" customFormat="1" ht="18.75" customHeight="1" x14ac:dyDescent="0.2">
      <c r="B37" s="115"/>
      <c r="C37" s="116"/>
      <c r="D37" s="272" t="s">
        <v>85</v>
      </c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4"/>
      <c r="P37" s="120" t="s">
        <v>16</v>
      </c>
      <c r="Q37" s="121">
        <v>1</v>
      </c>
      <c r="R37" s="128">
        <v>1500</v>
      </c>
      <c r="S37" s="123">
        <f t="shared" si="6"/>
        <v>1500</v>
      </c>
      <c r="T37" s="120" t="s">
        <v>113</v>
      </c>
      <c r="U37" s="60">
        <v>1</v>
      </c>
      <c r="V37" s="62">
        <v>5420</v>
      </c>
      <c r="W37" s="123">
        <f t="shared" si="9"/>
        <v>5420</v>
      </c>
      <c r="X37" s="120" t="s">
        <v>16</v>
      </c>
      <c r="Y37" s="60">
        <v>1</v>
      </c>
      <c r="Z37" s="62">
        <v>2500</v>
      </c>
      <c r="AA37" s="123">
        <f t="shared" si="10"/>
        <v>2500</v>
      </c>
      <c r="AB37" s="120"/>
      <c r="AC37" s="60"/>
      <c r="AD37" s="62"/>
      <c r="AE37" s="123"/>
      <c r="AG37" s="124"/>
      <c r="AH37" s="124"/>
      <c r="AI37" s="124"/>
      <c r="AJ37" s="125"/>
      <c r="AL37" s="125"/>
      <c r="AR37" s="124"/>
    </row>
    <row r="38" spans="2:45" s="35" customFormat="1" ht="18.75" customHeight="1" x14ac:dyDescent="0.2">
      <c r="B38" s="112"/>
      <c r="C38" s="113"/>
      <c r="D38" s="107" t="s">
        <v>99</v>
      </c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1"/>
      <c r="P38" s="120" t="s">
        <v>16</v>
      </c>
      <c r="Q38" s="121">
        <v>1</v>
      </c>
      <c r="R38" s="128">
        <v>1500</v>
      </c>
      <c r="S38" s="123">
        <f t="shared" si="6"/>
        <v>1500</v>
      </c>
      <c r="T38" s="120" t="s">
        <v>113</v>
      </c>
      <c r="U38" s="60">
        <v>6</v>
      </c>
      <c r="V38" s="62">
        <v>2500</v>
      </c>
      <c r="W38" s="123">
        <f t="shared" si="9"/>
        <v>15000</v>
      </c>
      <c r="X38" s="120" t="s">
        <v>16</v>
      </c>
      <c r="Y38" s="60">
        <v>1</v>
      </c>
      <c r="Z38" s="62">
        <v>15000</v>
      </c>
      <c r="AA38" s="123">
        <f t="shared" si="10"/>
        <v>15000</v>
      </c>
      <c r="AB38" s="120"/>
      <c r="AC38" s="60"/>
      <c r="AD38" s="62"/>
      <c r="AE38" s="123"/>
      <c r="AG38" s="36"/>
      <c r="AH38" s="36"/>
      <c r="AI38" s="36"/>
      <c r="AJ38" s="37"/>
      <c r="AL38" s="37"/>
      <c r="AR38" s="36"/>
    </row>
    <row r="39" spans="2:45" s="35" customFormat="1" ht="18.75" customHeight="1" x14ac:dyDescent="0.2">
      <c r="B39" s="112"/>
      <c r="C39" s="113"/>
      <c r="D39" s="107" t="s">
        <v>100</v>
      </c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1"/>
      <c r="P39" s="120" t="s">
        <v>16</v>
      </c>
      <c r="Q39" s="121">
        <v>1</v>
      </c>
      <c r="R39" s="128">
        <v>1500</v>
      </c>
      <c r="S39" s="123">
        <f t="shared" ref="S39" si="11">R39*Q39</f>
        <v>1500</v>
      </c>
      <c r="T39" s="120" t="s">
        <v>113</v>
      </c>
      <c r="U39" s="60">
        <v>6</v>
      </c>
      <c r="V39" s="62">
        <v>2200</v>
      </c>
      <c r="W39" s="123">
        <f t="shared" si="9"/>
        <v>13200</v>
      </c>
      <c r="X39" s="120" t="s">
        <v>16</v>
      </c>
      <c r="Y39" s="60">
        <v>1</v>
      </c>
      <c r="Z39" s="62">
        <v>10000</v>
      </c>
      <c r="AA39" s="123">
        <f t="shared" si="10"/>
        <v>10000</v>
      </c>
      <c r="AB39" s="120"/>
      <c r="AC39" s="60"/>
      <c r="AD39" s="62"/>
      <c r="AE39" s="123"/>
      <c r="AG39" s="36"/>
      <c r="AH39" s="36"/>
      <c r="AI39" s="36"/>
      <c r="AJ39" s="37"/>
      <c r="AL39" s="37"/>
      <c r="AR39" s="36"/>
    </row>
    <row r="40" spans="2:45" s="35" customFormat="1" ht="18.75" customHeight="1" x14ac:dyDescent="0.2">
      <c r="B40" s="167"/>
      <c r="C40" s="168"/>
      <c r="D40" s="160" t="s">
        <v>117</v>
      </c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2"/>
      <c r="P40" s="120"/>
      <c r="Q40" s="211"/>
      <c r="R40" s="128"/>
      <c r="S40" s="123"/>
      <c r="T40" s="120"/>
      <c r="U40" s="178"/>
      <c r="V40" s="62"/>
      <c r="W40" s="123"/>
      <c r="X40" s="120" t="s">
        <v>16</v>
      </c>
      <c r="Y40" s="178">
        <v>1</v>
      </c>
      <c r="Z40" s="62">
        <v>5000</v>
      </c>
      <c r="AA40" s="123">
        <f t="shared" si="10"/>
        <v>5000</v>
      </c>
      <c r="AB40" s="120"/>
      <c r="AC40" s="178"/>
      <c r="AD40" s="62"/>
      <c r="AE40" s="123"/>
      <c r="AG40" s="36"/>
      <c r="AH40" s="36"/>
      <c r="AI40" s="36"/>
      <c r="AJ40" s="37"/>
      <c r="AL40" s="37"/>
      <c r="AR40" s="36"/>
    </row>
    <row r="41" spans="2:45" s="35" customFormat="1" ht="18.75" customHeight="1" x14ac:dyDescent="0.2">
      <c r="B41" s="275">
        <v>4</v>
      </c>
      <c r="C41" s="271"/>
      <c r="D41" s="276" t="s">
        <v>107</v>
      </c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8"/>
      <c r="P41" s="120"/>
      <c r="Q41" s="211"/>
      <c r="R41" s="128"/>
      <c r="S41" s="123"/>
      <c r="T41" s="120"/>
      <c r="U41" s="178"/>
      <c r="V41" s="62"/>
      <c r="W41" s="123"/>
      <c r="X41" s="120"/>
      <c r="Y41" s="178"/>
      <c r="Z41" s="62"/>
      <c r="AA41" s="123"/>
      <c r="AB41" s="120"/>
      <c r="AC41" s="178"/>
      <c r="AD41" s="62"/>
      <c r="AE41" s="123"/>
      <c r="AG41" s="36"/>
      <c r="AH41" s="36"/>
      <c r="AI41" s="36"/>
      <c r="AJ41" s="37"/>
      <c r="AL41" s="37"/>
      <c r="AR41" s="36"/>
    </row>
    <row r="42" spans="2:45" s="35" customFormat="1" ht="18.75" customHeight="1" x14ac:dyDescent="0.2">
      <c r="B42" s="167"/>
      <c r="C42" s="168"/>
      <c r="D42" s="276" t="s">
        <v>108</v>
      </c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8"/>
      <c r="P42" s="120"/>
      <c r="Q42" s="211"/>
      <c r="R42" s="128"/>
      <c r="S42" s="123"/>
      <c r="T42" s="120" t="s">
        <v>16</v>
      </c>
      <c r="U42" s="178">
        <v>1</v>
      </c>
      <c r="V42" s="62">
        <v>25000</v>
      </c>
      <c r="W42" s="123">
        <v>12800</v>
      </c>
      <c r="X42" s="120"/>
      <c r="Y42" s="178"/>
      <c r="Z42" s="62"/>
      <c r="AA42" s="123"/>
      <c r="AB42" s="120"/>
      <c r="AC42" s="178"/>
      <c r="AD42" s="62"/>
      <c r="AE42" s="123"/>
      <c r="AG42" s="36"/>
      <c r="AH42" s="36"/>
      <c r="AI42" s="36"/>
      <c r="AJ42" s="37"/>
      <c r="AL42" s="37"/>
      <c r="AR42" s="36"/>
    </row>
    <row r="43" spans="2:45" s="35" customFormat="1" ht="18.75" customHeight="1" x14ac:dyDescent="0.2">
      <c r="B43" s="167"/>
      <c r="C43" s="168"/>
      <c r="D43" s="276" t="s">
        <v>109</v>
      </c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8"/>
      <c r="P43" s="120"/>
      <c r="Q43" s="211"/>
      <c r="R43" s="128"/>
      <c r="S43" s="123"/>
      <c r="T43" s="120" t="s">
        <v>16</v>
      </c>
      <c r="U43" s="178">
        <v>1</v>
      </c>
      <c r="V43" s="62">
        <v>40000</v>
      </c>
      <c r="W43" s="123">
        <f>V43*U43</f>
        <v>40000</v>
      </c>
      <c r="X43" s="120"/>
      <c r="Y43" s="178"/>
      <c r="Z43" s="62"/>
      <c r="AA43" s="123"/>
      <c r="AB43" s="120"/>
      <c r="AC43" s="178"/>
      <c r="AD43" s="62"/>
      <c r="AE43" s="123"/>
      <c r="AG43" s="36"/>
      <c r="AH43" s="36"/>
      <c r="AI43" s="36"/>
      <c r="AJ43" s="37"/>
      <c r="AL43" s="37"/>
      <c r="AR43" s="36"/>
    </row>
    <row r="44" spans="2:45" s="42" customFormat="1" ht="18.75" customHeight="1" x14ac:dyDescent="0.2">
      <c r="B44" s="262" t="s">
        <v>5</v>
      </c>
      <c r="C44" s="263"/>
      <c r="D44" s="264" t="s">
        <v>32</v>
      </c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6"/>
      <c r="P44" s="65"/>
      <c r="Q44" s="66"/>
      <c r="R44" s="67"/>
      <c r="S44" s="129">
        <f>SUM(S15:S43)</f>
        <v>33650</v>
      </c>
      <c r="T44" s="65"/>
      <c r="U44" s="66"/>
      <c r="V44" s="67"/>
      <c r="W44" s="129">
        <f>SUM(W42:W43)+SUM(W31:W39)+SUM(W17:W28)+W15</f>
        <v>206730</v>
      </c>
      <c r="X44" s="65"/>
      <c r="Y44" s="66"/>
      <c r="Z44" s="67"/>
      <c r="AA44" s="129">
        <f>SUM(AA15:AA40)</f>
        <v>91835</v>
      </c>
      <c r="AB44" s="65"/>
      <c r="AC44" s="66"/>
      <c r="AD44" s="67"/>
      <c r="AE44" s="129">
        <f>SUM(AE42:AE43)+SUM(AE31:AE39)+SUM(AE17:AE28)+AE15</f>
        <v>0</v>
      </c>
      <c r="AG44" s="43"/>
      <c r="AH44" s="44"/>
      <c r="AI44" s="44"/>
      <c r="AJ44" s="45"/>
      <c r="AK44" s="46"/>
      <c r="AL44" s="47"/>
      <c r="AM44" s="48"/>
      <c r="AN44" s="48"/>
      <c r="AO44" s="48"/>
      <c r="AP44" s="48"/>
      <c r="AQ44" s="48"/>
      <c r="AR44" s="44"/>
      <c r="AS44" s="48"/>
    </row>
    <row r="45" spans="2:45" s="42" customFormat="1" ht="18.75" customHeight="1" x14ac:dyDescent="0.2">
      <c r="B45" s="279" t="s">
        <v>33</v>
      </c>
      <c r="C45" s="280"/>
      <c r="D45" s="281" t="s">
        <v>58</v>
      </c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3"/>
      <c r="P45" s="133"/>
      <c r="Q45" s="134"/>
      <c r="R45" s="135"/>
      <c r="S45" s="146"/>
      <c r="T45" s="133"/>
      <c r="U45" s="134"/>
      <c r="V45" s="135"/>
      <c r="W45" s="146"/>
      <c r="X45" s="133"/>
      <c r="Y45" s="134"/>
      <c r="Z45" s="135"/>
      <c r="AA45" s="146"/>
      <c r="AB45" s="133"/>
      <c r="AC45" s="134"/>
      <c r="AD45" s="135"/>
      <c r="AE45" s="146"/>
      <c r="AG45" s="43"/>
      <c r="AH45" s="44"/>
      <c r="AI45" s="44"/>
      <c r="AJ45" s="45"/>
      <c r="AK45" s="46"/>
      <c r="AL45" s="47"/>
      <c r="AM45" s="48"/>
      <c r="AN45" s="48"/>
      <c r="AO45" s="48"/>
      <c r="AP45" s="48"/>
      <c r="AQ45" s="48"/>
      <c r="AR45" s="44"/>
      <c r="AS45" s="48"/>
    </row>
    <row r="46" spans="2:45" s="42" customFormat="1" ht="18.75" customHeight="1" x14ac:dyDescent="0.2">
      <c r="B46" s="136"/>
      <c r="C46" s="137"/>
      <c r="D46" s="138" t="s">
        <v>78</v>
      </c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40"/>
      <c r="P46" s="141" t="s">
        <v>42</v>
      </c>
      <c r="Q46" s="141">
        <v>5</v>
      </c>
      <c r="R46" s="142"/>
      <c r="S46" s="147">
        <f t="shared" ref="S46" si="12">R46*Q46</f>
        <v>0</v>
      </c>
      <c r="T46" s="141" t="s">
        <v>42</v>
      </c>
      <c r="U46" s="141">
        <v>5</v>
      </c>
      <c r="V46" s="142"/>
      <c r="W46" s="147">
        <f t="shared" ref="W46:W51" si="13">V46*U46</f>
        <v>0</v>
      </c>
      <c r="X46" s="141" t="s">
        <v>42</v>
      </c>
      <c r="Y46" s="141">
        <v>5</v>
      </c>
      <c r="Z46" s="142"/>
      <c r="AA46" s="147">
        <f t="shared" ref="AA46:AA51" si="14">Z46*Y46</f>
        <v>0</v>
      </c>
      <c r="AB46" s="141" t="s">
        <v>42</v>
      </c>
      <c r="AC46" s="141">
        <v>5</v>
      </c>
      <c r="AD46" s="142"/>
      <c r="AE46" s="147">
        <f t="shared" ref="AE46:AE51" si="15">AD46*AC46</f>
        <v>0</v>
      </c>
      <c r="AG46" s="43"/>
      <c r="AH46" s="44"/>
      <c r="AI46" s="44"/>
      <c r="AJ46" s="45"/>
      <c r="AK46" s="46"/>
      <c r="AL46" s="47"/>
      <c r="AM46" s="48"/>
      <c r="AN46" s="48"/>
      <c r="AO46" s="48"/>
      <c r="AP46" s="48"/>
      <c r="AQ46" s="48"/>
      <c r="AR46" s="44"/>
      <c r="AS46" s="48"/>
    </row>
    <row r="47" spans="2:45" s="42" customFormat="1" ht="18.75" customHeight="1" x14ac:dyDescent="0.2">
      <c r="B47" s="136"/>
      <c r="C47" s="137"/>
      <c r="D47" s="138" t="s">
        <v>57</v>
      </c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40"/>
      <c r="P47" s="141" t="s">
        <v>42</v>
      </c>
      <c r="Q47" s="141">
        <v>5</v>
      </c>
      <c r="R47" s="142"/>
      <c r="S47" s="147">
        <f t="shared" ref="S47:S49" si="16">R47*Q47</f>
        <v>0</v>
      </c>
      <c r="T47" s="141" t="s">
        <v>42</v>
      </c>
      <c r="U47" s="141">
        <v>5</v>
      </c>
      <c r="V47" s="142"/>
      <c r="W47" s="147">
        <f t="shared" si="13"/>
        <v>0</v>
      </c>
      <c r="X47" s="141" t="s">
        <v>42</v>
      </c>
      <c r="Y47" s="141">
        <v>5</v>
      </c>
      <c r="Z47" s="142"/>
      <c r="AA47" s="147">
        <f t="shared" si="14"/>
        <v>0</v>
      </c>
      <c r="AB47" s="141" t="s">
        <v>42</v>
      </c>
      <c r="AC47" s="141">
        <v>5</v>
      </c>
      <c r="AD47" s="142"/>
      <c r="AE47" s="147">
        <f t="shared" si="15"/>
        <v>0</v>
      </c>
      <c r="AG47" s="43"/>
      <c r="AH47" s="44"/>
      <c r="AI47" s="44"/>
      <c r="AJ47" s="45"/>
      <c r="AK47" s="46"/>
      <c r="AL47" s="47"/>
      <c r="AM47" s="48"/>
      <c r="AN47" s="48"/>
      <c r="AO47" s="48"/>
      <c r="AP47" s="48"/>
      <c r="AQ47" s="48"/>
      <c r="AR47" s="44"/>
      <c r="AS47" s="48"/>
    </row>
    <row r="48" spans="2:45" s="42" customFormat="1" ht="18.75" customHeight="1" x14ac:dyDescent="0.2">
      <c r="B48" s="136"/>
      <c r="C48" s="137"/>
      <c r="D48" s="138" t="s">
        <v>56</v>
      </c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40"/>
      <c r="P48" s="141" t="s">
        <v>42</v>
      </c>
      <c r="Q48" s="141">
        <v>5</v>
      </c>
      <c r="R48" s="142"/>
      <c r="S48" s="147">
        <f t="shared" si="16"/>
        <v>0</v>
      </c>
      <c r="T48" s="141" t="s">
        <v>42</v>
      </c>
      <c r="U48" s="141">
        <v>5</v>
      </c>
      <c r="V48" s="142"/>
      <c r="W48" s="147">
        <f t="shared" si="13"/>
        <v>0</v>
      </c>
      <c r="X48" s="141" t="s">
        <v>42</v>
      </c>
      <c r="Y48" s="141">
        <v>5</v>
      </c>
      <c r="Z48" s="142"/>
      <c r="AA48" s="147">
        <f t="shared" si="14"/>
        <v>0</v>
      </c>
      <c r="AB48" s="141" t="s">
        <v>42</v>
      </c>
      <c r="AC48" s="141">
        <v>5</v>
      </c>
      <c r="AD48" s="142"/>
      <c r="AE48" s="147">
        <f t="shared" si="15"/>
        <v>0</v>
      </c>
      <c r="AG48" s="43"/>
      <c r="AH48" s="44"/>
      <c r="AI48" s="44"/>
      <c r="AJ48" s="45"/>
      <c r="AK48" s="46"/>
      <c r="AL48" s="47"/>
      <c r="AM48" s="48"/>
      <c r="AN48" s="48"/>
      <c r="AO48" s="48"/>
      <c r="AP48" s="48"/>
      <c r="AQ48" s="48"/>
      <c r="AR48" s="44"/>
      <c r="AS48" s="48"/>
    </row>
    <row r="49" spans="2:45" s="42" customFormat="1" ht="18.75" customHeight="1" x14ac:dyDescent="0.2">
      <c r="B49" s="136"/>
      <c r="C49" s="137"/>
      <c r="D49" s="138" t="s">
        <v>80</v>
      </c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40"/>
      <c r="P49" s="141" t="s">
        <v>42</v>
      </c>
      <c r="Q49" s="141">
        <v>5</v>
      </c>
      <c r="R49" s="142"/>
      <c r="S49" s="147">
        <f t="shared" si="16"/>
        <v>0</v>
      </c>
      <c r="T49" s="141" t="s">
        <v>42</v>
      </c>
      <c r="U49" s="141">
        <v>5</v>
      </c>
      <c r="V49" s="142"/>
      <c r="W49" s="147">
        <f t="shared" si="13"/>
        <v>0</v>
      </c>
      <c r="X49" s="141" t="s">
        <v>42</v>
      </c>
      <c r="Y49" s="141">
        <v>5</v>
      </c>
      <c r="Z49" s="142"/>
      <c r="AA49" s="147">
        <f t="shared" si="14"/>
        <v>0</v>
      </c>
      <c r="AB49" s="141" t="s">
        <v>42</v>
      </c>
      <c r="AC49" s="141">
        <v>5</v>
      </c>
      <c r="AD49" s="142"/>
      <c r="AE49" s="147">
        <f t="shared" si="15"/>
        <v>0</v>
      </c>
      <c r="AG49" s="43"/>
      <c r="AH49" s="44"/>
      <c r="AI49" s="44"/>
      <c r="AJ49" s="45"/>
      <c r="AK49" s="46"/>
      <c r="AL49" s="47"/>
      <c r="AM49" s="48"/>
      <c r="AN49" s="48"/>
      <c r="AO49" s="48"/>
      <c r="AP49" s="48"/>
      <c r="AQ49" s="48"/>
      <c r="AR49" s="44"/>
      <c r="AS49" s="48"/>
    </row>
    <row r="50" spans="2:45" s="42" customFormat="1" ht="18.75" customHeight="1" x14ac:dyDescent="0.2">
      <c r="B50" s="136"/>
      <c r="C50" s="137"/>
      <c r="D50" s="138" t="s">
        <v>79</v>
      </c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40"/>
      <c r="P50" s="141" t="s">
        <v>42</v>
      </c>
      <c r="Q50" s="141">
        <v>3</v>
      </c>
      <c r="R50" s="142"/>
      <c r="S50" s="147">
        <f t="shared" ref="S50:S51" si="17">R50*Q50</f>
        <v>0</v>
      </c>
      <c r="T50" s="141" t="s">
        <v>42</v>
      </c>
      <c r="U50" s="141">
        <v>3</v>
      </c>
      <c r="V50" s="142"/>
      <c r="W50" s="147">
        <f t="shared" si="13"/>
        <v>0</v>
      </c>
      <c r="X50" s="141" t="s">
        <v>42</v>
      </c>
      <c r="Y50" s="141">
        <v>3</v>
      </c>
      <c r="Z50" s="142"/>
      <c r="AA50" s="147">
        <f t="shared" si="14"/>
        <v>0</v>
      </c>
      <c r="AB50" s="141" t="s">
        <v>42</v>
      </c>
      <c r="AC50" s="141">
        <v>3</v>
      </c>
      <c r="AD50" s="142"/>
      <c r="AE50" s="147">
        <f t="shared" si="15"/>
        <v>0</v>
      </c>
      <c r="AG50" s="43"/>
      <c r="AH50" s="44"/>
      <c r="AI50" s="44"/>
      <c r="AJ50" s="45"/>
      <c r="AK50" s="46"/>
      <c r="AL50" s="47"/>
      <c r="AM50" s="48"/>
      <c r="AN50" s="48"/>
      <c r="AO50" s="48"/>
      <c r="AP50" s="48"/>
      <c r="AQ50" s="48"/>
      <c r="AR50" s="44"/>
      <c r="AS50" s="48"/>
    </row>
    <row r="51" spans="2:45" s="42" customFormat="1" ht="18.75" customHeight="1" x14ac:dyDescent="0.2">
      <c r="B51" s="136"/>
      <c r="C51" s="137"/>
      <c r="D51" s="138" t="s">
        <v>106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40"/>
      <c r="P51" s="141" t="s">
        <v>23</v>
      </c>
      <c r="Q51" s="141">
        <v>16</v>
      </c>
      <c r="R51" s="142"/>
      <c r="S51" s="147">
        <f t="shared" si="17"/>
        <v>0</v>
      </c>
      <c r="T51" s="141" t="s">
        <v>23</v>
      </c>
      <c r="U51" s="141">
        <v>16</v>
      </c>
      <c r="V51" s="142"/>
      <c r="W51" s="147">
        <f t="shared" si="13"/>
        <v>0</v>
      </c>
      <c r="X51" s="141" t="s">
        <v>23</v>
      </c>
      <c r="Y51" s="141">
        <v>16</v>
      </c>
      <c r="Z51" s="142"/>
      <c r="AA51" s="147">
        <f t="shared" si="14"/>
        <v>0</v>
      </c>
      <c r="AB51" s="141" t="s">
        <v>23</v>
      </c>
      <c r="AC51" s="141">
        <v>16</v>
      </c>
      <c r="AD51" s="142"/>
      <c r="AE51" s="147">
        <f t="shared" si="15"/>
        <v>0</v>
      </c>
      <c r="AG51" s="43"/>
      <c r="AH51" s="44"/>
      <c r="AI51" s="44"/>
      <c r="AJ51" s="45"/>
      <c r="AK51" s="46"/>
      <c r="AL51" s="47"/>
      <c r="AM51" s="48"/>
      <c r="AN51" s="48"/>
      <c r="AO51" s="48"/>
      <c r="AP51" s="48"/>
      <c r="AQ51" s="48"/>
      <c r="AR51" s="44"/>
      <c r="AS51" s="48"/>
    </row>
    <row r="52" spans="2:45" s="42" customFormat="1" ht="18.75" customHeight="1" x14ac:dyDescent="0.2">
      <c r="B52" s="136"/>
      <c r="C52" s="137"/>
      <c r="D52" s="138" t="s">
        <v>94</v>
      </c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40"/>
      <c r="P52" s="141" t="s">
        <v>42</v>
      </c>
      <c r="Q52" s="141">
        <v>100</v>
      </c>
      <c r="R52" s="142"/>
      <c r="S52" s="147">
        <f>R52*Q52</f>
        <v>0</v>
      </c>
      <c r="T52" s="141" t="s">
        <v>42</v>
      </c>
      <c r="U52" s="141">
        <v>100</v>
      </c>
      <c r="V52" s="142"/>
      <c r="W52" s="147">
        <f>V52*U52</f>
        <v>0</v>
      </c>
      <c r="X52" s="141" t="s">
        <v>42</v>
      </c>
      <c r="Y52" s="141">
        <v>100</v>
      </c>
      <c r="Z52" s="142"/>
      <c r="AA52" s="147">
        <f>Z52*Y52</f>
        <v>0</v>
      </c>
      <c r="AB52" s="141" t="s">
        <v>42</v>
      </c>
      <c r="AC52" s="141">
        <v>100</v>
      </c>
      <c r="AD52" s="142"/>
      <c r="AE52" s="147">
        <f>AD52*AC52</f>
        <v>0</v>
      </c>
      <c r="AG52" s="43"/>
      <c r="AH52" s="44"/>
      <c r="AI52" s="44"/>
      <c r="AJ52" s="45"/>
      <c r="AK52" s="46"/>
      <c r="AL52" s="47"/>
      <c r="AM52" s="48"/>
      <c r="AN52" s="48"/>
      <c r="AO52" s="48"/>
      <c r="AP52" s="48"/>
      <c r="AQ52" s="48"/>
      <c r="AR52" s="44"/>
      <c r="AS52" s="48"/>
    </row>
    <row r="53" spans="2:45" s="42" customFormat="1" ht="18.75" customHeight="1" x14ac:dyDescent="0.2">
      <c r="B53" s="143"/>
      <c r="C53" s="144"/>
      <c r="D53" s="267" t="s">
        <v>104</v>
      </c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9"/>
      <c r="P53" s="141" t="s">
        <v>98</v>
      </c>
      <c r="Q53" s="141">
        <v>80</v>
      </c>
      <c r="R53" s="145"/>
      <c r="S53" s="147">
        <f t="shared" ref="S53:S57" si="18">R53*Q53</f>
        <v>0</v>
      </c>
      <c r="T53" s="141" t="s">
        <v>98</v>
      </c>
      <c r="U53" s="141">
        <v>80</v>
      </c>
      <c r="V53" s="145"/>
      <c r="W53" s="147">
        <f t="shared" ref="W53:W58" si="19">V53*U53</f>
        <v>0</v>
      </c>
      <c r="X53" s="141" t="s">
        <v>98</v>
      </c>
      <c r="Y53" s="141">
        <v>80</v>
      </c>
      <c r="Z53" s="145"/>
      <c r="AA53" s="147">
        <f t="shared" ref="AA53:AA58" si="20">Z53*Y53</f>
        <v>0</v>
      </c>
      <c r="AB53" s="141" t="s">
        <v>98</v>
      </c>
      <c r="AC53" s="141">
        <v>80</v>
      </c>
      <c r="AD53" s="145"/>
      <c r="AE53" s="147">
        <f t="shared" ref="AE53:AE58" si="21">AD53*AC53</f>
        <v>0</v>
      </c>
      <c r="AG53" s="43"/>
      <c r="AH53" s="44"/>
      <c r="AI53" s="44"/>
      <c r="AJ53" s="45"/>
      <c r="AK53" s="46"/>
      <c r="AL53" s="47"/>
      <c r="AM53" s="48"/>
      <c r="AN53" s="48"/>
      <c r="AO53" s="48"/>
      <c r="AP53" s="48"/>
      <c r="AQ53" s="48"/>
      <c r="AR53" s="44"/>
      <c r="AS53" s="48"/>
    </row>
    <row r="54" spans="2:45" s="42" customFormat="1" ht="18.75" customHeight="1" x14ac:dyDescent="0.2">
      <c r="B54" s="143"/>
      <c r="C54" s="144"/>
      <c r="D54" s="267" t="s">
        <v>103</v>
      </c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9"/>
      <c r="P54" s="141" t="s">
        <v>98</v>
      </c>
      <c r="Q54" s="141">
        <v>40</v>
      </c>
      <c r="R54" s="145"/>
      <c r="S54" s="147">
        <f t="shared" ref="S54" si="22">R54*Q54</f>
        <v>0</v>
      </c>
      <c r="T54" s="141" t="s">
        <v>98</v>
      </c>
      <c r="U54" s="141">
        <v>40</v>
      </c>
      <c r="V54" s="145"/>
      <c r="W54" s="147">
        <f t="shared" si="19"/>
        <v>0</v>
      </c>
      <c r="X54" s="141" t="s">
        <v>98</v>
      </c>
      <c r="Y54" s="141">
        <v>40</v>
      </c>
      <c r="Z54" s="145"/>
      <c r="AA54" s="147">
        <f t="shared" si="20"/>
        <v>0</v>
      </c>
      <c r="AB54" s="141" t="s">
        <v>98</v>
      </c>
      <c r="AC54" s="141">
        <v>40</v>
      </c>
      <c r="AD54" s="145"/>
      <c r="AE54" s="147">
        <f t="shared" si="21"/>
        <v>0</v>
      </c>
      <c r="AG54" s="43"/>
      <c r="AH54" s="44"/>
      <c r="AI54" s="44"/>
      <c r="AJ54" s="45"/>
      <c r="AK54" s="46"/>
      <c r="AL54" s="47"/>
      <c r="AM54" s="48"/>
      <c r="AN54" s="48"/>
      <c r="AO54" s="48"/>
      <c r="AP54" s="48"/>
      <c r="AQ54" s="48"/>
      <c r="AR54" s="44"/>
      <c r="AS54" s="48"/>
    </row>
    <row r="55" spans="2:45" s="42" customFormat="1" ht="18.75" customHeight="1" x14ac:dyDescent="0.2">
      <c r="B55" s="143"/>
      <c r="C55" s="144"/>
      <c r="D55" s="267" t="s">
        <v>95</v>
      </c>
      <c r="E55" s="268"/>
      <c r="F55" s="268"/>
      <c r="G55" s="268"/>
      <c r="H55" s="268"/>
      <c r="I55" s="268"/>
      <c r="J55" s="268"/>
      <c r="K55" s="268"/>
      <c r="L55" s="268"/>
      <c r="M55" s="268"/>
      <c r="N55" s="268"/>
      <c r="O55" s="269"/>
      <c r="P55" s="141" t="s">
        <v>98</v>
      </c>
      <c r="Q55" s="141">
        <v>100</v>
      </c>
      <c r="R55" s="145"/>
      <c r="S55" s="147">
        <f t="shared" si="18"/>
        <v>0</v>
      </c>
      <c r="T55" s="141" t="s">
        <v>98</v>
      </c>
      <c r="U55" s="141">
        <v>100</v>
      </c>
      <c r="V55" s="145"/>
      <c r="W55" s="147">
        <f t="shared" si="19"/>
        <v>0</v>
      </c>
      <c r="X55" s="141" t="s">
        <v>98</v>
      </c>
      <c r="Y55" s="141">
        <v>100</v>
      </c>
      <c r="Z55" s="145"/>
      <c r="AA55" s="147">
        <f t="shared" si="20"/>
        <v>0</v>
      </c>
      <c r="AB55" s="141" t="s">
        <v>98</v>
      </c>
      <c r="AC55" s="141">
        <v>100</v>
      </c>
      <c r="AD55" s="145"/>
      <c r="AE55" s="147">
        <f t="shared" si="21"/>
        <v>0</v>
      </c>
      <c r="AG55" s="43"/>
      <c r="AH55" s="44"/>
      <c r="AI55" s="44"/>
      <c r="AJ55" s="45"/>
      <c r="AK55" s="46"/>
      <c r="AL55" s="47"/>
      <c r="AM55" s="48"/>
      <c r="AN55" s="48"/>
      <c r="AO55" s="48"/>
      <c r="AP55" s="48"/>
      <c r="AQ55" s="48"/>
      <c r="AR55" s="44"/>
      <c r="AS55" s="48"/>
    </row>
    <row r="56" spans="2:45" s="42" customFormat="1" ht="18.75" customHeight="1" x14ac:dyDescent="0.2">
      <c r="B56" s="143"/>
      <c r="C56" s="144"/>
      <c r="D56" s="267" t="s">
        <v>96</v>
      </c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9"/>
      <c r="P56" s="141" t="s">
        <v>98</v>
      </c>
      <c r="Q56" s="141">
        <v>50</v>
      </c>
      <c r="R56" s="145"/>
      <c r="S56" s="147">
        <f t="shared" si="18"/>
        <v>0</v>
      </c>
      <c r="T56" s="141" t="s">
        <v>98</v>
      </c>
      <c r="U56" s="141">
        <v>50</v>
      </c>
      <c r="V56" s="145"/>
      <c r="W56" s="147">
        <f t="shared" si="19"/>
        <v>0</v>
      </c>
      <c r="X56" s="141" t="s">
        <v>98</v>
      </c>
      <c r="Y56" s="141">
        <v>50</v>
      </c>
      <c r="Z56" s="145"/>
      <c r="AA56" s="147">
        <f t="shared" si="20"/>
        <v>0</v>
      </c>
      <c r="AB56" s="141" t="s">
        <v>98</v>
      </c>
      <c r="AC56" s="141">
        <v>50</v>
      </c>
      <c r="AD56" s="145"/>
      <c r="AE56" s="147">
        <f t="shared" si="21"/>
        <v>0</v>
      </c>
      <c r="AG56" s="43"/>
      <c r="AH56" s="44"/>
      <c r="AI56" s="44"/>
      <c r="AJ56" s="45"/>
      <c r="AK56" s="46"/>
      <c r="AL56" s="47"/>
      <c r="AM56" s="48"/>
      <c r="AN56" s="48"/>
      <c r="AO56" s="48"/>
      <c r="AP56" s="48"/>
      <c r="AQ56" s="48"/>
      <c r="AR56" s="44"/>
      <c r="AS56" s="48"/>
    </row>
    <row r="57" spans="2:45" s="42" customFormat="1" ht="18.75" customHeight="1" x14ac:dyDescent="0.2">
      <c r="B57" s="143"/>
      <c r="C57" s="144"/>
      <c r="D57" s="267" t="s">
        <v>97</v>
      </c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9"/>
      <c r="P57" s="141" t="s">
        <v>98</v>
      </c>
      <c r="Q57" s="141">
        <v>50</v>
      </c>
      <c r="R57" s="145"/>
      <c r="S57" s="147">
        <f t="shared" si="18"/>
        <v>0</v>
      </c>
      <c r="T57" s="141" t="s">
        <v>98</v>
      </c>
      <c r="U57" s="141">
        <v>50</v>
      </c>
      <c r="V57" s="145"/>
      <c r="W57" s="147">
        <f t="shared" si="19"/>
        <v>0</v>
      </c>
      <c r="X57" s="141" t="s">
        <v>98</v>
      </c>
      <c r="Y57" s="141">
        <v>50</v>
      </c>
      <c r="Z57" s="145"/>
      <c r="AA57" s="147">
        <f t="shared" si="20"/>
        <v>0</v>
      </c>
      <c r="AB57" s="141" t="s">
        <v>98</v>
      </c>
      <c r="AC57" s="141">
        <v>50</v>
      </c>
      <c r="AD57" s="145"/>
      <c r="AE57" s="147">
        <f t="shared" si="21"/>
        <v>0</v>
      </c>
      <c r="AG57" s="43"/>
      <c r="AH57" s="44"/>
      <c r="AI57" s="44"/>
      <c r="AJ57" s="45"/>
      <c r="AK57" s="46"/>
      <c r="AL57" s="47"/>
      <c r="AM57" s="48"/>
      <c r="AN57" s="48"/>
      <c r="AO57" s="48"/>
      <c r="AP57" s="48"/>
      <c r="AQ57" s="48"/>
      <c r="AR57" s="44"/>
      <c r="AS57" s="48"/>
    </row>
    <row r="58" spans="2:45" s="42" customFormat="1" ht="18.75" customHeight="1" x14ac:dyDescent="0.2">
      <c r="B58" s="143"/>
      <c r="C58" s="144"/>
      <c r="D58" s="267" t="s">
        <v>105</v>
      </c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9"/>
      <c r="P58" s="141" t="s">
        <v>98</v>
      </c>
      <c r="Q58" s="141">
        <v>100</v>
      </c>
      <c r="R58" s="145"/>
      <c r="S58" s="147">
        <f t="shared" ref="S58" si="23">R58*Q58</f>
        <v>0</v>
      </c>
      <c r="T58" s="141" t="s">
        <v>98</v>
      </c>
      <c r="U58" s="141">
        <v>100</v>
      </c>
      <c r="V58" s="145"/>
      <c r="W58" s="147">
        <f t="shared" si="19"/>
        <v>0</v>
      </c>
      <c r="X58" s="141" t="s">
        <v>98</v>
      </c>
      <c r="Y58" s="141">
        <v>100</v>
      </c>
      <c r="Z58" s="145"/>
      <c r="AA58" s="147">
        <f t="shared" si="20"/>
        <v>0</v>
      </c>
      <c r="AB58" s="141" t="s">
        <v>98</v>
      </c>
      <c r="AC58" s="141">
        <v>100</v>
      </c>
      <c r="AD58" s="145"/>
      <c r="AE58" s="147">
        <f t="shared" si="21"/>
        <v>0</v>
      </c>
      <c r="AG58" s="43"/>
      <c r="AH58" s="44"/>
      <c r="AI58" s="44"/>
      <c r="AJ58" s="45"/>
      <c r="AK58" s="46"/>
      <c r="AL58" s="47"/>
      <c r="AM58" s="48"/>
      <c r="AN58" s="48"/>
      <c r="AO58" s="48"/>
      <c r="AP58" s="48"/>
      <c r="AQ58" s="48"/>
      <c r="AR58" s="44"/>
      <c r="AS58" s="48"/>
    </row>
    <row r="59" spans="2:45" s="42" customFormat="1" ht="18.75" customHeight="1" x14ac:dyDescent="0.2">
      <c r="B59" s="143"/>
      <c r="C59" s="144"/>
      <c r="D59" s="13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9"/>
      <c r="P59" s="141"/>
      <c r="Q59" s="150"/>
      <c r="R59" s="145"/>
      <c r="S59" s="147"/>
      <c r="T59" s="141"/>
      <c r="U59" s="150"/>
      <c r="V59" s="145"/>
      <c r="W59" s="147"/>
      <c r="X59" s="141"/>
      <c r="Y59" s="150"/>
      <c r="Z59" s="145"/>
      <c r="AA59" s="147"/>
      <c r="AB59" s="141"/>
      <c r="AC59" s="150"/>
      <c r="AD59" s="145"/>
      <c r="AE59" s="147"/>
      <c r="AG59" s="43"/>
      <c r="AH59" s="44"/>
      <c r="AI59" s="44"/>
      <c r="AJ59" s="45"/>
      <c r="AK59" s="46"/>
      <c r="AL59" s="47"/>
      <c r="AM59" s="48"/>
      <c r="AN59" s="48"/>
      <c r="AO59" s="48"/>
      <c r="AP59" s="48"/>
      <c r="AQ59" s="48"/>
      <c r="AR59" s="44"/>
      <c r="AS59" s="48"/>
    </row>
    <row r="60" spans="2:45" s="42" customFormat="1" ht="18.75" customHeight="1" x14ac:dyDescent="0.2">
      <c r="B60" s="143"/>
      <c r="C60" s="144"/>
      <c r="D60" s="13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9"/>
      <c r="P60" s="141"/>
      <c r="Q60" s="150"/>
      <c r="R60" s="145"/>
      <c r="S60" s="147"/>
      <c r="T60" s="141"/>
      <c r="U60" s="150"/>
      <c r="V60" s="145"/>
      <c r="W60" s="147"/>
      <c r="X60" s="141"/>
      <c r="Y60" s="150"/>
      <c r="Z60" s="145"/>
      <c r="AA60" s="147"/>
      <c r="AB60" s="141"/>
      <c r="AC60" s="150"/>
      <c r="AD60" s="145"/>
      <c r="AE60" s="147"/>
      <c r="AG60" s="43"/>
      <c r="AH60" s="44"/>
      <c r="AI60" s="44"/>
      <c r="AJ60" s="45"/>
      <c r="AK60" s="46"/>
      <c r="AL60" s="47"/>
      <c r="AM60" s="48"/>
      <c r="AN60" s="48"/>
      <c r="AO60" s="48"/>
      <c r="AP60" s="48"/>
      <c r="AQ60" s="48"/>
      <c r="AR60" s="44"/>
      <c r="AS60" s="48"/>
    </row>
    <row r="61" spans="2:45" s="42" customFormat="1" ht="18.75" customHeight="1" x14ac:dyDescent="0.2">
      <c r="B61" s="143"/>
      <c r="C61" s="144"/>
      <c r="D61" s="13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9"/>
      <c r="P61" s="141"/>
      <c r="Q61" s="150"/>
      <c r="R61" s="145"/>
      <c r="S61" s="147"/>
      <c r="T61" s="141"/>
      <c r="U61" s="150"/>
      <c r="V61" s="145"/>
      <c r="W61" s="147"/>
      <c r="X61" s="141"/>
      <c r="Y61" s="150"/>
      <c r="Z61" s="145"/>
      <c r="AA61" s="147"/>
      <c r="AB61" s="141"/>
      <c r="AC61" s="150"/>
      <c r="AD61" s="145"/>
      <c r="AE61" s="147"/>
      <c r="AG61" s="43"/>
      <c r="AH61" s="44"/>
      <c r="AI61" s="44"/>
      <c r="AJ61" s="45"/>
      <c r="AK61" s="46"/>
      <c r="AL61" s="47"/>
      <c r="AM61" s="48"/>
      <c r="AN61" s="48"/>
      <c r="AO61" s="48"/>
      <c r="AP61" s="48"/>
      <c r="AQ61" s="48"/>
      <c r="AR61" s="44"/>
      <c r="AS61" s="48"/>
    </row>
    <row r="62" spans="2:45" s="42" customFormat="1" ht="18.75" customHeight="1" x14ac:dyDescent="0.2">
      <c r="B62" s="143"/>
      <c r="C62" s="144"/>
      <c r="D62" s="13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9"/>
      <c r="P62" s="141"/>
      <c r="Q62" s="150"/>
      <c r="R62" s="145"/>
      <c r="S62" s="147"/>
      <c r="T62" s="141"/>
      <c r="U62" s="150"/>
      <c r="V62" s="145"/>
      <c r="W62" s="147"/>
      <c r="X62" s="141"/>
      <c r="Y62" s="150"/>
      <c r="Z62" s="145"/>
      <c r="AA62" s="147"/>
      <c r="AB62" s="141"/>
      <c r="AC62" s="150"/>
      <c r="AD62" s="145"/>
      <c r="AE62" s="147"/>
      <c r="AG62" s="43"/>
      <c r="AH62" s="44"/>
      <c r="AI62" s="44"/>
      <c r="AJ62" s="45"/>
      <c r="AK62" s="46"/>
      <c r="AL62" s="47"/>
      <c r="AM62" s="48"/>
      <c r="AN62" s="48"/>
      <c r="AO62" s="48"/>
      <c r="AP62" s="48"/>
      <c r="AQ62" s="48"/>
      <c r="AR62" s="44"/>
      <c r="AS62" s="48"/>
    </row>
    <row r="63" spans="2:45" s="42" customFormat="1" ht="18.75" customHeight="1" x14ac:dyDescent="0.2">
      <c r="B63" s="262" t="s">
        <v>5</v>
      </c>
      <c r="C63" s="263"/>
      <c r="D63" s="264" t="s">
        <v>35</v>
      </c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6"/>
      <c r="P63" s="65"/>
      <c r="Q63" s="66"/>
      <c r="R63" s="67"/>
      <c r="S63" s="129">
        <f>SUM(S46:S62)</f>
        <v>0</v>
      </c>
      <c r="T63" s="65"/>
      <c r="U63" s="66"/>
      <c r="V63" s="67"/>
      <c r="W63" s="129">
        <f>SUM(W46:W62)</f>
        <v>0</v>
      </c>
      <c r="X63" s="65"/>
      <c r="Y63" s="66"/>
      <c r="Z63" s="67"/>
      <c r="AA63" s="129">
        <f>SUM(AA46:AA62)</f>
        <v>0</v>
      </c>
      <c r="AB63" s="65"/>
      <c r="AC63" s="66"/>
      <c r="AD63" s="67"/>
      <c r="AE63" s="129">
        <f>SUM(AE46:AE62)</f>
        <v>0</v>
      </c>
      <c r="AG63" s="43"/>
      <c r="AH63" s="44"/>
      <c r="AI63" s="44"/>
      <c r="AJ63" s="45"/>
      <c r="AK63" s="46"/>
      <c r="AL63" s="47"/>
      <c r="AM63" s="48"/>
      <c r="AN63" s="48"/>
      <c r="AO63" s="48"/>
      <c r="AP63" s="48"/>
      <c r="AQ63" s="48"/>
      <c r="AR63" s="44"/>
      <c r="AS63" s="48"/>
    </row>
    <row r="64" spans="2:45" s="42" customFormat="1" ht="18.75" customHeight="1" x14ac:dyDescent="0.2">
      <c r="B64" s="257" t="s">
        <v>43</v>
      </c>
      <c r="C64" s="258"/>
      <c r="D64" s="259" t="s">
        <v>45</v>
      </c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1"/>
      <c r="P64" s="65"/>
      <c r="Q64" s="66"/>
      <c r="R64" s="67"/>
      <c r="S64" s="59"/>
      <c r="T64" s="65"/>
      <c r="U64" s="66"/>
      <c r="V64" s="67"/>
      <c r="W64" s="59"/>
      <c r="X64" s="65"/>
      <c r="Y64" s="66"/>
      <c r="Z64" s="67"/>
      <c r="AA64" s="59"/>
      <c r="AB64" s="65"/>
      <c r="AC64" s="66"/>
      <c r="AD64" s="67"/>
      <c r="AE64" s="59"/>
      <c r="AG64" s="43"/>
      <c r="AH64" s="44"/>
      <c r="AI64" s="44"/>
      <c r="AJ64" s="45"/>
      <c r="AK64" s="46"/>
      <c r="AL64" s="47"/>
      <c r="AM64" s="48"/>
      <c r="AN64" s="48"/>
      <c r="AO64" s="48"/>
      <c r="AP64" s="48"/>
      <c r="AQ64" s="48"/>
      <c r="AR64" s="44"/>
      <c r="AS64" s="48"/>
    </row>
    <row r="65" spans="2:45" s="42" customFormat="1" ht="18.75" customHeight="1" x14ac:dyDescent="0.2">
      <c r="B65" s="68"/>
      <c r="C65" s="69"/>
      <c r="D65" s="276" t="s">
        <v>59</v>
      </c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8"/>
      <c r="P65" s="31" t="s">
        <v>71</v>
      </c>
      <c r="Q65" s="70">
        <v>1</v>
      </c>
      <c r="R65" s="33">
        <v>3950</v>
      </c>
      <c r="S65" s="34">
        <f>R65*Q65</f>
        <v>3950</v>
      </c>
      <c r="T65" s="31" t="s">
        <v>71</v>
      </c>
      <c r="U65" s="70">
        <v>6</v>
      </c>
      <c r="V65" s="33">
        <v>4400</v>
      </c>
      <c r="W65" s="34">
        <f>V65*U65</f>
        <v>26400</v>
      </c>
      <c r="X65" s="31" t="s">
        <v>71</v>
      </c>
      <c r="Y65" s="70">
        <v>1</v>
      </c>
      <c r="Z65" s="33">
        <v>3500</v>
      </c>
      <c r="AA65" s="34">
        <f>Z65*Y65</f>
        <v>3500</v>
      </c>
      <c r="AB65" s="31"/>
      <c r="AC65" s="70"/>
      <c r="AD65" s="33"/>
      <c r="AE65" s="34"/>
      <c r="AG65" s="43"/>
      <c r="AH65" s="44"/>
      <c r="AI65" s="44"/>
      <c r="AJ65" s="45"/>
      <c r="AK65" s="46"/>
      <c r="AL65" s="47"/>
      <c r="AM65" s="48"/>
      <c r="AN65" s="48"/>
      <c r="AO65" s="48"/>
      <c r="AP65" s="48"/>
      <c r="AQ65" s="48"/>
      <c r="AR65" s="44"/>
      <c r="AS65" s="48"/>
    </row>
    <row r="66" spans="2:45" s="42" customFormat="1" ht="18.75" customHeight="1" x14ac:dyDescent="0.2">
      <c r="B66" s="68"/>
      <c r="C66" s="69"/>
      <c r="D66" s="276" t="s">
        <v>48</v>
      </c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8"/>
      <c r="P66" s="31" t="s">
        <v>23</v>
      </c>
      <c r="Q66" s="70">
        <v>1</v>
      </c>
      <c r="R66" s="33">
        <v>200</v>
      </c>
      <c r="S66" s="34">
        <f>R66*Q66</f>
        <v>200</v>
      </c>
      <c r="T66" s="31" t="s">
        <v>23</v>
      </c>
      <c r="U66" s="70">
        <v>10</v>
      </c>
      <c r="V66" s="33">
        <v>400</v>
      </c>
      <c r="W66" s="34">
        <f>V66*U66</f>
        <v>4000</v>
      </c>
      <c r="X66" s="31" t="s">
        <v>23</v>
      </c>
      <c r="Y66" s="70">
        <v>1</v>
      </c>
      <c r="Z66" s="33">
        <v>125</v>
      </c>
      <c r="AA66" s="34">
        <f>Z66*Y66</f>
        <v>125</v>
      </c>
      <c r="AB66" s="31"/>
      <c r="AC66" s="70"/>
      <c r="AD66" s="33"/>
      <c r="AE66" s="34"/>
      <c r="AG66" s="43"/>
      <c r="AH66" s="44"/>
      <c r="AI66" s="44"/>
      <c r="AJ66" s="45"/>
      <c r="AK66" s="46"/>
      <c r="AL66" s="47"/>
      <c r="AM66" s="48"/>
      <c r="AN66" s="48"/>
      <c r="AO66" s="48"/>
      <c r="AP66" s="48"/>
      <c r="AQ66" s="48"/>
      <c r="AR66" s="44"/>
      <c r="AS66" s="48"/>
    </row>
    <row r="67" spans="2:45" s="42" customFormat="1" ht="18.75" customHeight="1" x14ac:dyDescent="0.2">
      <c r="B67" s="68"/>
      <c r="C67" s="69"/>
      <c r="D67" s="276" t="s">
        <v>41</v>
      </c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8"/>
      <c r="P67" s="31" t="s">
        <v>34</v>
      </c>
      <c r="Q67" s="70">
        <v>1</v>
      </c>
      <c r="R67" s="33">
        <v>750</v>
      </c>
      <c r="S67" s="34">
        <f>R67*Q67</f>
        <v>750</v>
      </c>
      <c r="T67" s="31" t="s">
        <v>34</v>
      </c>
      <c r="U67" s="70">
        <v>20</v>
      </c>
      <c r="V67" s="33">
        <v>473</v>
      </c>
      <c r="W67" s="34">
        <f>V67*U67</f>
        <v>9460</v>
      </c>
      <c r="X67" s="31" t="s">
        <v>34</v>
      </c>
      <c r="Y67" s="70">
        <v>1</v>
      </c>
      <c r="Z67" s="33">
        <v>550</v>
      </c>
      <c r="AA67" s="34">
        <f>Z67*Y67</f>
        <v>550</v>
      </c>
      <c r="AB67" s="31"/>
      <c r="AC67" s="70"/>
      <c r="AD67" s="33"/>
      <c r="AE67" s="34"/>
      <c r="AG67" s="43"/>
      <c r="AH67" s="44"/>
      <c r="AI67" s="44"/>
      <c r="AJ67" s="45"/>
      <c r="AK67" s="46"/>
      <c r="AL67" s="47"/>
      <c r="AM67" s="48"/>
      <c r="AN67" s="48"/>
      <c r="AO67" s="48"/>
      <c r="AP67" s="48"/>
      <c r="AQ67" s="48"/>
      <c r="AR67" s="44"/>
      <c r="AS67" s="48"/>
    </row>
    <row r="68" spans="2:45" s="42" customFormat="1" ht="18.75" customHeight="1" x14ac:dyDescent="0.2">
      <c r="B68" s="68"/>
      <c r="C68" s="69"/>
      <c r="D68" s="276" t="s">
        <v>81</v>
      </c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8"/>
      <c r="P68" s="31" t="s">
        <v>23</v>
      </c>
      <c r="Q68" s="70">
        <v>3</v>
      </c>
      <c r="R68" s="33">
        <v>320</v>
      </c>
      <c r="S68" s="34">
        <f t="shared" ref="S68:S77" si="24">R68*Q68</f>
        <v>960</v>
      </c>
      <c r="T68" s="31" t="s">
        <v>23</v>
      </c>
      <c r="U68" s="70">
        <v>50</v>
      </c>
      <c r="V68" s="33">
        <v>90</v>
      </c>
      <c r="W68" s="34">
        <f t="shared" ref="W68:W78" si="25">V68*U68</f>
        <v>4500</v>
      </c>
      <c r="X68" s="31" t="s">
        <v>23</v>
      </c>
      <c r="Y68" s="70">
        <v>3</v>
      </c>
      <c r="Z68" s="33">
        <v>895</v>
      </c>
      <c r="AA68" s="34">
        <f t="shared" ref="AA68:AA78" si="26">Z68*Y68</f>
        <v>2685</v>
      </c>
      <c r="AB68" s="31"/>
      <c r="AC68" s="70"/>
      <c r="AD68" s="33"/>
      <c r="AE68" s="34"/>
      <c r="AG68" s="43"/>
      <c r="AH68" s="44"/>
      <c r="AI68" s="44"/>
      <c r="AJ68" s="45"/>
      <c r="AK68" s="46"/>
      <c r="AL68" s="47"/>
      <c r="AM68" s="48"/>
      <c r="AN68" s="48"/>
      <c r="AO68" s="48"/>
      <c r="AP68" s="48"/>
      <c r="AQ68" s="48"/>
      <c r="AR68" s="44"/>
      <c r="AS68" s="48"/>
    </row>
    <row r="69" spans="2:45" s="42" customFormat="1" ht="18.75" customHeight="1" x14ac:dyDescent="0.2">
      <c r="B69" s="68"/>
      <c r="C69" s="69"/>
      <c r="D69" s="276" t="s">
        <v>70</v>
      </c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8"/>
      <c r="P69" s="31" t="s">
        <v>23</v>
      </c>
      <c r="Q69" s="70">
        <v>25</v>
      </c>
      <c r="R69" s="33">
        <v>80</v>
      </c>
      <c r="S69" s="34">
        <f t="shared" ref="S69" si="27">R69*Q69</f>
        <v>2000</v>
      </c>
      <c r="T69" s="31" t="s">
        <v>23</v>
      </c>
      <c r="U69" s="70">
        <v>50</v>
      </c>
      <c r="V69" s="33">
        <v>100</v>
      </c>
      <c r="W69" s="34">
        <f t="shared" si="25"/>
        <v>5000</v>
      </c>
      <c r="X69" s="31" t="s">
        <v>23</v>
      </c>
      <c r="Y69" s="70">
        <v>25</v>
      </c>
      <c r="Z69" s="33">
        <v>85</v>
      </c>
      <c r="AA69" s="34">
        <f t="shared" si="26"/>
        <v>2125</v>
      </c>
      <c r="AB69" s="31"/>
      <c r="AC69" s="70"/>
      <c r="AD69" s="33"/>
      <c r="AE69" s="34"/>
      <c r="AG69" s="43"/>
      <c r="AH69" s="44"/>
      <c r="AI69" s="44"/>
      <c r="AJ69" s="45"/>
      <c r="AK69" s="46"/>
      <c r="AL69" s="47"/>
      <c r="AM69" s="48"/>
      <c r="AN69" s="48"/>
      <c r="AO69" s="48"/>
      <c r="AP69" s="48"/>
      <c r="AQ69" s="48"/>
      <c r="AR69" s="44"/>
      <c r="AS69" s="48"/>
    </row>
    <row r="70" spans="2:45" s="42" customFormat="1" ht="18.75" customHeight="1" x14ac:dyDescent="0.2">
      <c r="B70" s="68"/>
      <c r="C70" s="69"/>
      <c r="D70" s="276" t="s">
        <v>50</v>
      </c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8"/>
      <c r="P70" s="31" t="s">
        <v>23</v>
      </c>
      <c r="Q70" s="70">
        <v>2</v>
      </c>
      <c r="R70" s="33">
        <v>50</v>
      </c>
      <c r="S70" s="34">
        <f t="shared" si="24"/>
        <v>100</v>
      </c>
      <c r="T70" s="31" t="s">
        <v>23</v>
      </c>
      <c r="U70" s="70">
        <v>20</v>
      </c>
      <c r="V70" s="33">
        <v>55</v>
      </c>
      <c r="W70" s="34">
        <f t="shared" si="25"/>
        <v>1100</v>
      </c>
      <c r="X70" s="31" t="s">
        <v>23</v>
      </c>
      <c r="Y70" s="70">
        <v>2</v>
      </c>
      <c r="Z70" s="33">
        <v>48</v>
      </c>
      <c r="AA70" s="34">
        <f t="shared" si="26"/>
        <v>96</v>
      </c>
      <c r="AB70" s="31"/>
      <c r="AC70" s="70"/>
      <c r="AD70" s="33"/>
      <c r="AE70" s="34"/>
      <c r="AG70" s="43"/>
      <c r="AH70" s="44"/>
      <c r="AI70" s="44"/>
      <c r="AJ70" s="45"/>
      <c r="AK70" s="46"/>
      <c r="AL70" s="47"/>
      <c r="AM70" s="48"/>
      <c r="AN70" s="48"/>
      <c r="AO70" s="48"/>
      <c r="AP70" s="48"/>
      <c r="AQ70" s="48"/>
      <c r="AR70" s="44"/>
      <c r="AS70" s="48"/>
    </row>
    <row r="71" spans="2:45" s="42" customFormat="1" ht="18.75" customHeight="1" x14ac:dyDescent="0.2">
      <c r="B71" s="68"/>
      <c r="C71" s="69"/>
      <c r="D71" s="276" t="s">
        <v>60</v>
      </c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8"/>
      <c r="P71" s="31" t="s">
        <v>23</v>
      </c>
      <c r="Q71" s="70">
        <v>2</v>
      </c>
      <c r="R71" s="33">
        <v>250</v>
      </c>
      <c r="S71" s="34">
        <f t="shared" ref="S71:S72" si="28">R71*Q71</f>
        <v>500</v>
      </c>
      <c r="T71" s="31" t="s">
        <v>23</v>
      </c>
      <c r="U71" s="70">
        <v>10</v>
      </c>
      <c r="V71" s="33">
        <v>189</v>
      </c>
      <c r="W71" s="34">
        <f t="shared" si="25"/>
        <v>1890</v>
      </c>
      <c r="X71" s="31" t="s">
        <v>23</v>
      </c>
      <c r="Y71" s="70">
        <v>2</v>
      </c>
      <c r="Z71" s="33">
        <v>95</v>
      </c>
      <c r="AA71" s="34">
        <f t="shared" si="26"/>
        <v>190</v>
      </c>
      <c r="AB71" s="31"/>
      <c r="AC71" s="70"/>
      <c r="AD71" s="33"/>
      <c r="AE71" s="34"/>
      <c r="AG71" s="43"/>
      <c r="AH71" s="44"/>
      <c r="AI71" s="44"/>
      <c r="AJ71" s="45"/>
      <c r="AK71" s="46"/>
      <c r="AL71" s="47"/>
      <c r="AM71" s="48"/>
      <c r="AN71" s="48"/>
      <c r="AO71" s="48"/>
      <c r="AP71" s="48"/>
      <c r="AQ71" s="48"/>
      <c r="AR71" s="44"/>
      <c r="AS71" s="48"/>
    </row>
    <row r="72" spans="2:45" s="42" customFormat="1" ht="18.75" customHeight="1" x14ac:dyDescent="0.2">
      <c r="B72" s="68"/>
      <c r="C72" s="69"/>
      <c r="D72" s="276" t="s">
        <v>49</v>
      </c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8"/>
      <c r="P72" s="31" t="s">
        <v>23</v>
      </c>
      <c r="Q72" s="70">
        <v>2</v>
      </c>
      <c r="R72" s="33">
        <v>350</v>
      </c>
      <c r="S72" s="34">
        <f t="shared" si="28"/>
        <v>700</v>
      </c>
      <c r="T72" s="31" t="s">
        <v>23</v>
      </c>
      <c r="U72" s="70">
        <v>10</v>
      </c>
      <c r="V72" s="33">
        <v>242</v>
      </c>
      <c r="W72" s="34">
        <f t="shared" si="25"/>
        <v>2420</v>
      </c>
      <c r="X72" s="31" t="s">
        <v>23</v>
      </c>
      <c r="Y72" s="70">
        <v>2</v>
      </c>
      <c r="Z72" s="33">
        <v>260</v>
      </c>
      <c r="AA72" s="34">
        <f t="shared" si="26"/>
        <v>520</v>
      </c>
      <c r="AB72" s="31"/>
      <c r="AC72" s="70"/>
      <c r="AD72" s="33"/>
      <c r="AE72" s="34"/>
      <c r="AG72" s="43"/>
      <c r="AH72" s="44"/>
      <c r="AI72" s="44"/>
      <c r="AJ72" s="45"/>
      <c r="AK72" s="46"/>
      <c r="AL72" s="47"/>
      <c r="AM72" s="48"/>
      <c r="AN72" s="48"/>
      <c r="AO72" s="48"/>
      <c r="AP72" s="48"/>
      <c r="AQ72" s="48"/>
      <c r="AR72" s="44"/>
      <c r="AS72" s="48"/>
    </row>
    <row r="73" spans="2:45" s="42" customFormat="1" ht="18.75" customHeight="1" x14ac:dyDescent="0.2">
      <c r="B73" s="68"/>
      <c r="C73" s="69"/>
      <c r="D73" s="276" t="s">
        <v>61</v>
      </c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8"/>
      <c r="P73" s="31" t="s">
        <v>23</v>
      </c>
      <c r="Q73" s="70">
        <v>2</v>
      </c>
      <c r="R73" s="33">
        <v>150</v>
      </c>
      <c r="S73" s="34">
        <f t="shared" ref="S73" si="29">R73*Q73</f>
        <v>300</v>
      </c>
      <c r="T73" s="31" t="s">
        <v>23</v>
      </c>
      <c r="U73" s="70">
        <v>10</v>
      </c>
      <c r="V73" s="33">
        <v>132</v>
      </c>
      <c r="W73" s="34">
        <f t="shared" si="25"/>
        <v>1320</v>
      </c>
      <c r="X73" s="31" t="s">
        <v>23</v>
      </c>
      <c r="Y73" s="70">
        <v>2</v>
      </c>
      <c r="Z73" s="33">
        <v>260</v>
      </c>
      <c r="AA73" s="34">
        <f t="shared" si="26"/>
        <v>520</v>
      </c>
      <c r="AB73" s="31"/>
      <c r="AC73" s="70"/>
      <c r="AD73" s="33"/>
      <c r="AE73" s="34"/>
      <c r="AG73" s="43"/>
      <c r="AH73" s="44"/>
      <c r="AI73" s="44"/>
      <c r="AJ73" s="45"/>
      <c r="AK73" s="46"/>
      <c r="AL73" s="47"/>
      <c r="AM73" s="48"/>
      <c r="AN73" s="48"/>
      <c r="AO73" s="48"/>
      <c r="AP73" s="48"/>
      <c r="AQ73" s="48"/>
      <c r="AR73" s="44"/>
      <c r="AS73" s="48"/>
    </row>
    <row r="74" spans="2:45" s="42" customFormat="1" ht="18.75" customHeight="1" x14ac:dyDescent="0.2">
      <c r="B74" s="68"/>
      <c r="C74" s="69"/>
      <c r="D74" s="276" t="s">
        <v>62</v>
      </c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8"/>
      <c r="P74" s="31" t="s">
        <v>23</v>
      </c>
      <c r="Q74" s="70">
        <v>2</v>
      </c>
      <c r="R74" s="33">
        <v>200</v>
      </c>
      <c r="S74" s="34">
        <f t="shared" ref="S74" si="30">R74*Q74</f>
        <v>400</v>
      </c>
      <c r="T74" s="31" t="s">
        <v>23</v>
      </c>
      <c r="U74" s="70">
        <v>10</v>
      </c>
      <c r="V74" s="33">
        <v>221</v>
      </c>
      <c r="W74" s="34">
        <f t="shared" si="25"/>
        <v>2210</v>
      </c>
      <c r="X74" s="31" t="s">
        <v>23</v>
      </c>
      <c r="Y74" s="70">
        <v>2</v>
      </c>
      <c r="Z74" s="33">
        <v>270</v>
      </c>
      <c r="AA74" s="34">
        <f t="shared" si="26"/>
        <v>540</v>
      </c>
      <c r="AB74" s="31"/>
      <c r="AC74" s="70"/>
      <c r="AD74" s="33"/>
      <c r="AE74" s="34"/>
      <c r="AG74" s="43"/>
      <c r="AH74" s="44"/>
      <c r="AI74" s="44"/>
      <c r="AJ74" s="45"/>
      <c r="AK74" s="46"/>
      <c r="AL74" s="47"/>
      <c r="AM74" s="48"/>
      <c r="AN74" s="48"/>
      <c r="AO74" s="48"/>
      <c r="AP74" s="48"/>
      <c r="AQ74" s="48"/>
      <c r="AR74" s="44"/>
      <c r="AS74" s="48"/>
    </row>
    <row r="75" spans="2:45" s="42" customFormat="1" ht="18.75" customHeight="1" x14ac:dyDescent="0.2">
      <c r="B75" s="68"/>
      <c r="C75" s="69"/>
      <c r="D75" s="276" t="s">
        <v>101</v>
      </c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8"/>
      <c r="P75" s="31" t="s">
        <v>23</v>
      </c>
      <c r="Q75" s="70">
        <v>5</v>
      </c>
      <c r="R75" s="33">
        <v>210</v>
      </c>
      <c r="S75" s="34">
        <f t="shared" si="24"/>
        <v>1050</v>
      </c>
      <c r="T75" s="31" t="s">
        <v>23</v>
      </c>
      <c r="U75" s="70">
        <v>25</v>
      </c>
      <c r="V75" s="33">
        <v>400</v>
      </c>
      <c r="W75" s="34">
        <f t="shared" si="25"/>
        <v>10000</v>
      </c>
      <c r="X75" s="31" t="s">
        <v>23</v>
      </c>
      <c r="Y75" s="70">
        <v>5</v>
      </c>
      <c r="Z75" s="33">
        <v>130</v>
      </c>
      <c r="AA75" s="34">
        <f t="shared" si="26"/>
        <v>650</v>
      </c>
      <c r="AB75" s="31"/>
      <c r="AC75" s="70"/>
      <c r="AD75" s="33"/>
      <c r="AE75" s="34"/>
      <c r="AG75" s="43"/>
      <c r="AH75" s="44"/>
      <c r="AI75" s="44"/>
      <c r="AJ75" s="45"/>
      <c r="AK75" s="46"/>
      <c r="AL75" s="47"/>
      <c r="AM75" s="48"/>
      <c r="AN75" s="48"/>
      <c r="AO75" s="48"/>
      <c r="AP75" s="48"/>
      <c r="AQ75" s="48"/>
      <c r="AR75" s="44"/>
      <c r="AS75" s="48"/>
    </row>
    <row r="76" spans="2:45" s="42" customFormat="1" ht="18.75" customHeight="1" x14ac:dyDescent="0.2">
      <c r="B76" s="68"/>
      <c r="C76" s="69"/>
      <c r="D76" s="276" t="s">
        <v>75</v>
      </c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8"/>
      <c r="P76" s="31" t="s">
        <v>23</v>
      </c>
      <c r="Q76" s="70">
        <v>30</v>
      </c>
      <c r="R76" s="33">
        <v>55</v>
      </c>
      <c r="S76" s="34">
        <f t="shared" si="24"/>
        <v>1650</v>
      </c>
      <c r="T76" s="31" t="s">
        <v>23</v>
      </c>
      <c r="U76" s="70">
        <v>50</v>
      </c>
      <c r="V76" s="33">
        <v>90</v>
      </c>
      <c r="W76" s="34">
        <f t="shared" si="25"/>
        <v>4500</v>
      </c>
      <c r="X76" s="31" t="s">
        <v>23</v>
      </c>
      <c r="Y76" s="70">
        <v>30</v>
      </c>
      <c r="Z76" s="33">
        <v>125</v>
      </c>
      <c r="AA76" s="34">
        <f t="shared" si="26"/>
        <v>3750</v>
      </c>
      <c r="AB76" s="31" t="s">
        <v>23</v>
      </c>
      <c r="AC76" s="70">
        <v>50</v>
      </c>
      <c r="AD76" s="33">
        <v>71.5</v>
      </c>
      <c r="AE76" s="34">
        <f t="shared" ref="AE76:AE77" si="31">AD76*AC76</f>
        <v>3575</v>
      </c>
      <c r="AG76" s="43"/>
      <c r="AH76" s="44"/>
      <c r="AI76" s="44"/>
      <c r="AJ76" s="45"/>
      <c r="AK76" s="46"/>
      <c r="AL76" s="47"/>
      <c r="AM76" s="48"/>
      <c r="AN76" s="48"/>
      <c r="AO76" s="48"/>
      <c r="AP76" s="48"/>
      <c r="AQ76" s="48"/>
      <c r="AR76" s="44"/>
      <c r="AS76" s="48"/>
    </row>
    <row r="77" spans="2:45" s="42" customFormat="1" ht="18.75" customHeight="1" x14ac:dyDescent="0.2">
      <c r="B77" s="68"/>
      <c r="C77" s="69"/>
      <c r="D77" s="276" t="s">
        <v>76</v>
      </c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8"/>
      <c r="P77" s="31" t="s">
        <v>23</v>
      </c>
      <c r="Q77" s="70">
        <v>30</v>
      </c>
      <c r="R77" s="33">
        <v>70</v>
      </c>
      <c r="S77" s="34">
        <f t="shared" si="24"/>
        <v>2100</v>
      </c>
      <c r="T77" s="31" t="s">
        <v>23</v>
      </c>
      <c r="U77" s="70">
        <v>50</v>
      </c>
      <c r="V77" s="33">
        <v>121</v>
      </c>
      <c r="W77" s="34">
        <f t="shared" si="25"/>
        <v>6050</v>
      </c>
      <c r="X77" s="31" t="s">
        <v>23</v>
      </c>
      <c r="Y77" s="70">
        <v>30</v>
      </c>
      <c r="Z77" s="33">
        <v>175</v>
      </c>
      <c r="AA77" s="34">
        <f t="shared" si="26"/>
        <v>5250</v>
      </c>
      <c r="AB77" s="31" t="s">
        <v>23</v>
      </c>
      <c r="AC77" s="70">
        <v>50</v>
      </c>
      <c r="AD77" s="33">
        <v>82.5</v>
      </c>
      <c r="AE77" s="34">
        <f t="shared" si="31"/>
        <v>4125</v>
      </c>
      <c r="AG77" s="43"/>
      <c r="AH77" s="44"/>
      <c r="AI77" s="44"/>
      <c r="AJ77" s="45"/>
      <c r="AK77" s="46"/>
      <c r="AL77" s="47"/>
      <c r="AM77" s="48"/>
      <c r="AN77" s="48"/>
      <c r="AO77" s="48"/>
      <c r="AP77" s="48"/>
      <c r="AQ77" s="48"/>
      <c r="AR77" s="44"/>
      <c r="AS77" s="48"/>
    </row>
    <row r="78" spans="2:45" s="42" customFormat="1" ht="18.75" customHeight="1" x14ac:dyDescent="0.2">
      <c r="B78" s="68"/>
      <c r="C78" s="69"/>
      <c r="D78" s="61" t="s">
        <v>63</v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4"/>
      <c r="P78" s="31" t="s">
        <v>64</v>
      </c>
      <c r="Q78" s="70">
        <v>0.5</v>
      </c>
      <c r="R78" s="33">
        <v>1950</v>
      </c>
      <c r="S78" s="34">
        <f t="shared" ref="S78" si="32">R78*Q78</f>
        <v>975</v>
      </c>
      <c r="T78" s="31" t="s">
        <v>64</v>
      </c>
      <c r="U78" s="70">
        <v>2</v>
      </c>
      <c r="V78" s="33">
        <v>2200</v>
      </c>
      <c r="W78" s="34">
        <f t="shared" si="25"/>
        <v>4400</v>
      </c>
      <c r="X78" s="31" t="s">
        <v>64</v>
      </c>
      <c r="Y78" s="70">
        <v>0.5</v>
      </c>
      <c r="Z78" s="33">
        <v>2500</v>
      </c>
      <c r="AA78" s="34">
        <f t="shared" si="26"/>
        <v>1250</v>
      </c>
      <c r="AB78" s="31"/>
      <c r="AC78" s="70"/>
      <c r="AD78" s="33"/>
      <c r="AE78" s="34"/>
      <c r="AG78" s="43"/>
      <c r="AH78" s="44"/>
      <c r="AI78" s="44"/>
      <c r="AJ78" s="45"/>
      <c r="AK78" s="46"/>
      <c r="AL78" s="47"/>
      <c r="AM78" s="48"/>
      <c r="AN78" s="48"/>
      <c r="AO78" s="48"/>
      <c r="AP78" s="48"/>
      <c r="AQ78" s="48"/>
      <c r="AR78" s="44"/>
      <c r="AS78" s="48"/>
    </row>
    <row r="79" spans="2:45" s="42" customFormat="1" ht="18.75" customHeight="1" x14ac:dyDescent="0.2">
      <c r="B79" s="153"/>
      <c r="C79" s="154"/>
      <c r="D79" s="276" t="s">
        <v>110</v>
      </c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8"/>
      <c r="P79" s="31"/>
      <c r="Q79" s="70"/>
      <c r="R79" s="33"/>
      <c r="S79" s="34"/>
      <c r="T79" s="31" t="s">
        <v>23</v>
      </c>
      <c r="U79" s="70">
        <v>50</v>
      </c>
      <c r="V79" s="33">
        <v>179</v>
      </c>
      <c r="W79" s="34">
        <f>V79*U79</f>
        <v>8950</v>
      </c>
      <c r="X79" s="31" t="s">
        <v>23</v>
      </c>
      <c r="Y79" s="70"/>
      <c r="Z79" s="33"/>
      <c r="AA79" s="34">
        <f>Z79*Y79</f>
        <v>0</v>
      </c>
      <c r="AB79" s="31" t="s">
        <v>23</v>
      </c>
      <c r="AC79" s="70">
        <v>100</v>
      </c>
      <c r="AD79" s="33">
        <v>77</v>
      </c>
      <c r="AE79" s="34">
        <f>AD79*AC79</f>
        <v>7700</v>
      </c>
      <c r="AG79" s="43"/>
      <c r="AH79" s="44"/>
      <c r="AI79" s="44"/>
      <c r="AJ79" s="45"/>
      <c r="AK79" s="46"/>
      <c r="AL79" s="47"/>
      <c r="AM79" s="48"/>
      <c r="AN79" s="48"/>
      <c r="AO79" s="48"/>
      <c r="AP79" s="48"/>
      <c r="AQ79" s="48"/>
      <c r="AR79" s="44"/>
      <c r="AS79" s="48"/>
    </row>
    <row r="80" spans="2:45" s="42" customFormat="1" ht="18.75" customHeight="1" x14ac:dyDescent="0.2">
      <c r="B80" s="68"/>
      <c r="C80" s="69"/>
      <c r="D80" s="264" t="s">
        <v>47</v>
      </c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6"/>
      <c r="P80" s="65"/>
      <c r="Q80" s="66"/>
      <c r="R80" s="67"/>
      <c r="S80" s="129">
        <f>SUM(S65:S78)</f>
        <v>15635</v>
      </c>
      <c r="T80" s="65"/>
      <c r="U80" s="66"/>
      <c r="V80" s="67"/>
      <c r="W80" s="129">
        <f>SUM(W65:W79)</f>
        <v>92200</v>
      </c>
      <c r="X80" s="65"/>
      <c r="Y80" s="66"/>
      <c r="Z80" s="67"/>
      <c r="AA80" s="129">
        <f>SUM(AA65:AA79)</f>
        <v>21751</v>
      </c>
      <c r="AB80" s="65"/>
      <c r="AC80" s="66"/>
      <c r="AD80" s="67"/>
      <c r="AE80" s="129">
        <f>SUM(AE65:AE79)</f>
        <v>15400</v>
      </c>
      <c r="AG80" s="43"/>
      <c r="AH80" s="44"/>
      <c r="AI80" s="44"/>
      <c r="AJ80" s="45"/>
      <c r="AK80" s="46"/>
      <c r="AL80" s="47"/>
      <c r="AM80" s="48"/>
      <c r="AN80" s="48"/>
      <c r="AO80" s="48"/>
      <c r="AP80" s="48"/>
      <c r="AQ80" s="48"/>
      <c r="AR80" s="44"/>
      <c r="AS80" s="48"/>
    </row>
    <row r="81" spans="2:45" s="35" customFormat="1" ht="18.75" customHeight="1" x14ac:dyDescent="0.2">
      <c r="B81" s="304" t="s">
        <v>36</v>
      </c>
      <c r="C81" s="305"/>
      <c r="D81" s="306" t="s">
        <v>37</v>
      </c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8"/>
      <c r="P81" s="71" t="s">
        <v>65</v>
      </c>
      <c r="Q81" s="72" t="s">
        <v>66</v>
      </c>
      <c r="R81" s="73" t="s">
        <v>67</v>
      </c>
      <c r="S81" s="74"/>
      <c r="T81" s="71"/>
      <c r="U81" s="72"/>
      <c r="V81" s="73"/>
      <c r="W81" s="74"/>
      <c r="X81" s="71" t="s">
        <v>65</v>
      </c>
      <c r="Y81" s="72" t="s">
        <v>66</v>
      </c>
      <c r="Z81" s="73" t="s">
        <v>67</v>
      </c>
      <c r="AA81" s="74"/>
      <c r="AB81" s="71" t="s">
        <v>65</v>
      </c>
      <c r="AC81" s="72" t="s">
        <v>66</v>
      </c>
      <c r="AD81" s="73" t="s">
        <v>67</v>
      </c>
      <c r="AE81" s="74"/>
      <c r="AG81" s="46"/>
      <c r="AH81" s="46"/>
      <c r="AI81" s="46"/>
      <c r="AJ81" s="46"/>
      <c r="AK81" s="46"/>
      <c r="AL81" s="47"/>
      <c r="AM81" s="46"/>
      <c r="AN81" s="46"/>
      <c r="AO81" s="46"/>
      <c r="AP81" s="46"/>
      <c r="AQ81" s="46"/>
      <c r="AR81" s="43"/>
      <c r="AS81" s="46"/>
    </row>
    <row r="82" spans="2:45" s="35" customFormat="1" ht="18.75" hidden="1" customHeight="1" x14ac:dyDescent="0.2">
      <c r="B82" s="75"/>
      <c r="C82" s="76"/>
      <c r="D82" s="276" t="s">
        <v>82</v>
      </c>
      <c r="E82" s="277"/>
      <c r="F82" s="277"/>
      <c r="G82" s="277"/>
      <c r="H82" s="277"/>
      <c r="I82" s="277"/>
      <c r="J82" s="277"/>
      <c r="K82" s="277"/>
      <c r="L82" s="277"/>
      <c r="M82" s="277"/>
      <c r="N82" s="277"/>
      <c r="O82" s="278"/>
      <c r="P82" s="31">
        <v>30</v>
      </c>
      <c r="Q82" s="70">
        <v>1</v>
      </c>
      <c r="R82" s="33">
        <v>2235.46875</v>
      </c>
      <c r="S82" s="34"/>
      <c r="T82" s="31">
        <v>30</v>
      </c>
      <c r="U82" s="70">
        <v>1</v>
      </c>
      <c r="V82" s="33">
        <v>2235.46875</v>
      </c>
      <c r="W82" s="34"/>
      <c r="X82" s="31">
        <v>30</v>
      </c>
      <c r="Y82" s="70">
        <v>1</v>
      </c>
      <c r="Z82" s="33">
        <v>2235.46875</v>
      </c>
      <c r="AA82" s="34"/>
      <c r="AB82" s="31">
        <v>30</v>
      </c>
      <c r="AC82" s="70">
        <v>1</v>
      </c>
      <c r="AD82" s="33">
        <v>2235.46875</v>
      </c>
      <c r="AE82" s="34"/>
      <c r="AF82" s="46"/>
      <c r="AG82" s="46"/>
      <c r="AH82" s="46"/>
      <c r="AI82" s="46"/>
      <c r="AJ82" s="46"/>
      <c r="AK82" s="46"/>
      <c r="AL82" s="47"/>
      <c r="AM82" s="46"/>
      <c r="AN82" s="46"/>
      <c r="AO82" s="46"/>
      <c r="AP82" s="46"/>
      <c r="AQ82" s="46"/>
      <c r="AR82" s="43"/>
      <c r="AS82" s="46"/>
    </row>
    <row r="83" spans="2:45" s="35" customFormat="1" ht="18.75" customHeight="1" x14ac:dyDescent="0.2">
      <c r="B83" s="75"/>
      <c r="C83" s="76"/>
      <c r="D83" s="276" t="s">
        <v>83</v>
      </c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78"/>
      <c r="P83" s="31">
        <v>60</v>
      </c>
      <c r="Q83" s="70">
        <v>1</v>
      </c>
      <c r="R83" s="33">
        <v>1350.1875</v>
      </c>
      <c r="S83" s="34">
        <f t="shared" ref="S83:S84" si="33">R83*Q83*P83</f>
        <v>81011.25</v>
      </c>
      <c r="T83" s="31" t="s">
        <v>16</v>
      </c>
      <c r="U83" s="70">
        <v>1</v>
      </c>
      <c r="V83" s="33"/>
      <c r="W83" s="34">
        <v>900000</v>
      </c>
      <c r="X83" s="31">
        <v>60</v>
      </c>
      <c r="Y83" s="70">
        <v>1</v>
      </c>
      <c r="Z83" s="33">
        <v>1777.5</v>
      </c>
      <c r="AA83" s="34">
        <f>Z83*Y83*X83</f>
        <v>106650</v>
      </c>
      <c r="AB83" s="31">
        <v>66</v>
      </c>
      <c r="AC83" s="70">
        <v>1</v>
      </c>
      <c r="AD83" s="33">
        <v>1241.8499999999999</v>
      </c>
      <c r="AE83" s="34">
        <f t="shared" ref="AE83:AE88" si="34">AD83*AC83*AB83</f>
        <v>81962.099999999991</v>
      </c>
      <c r="AF83" s="46"/>
      <c r="AG83" s="46"/>
      <c r="AH83" s="46"/>
      <c r="AI83" s="46"/>
      <c r="AJ83" s="46"/>
      <c r="AK83" s="46"/>
      <c r="AL83" s="47"/>
      <c r="AM83" s="46"/>
      <c r="AN83" s="46"/>
      <c r="AO83" s="46"/>
      <c r="AP83" s="46"/>
      <c r="AQ83" s="46"/>
      <c r="AR83" s="43"/>
      <c r="AS83" s="46"/>
    </row>
    <row r="84" spans="2:45" s="35" customFormat="1" ht="18.75" customHeight="1" x14ac:dyDescent="0.2">
      <c r="B84" s="75"/>
      <c r="C84" s="76"/>
      <c r="D84" s="276" t="s">
        <v>84</v>
      </c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78"/>
      <c r="P84" s="31">
        <v>60</v>
      </c>
      <c r="Q84" s="70">
        <v>3</v>
      </c>
      <c r="R84" s="33">
        <v>1134.65625</v>
      </c>
      <c r="S84" s="34">
        <f t="shared" si="33"/>
        <v>204238.125</v>
      </c>
      <c r="T84" s="31"/>
      <c r="U84" s="70"/>
      <c r="V84" s="33"/>
      <c r="W84" s="34">
        <f t="shared" ref="W84:W85" si="35">V84*U84*T84</f>
        <v>0</v>
      </c>
      <c r="X84" s="31">
        <v>60</v>
      </c>
      <c r="Y84" s="70">
        <v>3</v>
      </c>
      <c r="Z84" s="33">
        <v>1423</v>
      </c>
      <c r="AA84" s="34">
        <f>Z84*Y84*X84</f>
        <v>256140</v>
      </c>
      <c r="AB84" s="31">
        <v>66</v>
      </c>
      <c r="AC84" s="70">
        <v>4</v>
      </c>
      <c r="AD84" s="33">
        <v>936.9</v>
      </c>
      <c r="AE84" s="34">
        <f>AD84*AC84*AB84</f>
        <v>247341.6</v>
      </c>
      <c r="AF84" s="46"/>
      <c r="AG84" s="46"/>
      <c r="AH84" s="46"/>
      <c r="AI84" s="46"/>
      <c r="AJ84" s="46"/>
      <c r="AK84" s="46"/>
      <c r="AL84" s="47"/>
      <c r="AM84" s="46"/>
      <c r="AN84" s="46"/>
      <c r="AO84" s="46"/>
      <c r="AP84" s="46"/>
      <c r="AQ84" s="46"/>
      <c r="AR84" s="43"/>
      <c r="AS84" s="46"/>
    </row>
    <row r="85" spans="2:45" s="35" customFormat="1" ht="18.75" customHeight="1" x14ac:dyDescent="0.2">
      <c r="B85" s="108"/>
      <c r="C85" s="109"/>
      <c r="D85" s="276" t="s">
        <v>102</v>
      </c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8"/>
      <c r="P85" s="31">
        <v>60</v>
      </c>
      <c r="Q85" s="70">
        <v>1</v>
      </c>
      <c r="R85" s="33">
        <v>1692.1875</v>
      </c>
      <c r="S85" s="34">
        <f t="shared" ref="S85" si="36">R85*Q85*P85</f>
        <v>101531.25</v>
      </c>
      <c r="T85" s="31"/>
      <c r="U85" s="70"/>
      <c r="V85" s="33"/>
      <c r="W85" s="34">
        <f t="shared" si="35"/>
        <v>0</v>
      </c>
      <c r="X85" s="31">
        <v>60</v>
      </c>
      <c r="Y85" s="70">
        <v>1</v>
      </c>
      <c r="Z85" s="33">
        <v>2208.75</v>
      </c>
      <c r="AA85" s="34">
        <f>Z85*Y85*X85</f>
        <v>132525</v>
      </c>
      <c r="AB85" s="31">
        <v>66</v>
      </c>
      <c r="AC85" s="70">
        <v>1</v>
      </c>
      <c r="AD85" s="33">
        <v>1241.8499999999999</v>
      </c>
      <c r="AE85" s="34">
        <f>AD85*AC85*AB85</f>
        <v>81962.099999999991</v>
      </c>
      <c r="AF85" s="46"/>
      <c r="AG85" s="46"/>
      <c r="AH85" s="46"/>
      <c r="AI85" s="46"/>
      <c r="AJ85" s="46"/>
      <c r="AK85" s="46"/>
      <c r="AL85" s="47"/>
      <c r="AM85" s="46"/>
      <c r="AN85" s="46"/>
      <c r="AO85" s="46"/>
      <c r="AP85" s="46"/>
      <c r="AQ85" s="46"/>
      <c r="AR85" s="43"/>
      <c r="AS85" s="46"/>
    </row>
    <row r="86" spans="2:45" s="35" customFormat="1" ht="18.75" customHeight="1" x14ac:dyDescent="0.2">
      <c r="B86" s="172"/>
      <c r="C86" s="173"/>
      <c r="D86" s="160" t="s">
        <v>120</v>
      </c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5"/>
      <c r="P86" s="31"/>
      <c r="Q86" s="70"/>
      <c r="R86" s="33"/>
      <c r="S86" s="34"/>
      <c r="T86" s="31"/>
      <c r="U86" s="70"/>
      <c r="V86" s="33"/>
      <c r="W86" s="34"/>
      <c r="X86" s="31"/>
      <c r="Y86" s="70"/>
      <c r="Z86" s="33"/>
      <c r="AA86" s="34"/>
      <c r="AB86" s="31">
        <v>66</v>
      </c>
      <c r="AC86" s="70">
        <v>1</v>
      </c>
      <c r="AD86" s="33">
        <v>1669.44</v>
      </c>
      <c r="AE86" s="34">
        <f>AD86*AC86*AB86</f>
        <v>110183.04000000001</v>
      </c>
      <c r="AF86" s="46"/>
      <c r="AG86" s="46"/>
      <c r="AH86" s="46"/>
      <c r="AI86" s="46"/>
      <c r="AJ86" s="46"/>
      <c r="AK86" s="46"/>
      <c r="AL86" s="47"/>
      <c r="AM86" s="46"/>
      <c r="AN86" s="46"/>
      <c r="AO86" s="46"/>
      <c r="AP86" s="46"/>
      <c r="AQ86" s="46"/>
      <c r="AR86" s="43"/>
      <c r="AS86" s="46"/>
    </row>
    <row r="87" spans="2:45" s="35" customFormat="1" ht="18.75" customHeight="1" x14ac:dyDescent="0.2">
      <c r="B87" s="172"/>
      <c r="C87" s="173"/>
      <c r="D87" s="160" t="s">
        <v>121</v>
      </c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5"/>
      <c r="P87" s="31"/>
      <c r="Q87" s="70"/>
      <c r="R87" s="33"/>
      <c r="S87" s="34"/>
      <c r="T87" s="31"/>
      <c r="U87" s="70"/>
      <c r="V87" s="33"/>
      <c r="W87" s="34"/>
      <c r="X87" s="31"/>
      <c r="Y87" s="70"/>
      <c r="Z87" s="33"/>
      <c r="AA87" s="34"/>
      <c r="AB87" s="31">
        <v>66</v>
      </c>
      <c r="AC87" s="70">
        <v>1</v>
      </c>
      <c r="AD87" s="33">
        <v>1456.65</v>
      </c>
      <c r="AE87" s="34">
        <f>AD87*AC87*AB87</f>
        <v>96138.900000000009</v>
      </c>
      <c r="AF87" s="46"/>
      <c r="AG87" s="46"/>
      <c r="AH87" s="46"/>
      <c r="AI87" s="46"/>
      <c r="AJ87" s="46"/>
      <c r="AK87" s="46"/>
      <c r="AL87" s="47"/>
      <c r="AM87" s="46"/>
      <c r="AN87" s="46"/>
      <c r="AO87" s="46"/>
      <c r="AP87" s="46"/>
      <c r="AQ87" s="46"/>
      <c r="AR87" s="43"/>
      <c r="AS87" s="46"/>
    </row>
    <row r="88" spans="2:45" s="35" customFormat="1" ht="18.75" customHeight="1" x14ac:dyDescent="0.2">
      <c r="B88" s="172"/>
      <c r="C88" s="173"/>
      <c r="D88" s="160" t="s">
        <v>122</v>
      </c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5"/>
      <c r="P88" s="31"/>
      <c r="Q88" s="70"/>
      <c r="R88" s="33"/>
      <c r="S88" s="34"/>
      <c r="T88" s="31"/>
      <c r="U88" s="70"/>
      <c r="V88" s="33"/>
      <c r="W88" s="34"/>
      <c r="X88" s="31"/>
      <c r="Y88" s="70"/>
      <c r="Z88" s="33"/>
      <c r="AA88" s="34"/>
      <c r="AB88" s="31">
        <v>66</v>
      </c>
      <c r="AC88" s="70">
        <v>1</v>
      </c>
      <c r="AD88" s="33">
        <v>1241.8499999999999</v>
      </c>
      <c r="AE88" s="34">
        <f t="shared" si="34"/>
        <v>81962.099999999991</v>
      </c>
      <c r="AF88" s="46"/>
      <c r="AG88" s="46"/>
      <c r="AH88" s="46"/>
      <c r="AI88" s="46"/>
      <c r="AJ88" s="46"/>
      <c r="AK88" s="46"/>
      <c r="AL88" s="47"/>
      <c r="AM88" s="46"/>
      <c r="AN88" s="46"/>
      <c r="AO88" s="46"/>
      <c r="AP88" s="46"/>
      <c r="AQ88" s="46"/>
      <c r="AR88" s="43"/>
      <c r="AS88" s="46"/>
    </row>
    <row r="89" spans="2:45" s="35" customFormat="1" ht="18.75" customHeight="1" x14ac:dyDescent="0.2">
      <c r="B89" s="75"/>
      <c r="C89" s="77"/>
      <c r="D89" s="264" t="s">
        <v>69</v>
      </c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6"/>
      <c r="P89" s="31"/>
      <c r="Q89" s="70"/>
      <c r="R89" s="33"/>
      <c r="S89" s="130">
        <f>SUM(S83:S85)</f>
        <v>386780.625</v>
      </c>
      <c r="T89" s="31"/>
      <c r="U89" s="70"/>
      <c r="V89" s="33"/>
      <c r="W89" s="130">
        <f>SUM(W83:W85)</f>
        <v>900000</v>
      </c>
      <c r="X89" s="31"/>
      <c r="Y89" s="70"/>
      <c r="Z89" s="33"/>
      <c r="AA89" s="130">
        <f>SUM(AA83:AA85)</f>
        <v>495315</v>
      </c>
      <c r="AB89" s="31"/>
      <c r="AC89" s="70"/>
      <c r="AD89" s="33"/>
      <c r="AE89" s="130">
        <f>SUM(AE83:AE88)</f>
        <v>699549.84</v>
      </c>
      <c r="AG89" s="46"/>
      <c r="AH89" s="46"/>
      <c r="AI89" s="46"/>
      <c r="AJ89" s="46"/>
      <c r="AK89" s="46"/>
      <c r="AL89" s="47"/>
      <c r="AM89" s="46"/>
      <c r="AN89" s="46"/>
      <c r="AO89" s="46"/>
      <c r="AP89" s="46"/>
      <c r="AQ89" s="46"/>
      <c r="AR89" s="43"/>
      <c r="AS89" s="46"/>
    </row>
    <row r="90" spans="2:45" s="35" customFormat="1" ht="18.75" customHeight="1" x14ac:dyDescent="0.2">
      <c r="B90" s="304" t="s">
        <v>46</v>
      </c>
      <c r="C90" s="305"/>
      <c r="D90" s="309" t="s">
        <v>44</v>
      </c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1"/>
      <c r="P90" s="31"/>
      <c r="Q90" s="70"/>
      <c r="R90" s="33"/>
      <c r="S90" s="59">
        <v>3000</v>
      </c>
      <c r="T90" s="31"/>
      <c r="U90" s="70"/>
      <c r="V90" s="33"/>
      <c r="W90" s="59">
        <v>15000</v>
      </c>
      <c r="X90" s="31"/>
      <c r="Y90" s="70"/>
      <c r="Z90" s="33"/>
      <c r="AA90" s="59">
        <v>3000</v>
      </c>
      <c r="AB90" s="31"/>
      <c r="AC90" s="70"/>
      <c r="AD90" s="33"/>
      <c r="AE90" s="59"/>
      <c r="AG90" s="43"/>
      <c r="AH90" s="43"/>
      <c r="AI90" s="43"/>
      <c r="AJ90" s="47"/>
      <c r="AK90" s="46"/>
      <c r="AL90" s="47"/>
      <c r="AM90" s="46"/>
      <c r="AN90" s="46"/>
      <c r="AO90" s="46"/>
      <c r="AP90" s="46"/>
      <c r="AQ90" s="46"/>
      <c r="AR90" s="43"/>
      <c r="AS90" s="46"/>
    </row>
    <row r="91" spans="2:45" s="35" customFormat="1" ht="18.75" customHeight="1" x14ac:dyDescent="0.2">
      <c r="B91" s="75"/>
      <c r="C91" s="77"/>
      <c r="D91" s="264" t="s">
        <v>74</v>
      </c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6"/>
      <c r="P91" s="31"/>
      <c r="Q91" s="70"/>
      <c r="R91" s="33"/>
      <c r="S91" s="131">
        <f>SUM(S44+S63+S80+S89+S90)</f>
        <v>439065.625</v>
      </c>
      <c r="T91" s="31"/>
      <c r="U91" s="70"/>
      <c r="V91" s="33"/>
      <c r="W91" s="131">
        <f>SUM(W44+W63+W80+W89+W90)</f>
        <v>1213930</v>
      </c>
      <c r="X91" s="31"/>
      <c r="Y91" s="70"/>
      <c r="Z91" s="33"/>
      <c r="AA91" s="131">
        <f>SUM(AA44+AA63+AA80+AA89+AA90)</f>
        <v>611901</v>
      </c>
      <c r="AB91" s="31"/>
      <c r="AC91" s="70"/>
      <c r="AD91" s="33"/>
      <c r="AE91" s="131">
        <f>SUM(AE44+AE63+AE80+AE89+AE90)</f>
        <v>714949.84</v>
      </c>
      <c r="AG91" s="43"/>
      <c r="AH91" s="43"/>
      <c r="AI91" s="43"/>
      <c r="AJ91" s="47"/>
      <c r="AK91" s="46"/>
      <c r="AL91" s="47"/>
      <c r="AM91" s="46"/>
      <c r="AN91" s="46"/>
      <c r="AO91" s="46"/>
      <c r="AP91" s="46"/>
      <c r="AQ91" s="46"/>
      <c r="AR91" s="43"/>
      <c r="AS91" s="46"/>
    </row>
    <row r="92" spans="2:45" s="35" customFormat="1" ht="18.75" customHeight="1" x14ac:dyDescent="0.2">
      <c r="B92" s="304" t="s">
        <v>68</v>
      </c>
      <c r="C92" s="305"/>
      <c r="D92" s="259" t="s">
        <v>92</v>
      </c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4"/>
      <c r="P92" s="31"/>
      <c r="Q92" s="70"/>
      <c r="R92" s="33"/>
      <c r="S92" s="78">
        <f>S91*0.05</f>
        <v>21953.28125</v>
      </c>
      <c r="T92" s="31"/>
      <c r="U92" s="70"/>
      <c r="V92" s="33"/>
      <c r="W92" s="78">
        <f>W91*0.09</f>
        <v>109253.7</v>
      </c>
      <c r="X92" s="31"/>
      <c r="Y92" s="70"/>
      <c r="Z92" s="33"/>
      <c r="AA92" s="78"/>
      <c r="AB92" s="31"/>
      <c r="AC92" s="70"/>
      <c r="AD92" s="33"/>
      <c r="AE92" s="78"/>
      <c r="AG92" s="43"/>
      <c r="AH92" s="43"/>
      <c r="AI92" s="43"/>
      <c r="AJ92" s="47"/>
      <c r="AK92" s="46"/>
      <c r="AL92" s="47"/>
      <c r="AM92" s="46"/>
      <c r="AN92" s="46"/>
      <c r="AO92" s="46"/>
      <c r="AP92" s="46"/>
      <c r="AQ92" s="46"/>
      <c r="AR92" s="43"/>
      <c r="AS92" s="46"/>
    </row>
    <row r="93" spans="2:45" s="35" customFormat="1" ht="18.75" customHeight="1" x14ac:dyDescent="0.2">
      <c r="B93" s="304" t="s">
        <v>72</v>
      </c>
      <c r="C93" s="305"/>
      <c r="D93" s="259" t="s">
        <v>73</v>
      </c>
      <c r="E93" s="313"/>
      <c r="F93" s="313"/>
      <c r="G93" s="313"/>
      <c r="H93" s="313"/>
      <c r="I93" s="313"/>
      <c r="J93" s="313"/>
      <c r="K93" s="313"/>
      <c r="L93" s="313"/>
      <c r="M93" s="313"/>
      <c r="N93" s="313"/>
      <c r="O93" s="314"/>
      <c r="P93" s="31"/>
      <c r="Q93" s="70"/>
      <c r="R93" s="33"/>
      <c r="S93" s="78">
        <f>S91*0.15</f>
        <v>65859.84375</v>
      </c>
      <c r="T93" s="31"/>
      <c r="U93" s="70"/>
      <c r="V93" s="33"/>
      <c r="W93" s="78">
        <f>0.15*(W92+W91)</f>
        <v>198477.55499999999</v>
      </c>
      <c r="X93" s="31"/>
      <c r="Y93" s="70"/>
      <c r="Z93" s="33"/>
      <c r="AA93" s="78">
        <v>152225.25</v>
      </c>
      <c r="AB93" s="31"/>
      <c r="AC93" s="70"/>
      <c r="AD93" s="33"/>
      <c r="AE93" s="78"/>
      <c r="AG93" s="43"/>
      <c r="AH93" s="43"/>
      <c r="AI93" s="43"/>
      <c r="AJ93" s="47"/>
      <c r="AK93" s="46"/>
      <c r="AL93" s="47"/>
      <c r="AM93" s="46"/>
      <c r="AN93" s="46"/>
      <c r="AO93" s="46"/>
      <c r="AP93" s="46"/>
      <c r="AQ93" s="46"/>
      <c r="AR93" s="43"/>
      <c r="AS93" s="46"/>
    </row>
    <row r="94" spans="2:45" s="35" customFormat="1" ht="18.75" customHeight="1" thickBot="1" x14ac:dyDescent="0.25">
      <c r="B94" s="235" t="s">
        <v>118</v>
      </c>
      <c r="C94" s="236"/>
      <c r="D94" s="216" t="s">
        <v>119</v>
      </c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217"/>
      <c r="P94" s="218"/>
      <c r="Q94" s="180"/>
      <c r="R94" s="219"/>
      <c r="S94" s="220"/>
      <c r="T94" s="218"/>
      <c r="U94" s="180"/>
      <c r="V94" s="219"/>
      <c r="W94" s="220"/>
      <c r="X94" s="218"/>
      <c r="Y94" s="180"/>
      <c r="Z94" s="219"/>
      <c r="AA94" s="220">
        <v>59332.55</v>
      </c>
      <c r="AB94" s="218"/>
      <c r="AC94" s="180"/>
      <c r="AD94" s="219"/>
      <c r="AE94" s="220"/>
      <c r="AG94" s="43"/>
      <c r="AH94" s="43"/>
      <c r="AI94" s="43"/>
      <c r="AJ94" s="47"/>
      <c r="AK94" s="46"/>
      <c r="AL94" s="47"/>
      <c r="AM94" s="46"/>
      <c r="AN94" s="46"/>
      <c r="AO94" s="46"/>
      <c r="AP94" s="46"/>
      <c r="AQ94" s="46"/>
      <c r="AR94" s="43"/>
      <c r="AS94" s="46"/>
    </row>
    <row r="95" spans="2:45" s="35" customFormat="1" ht="18.75" customHeight="1" thickBot="1" x14ac:dyDescent="0.25">
      <c r="B95" s="323"/>
      <c r="C95" s="325"/>
      <c r="D95" s="320" t="s">
        <v>38</v>
      </c>
      <c r="E95" s="321"/>
      <c r="F95" s="321"/>
      <c r="G95" s="321"/>
      <c r="H95" s="321"/>
      <c r="I95" s="321"/>
      <c r="J95" s="321"/>
      <c r="K95" s="321"/>
      <c r="L95" s="321"/>
      <c r="M95" s="321"/>
      <c r="N95" s="321"/>
      <c r="O95" s="322"/>
      <c r="P95" s="79"/>
      <c r="Q95" s="80"/>
      <c r="R95" s="81" t="s">
        <v>39</v>
      </c>
      <c r="S95" s="132">
        <f>S91+S93+S92</f>
        <v>526878.75</v>
      </c>
      <c r="T95" s="79"/>
      <c r="U95" s="80"/>
      <c r="V95" s="81" t="s">
        <v>39</v>
      </c>
      <c r="W95" s="132">
        <f>W91+W93+W92</f>
        <v>1521661.2549999999</v>
      </c>
      <c r="X95" s="79"/>
      <c r="Y95" s="80"/>
      <c r="Z95" s="81" t="s">
        <v>39</v>
      </c>
      <c r="AA95" s="132">
        <f>AA91+AA93+AA94</f>
        <v>823458.8</v>
      </c>
      <c r="AB95" s="79"/>
      <c r="AC95" s="80"/>
      <c r="AD95" s="81" t="s">
        <v>39</v>
      </c>
      <c r="AE95" s="132">
        <f>AE91+AE93+AE92</f>
        <v>714949.84</v>
      </c>
      <c r="AG95" s="43"/>
      <c r="AH95" s="43"/>
      <c r="AI95" s="43"/>
      <c r="AJ95" s="47"/>
      <c r="AK95" s="46"/>
      <c r="AL95" s="47"/>
      <c r="AM95" s="46"/>
      <c r="AN95" s="49"/>
      <c r="AO95" s="49"/>
      <c r="AP95" s="46"/>
      <c r="AQ95" s="46"/>
      <c r="AR95" s="43"/>
      <c r="AS95" s="46"/>
    </row>
    <row r="96" spans="2:45" s="35" customFormat="1" ht="18.75" hidden="1" customHeight="1" x14ac:dyDescent="0.2">
      <c r="B96" s="83"/>
      <c r="C96" s="84"/>
      <c r="D96" s="85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7"/>
      <c r="P96" s="88"/>
      <c r="Q96" s="89"/>
      <c r="R96" s="90"/>
      <c r="S96" s="91"/>
      <c r="T96" s="88"/>
      <c r="U96" s="89"/>
      <c r="V96" s="90"/>
      <c r="W96" s="91"/>
      <c r="X96" s="88"/>
      <c r="Y96" s="89"/>
      <c r="Z96" s="90"/>
      <c r="AA96" s="91"/>
      <c r="AB96" s="88"/>
      <c r="AC96" s="89"/>
      <c r="AD96" s="90"/>
      <c r="AE96" s="91"/>
      <c r="AG96" s="43"/>
      <c r="AH96" s="43"/>
      <c r="AI96" s="43"/>
      <c r="AJ96" s="47"/>
      <c r="AK96" s="46"/>
      <c r="AL96" s="47"/>
      <c r="AM96" s="46"/>
      <c r="AN96" s="49"/>
      <c r="AO96" s="49"/>
      <c r="AP96" s="46"/>
      <c r="AQ96" s="46"/>
      <c r="AR96" s="43"/>
      <c r="AS96" s="46"/>
    </row>
    <row r="97" spans="2:45" s="35" customFormat="1" ht="18.75" hidden="1" customHeight="1" x14ac:dyDescent="0.2">
      <c r="B97" s="83"/>
      <c r="C97" s="84"/>
      <c r="D97" s="85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7"/>
      <c r="P97" s="88"/>
      <c r="Q97" s="89"/>
      <c r="R97" s="90"/>
      <c r="S97" s="91"/>
      <c r="T97" s="88"/>
      <c r="U97" s="89"/>
      <c r="V97" s="90"/>
      <c r="W97" s="91"/>
      <c r="X97" s="88"/>
      <c r="Y97" s="89"/>
      <c r="Z97" s="90"/>
      <c r="AA97" s="91"/>
      <c r="AB97" s="88"/>
      <c r="AC97" s="89"/>
      <c r="AD97" s="90"/>
      <c r="AE97" s="91"/>
      <c r="AG97" s="43"/>
      <c r="AH97" s="43"/>
      <c r="AI97" s="43"/>
      <c r="AJ97" s="47"/>
      <c r="AK97" s="46"/>
      <c r="AL97" s="47"/>
      <c r="AM97" s="46"/>
      <c r="AN97" s="49"/>
      <c r="AO97" s="49"/>
      <c r="AP97" s="46"/>
      <c r="AQ97" s="46"/>
      <c r="AR97" s="43"/>
      <c r="AS97" s="46"/>
    </row>
    <row r="98" spans="2:45" s="35" customFormat="1" ht="18.75" hidden="1" customHeight="1" x14ac:dyDescent="0.2">
      <c r="B98" s="83"/>
      <c r="C98" s="84"/>
      <c r="D98" s="326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28"/>
      <c r="P98" s="92"/>
      <c r="Q98" s="93"/>
      <c r="R98" s="94"/>
      <c r="S98" s="95"/>
      <c r="T98" s="92"/>
      <c r="U98" s="93"/>
      <c r="V98" s="94"/>
      <c r="W98" s="95"/>
      <c r="X98" s="92"/>
      <c r="Y98" s="93"/>
      <c r="Z98" s="94"/>
      <c r="AA98" s="95"/>
      <c r="AB98" s="92"/>
      <c r="AC98" s="93"/>
      <c r="AD98" s="94"/>
      <c r="AE98" s="95"/>
      <c r="AG98" s="43"/>
      <c r="AH98" s="43"/>
      <c r="AI98" s="43"/>
      <c r="AJ98" s="47"/>
      <c r="AK98" s="46"/>
      <c r="AL98" s="47"/>
      <c r="AM98" s="46"/>
      <c r="AN98" s="49"/>
      <c r="AO98" s="49"/>
      <c r="AP98" s="46"/>
      <c r="AQ98" s="46"/>
      <c r="AR98" s="43"/>
      <c r="AS98" s="46"/>
    </row>
    <row r="99" spans="2:45" s="35" customFormat="1" ht="18.75" hidden="1" customHeight="1" x14ac:dyDescent="0.2">
      <c r="B99" s="315"/>
      <c r="C99" s="316"/>
      <c r="D99" s="264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6"/>
      <c r="P99" s="92"/>
      <c r="Q99" s="93"/>
      <c r="R99" s="94"/>
      <c r="S99" s="95"/>
      <c r="T99" s="92"/>
      <c r="U99" s="93"/>
      <c r="V99" s="94"/>
      <c r="W99" s="95"/>
      <c r="X99" s="92"/>
      <c r="Y99" s="93"/>
      <c r="Z99" s="94"/>
      <c r="AA99" s="95"/>
      <c r="AB99" s="92"/>
      <c r="AC99" s="93"/>
      <c r="AD99" s="94"/>
      <c r="AE99" s="95"/>
      <c r="AG99" s="43"/>
      <c r="AH99" s="43"/>
      <c r="AI99" s="43"/>
      <c r="AJ99" s="47"/>
      <c r="AK99" s="46"/>
      <c r="AL99" s="47"/>
      <c r="AM99" s="46"/>
      <c r="AN99" s="49"/>
      <c r="AO99" s="49"/>
      <c r="AP99" s="46"/>
      <c r="AQ99" s="46"/>
      <c r="AR99" s="43"/>
      <c r="AS99" s="46"/>
    </row>
    <row r="100" spans="2:45" s="35" customFormat="1" ht="18.75" hidden="1" customHeight="1" x14ac:dyDescent="0.2">
      <c r="B100" s="96"/>
      <c r="C100" s="97"/>
      <c r="D100" s="98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100"/>
      <c r="P100" s="92"/>
      <c r="Q100" s="93"/>
      <c r="R100" s="94"/>
      <c r="S100" s="94"/>
      <c r="T100" s="92"/>
      <c r="U100" s="93"/>
      <c r="V100" s="94"/>
      <c r="W100" s="94"/>
      <c r="X100" s="92"/>
      <c r="Y100" s="93"/>
      <c r="Z100" s="94"/>
      <c r="AA100" s="94"/>
      <c r="AB100" s="92"/>
      <c r="AC100" s="93"/>
      <c r="AD100" s="94"/>
      <c r="AE100" s="94"/>
      <c r="AG100" s="43"/>
      <c r="AH100" s="43"/>
      <c r="AI100" s="43"/>
      <c r="AJ100" s="47"/>
      <c r="AK100" s="46"/>
      <c r="AL100" s="47"/>
      <c r="AM100" s="46"/>
      <c r="AN100" s="49"/>
      <c r="AO100" s="49"/>
      <c r="AP100" s="46"/>
      <c r="AQ100" s="46"/>
      <c r="AR100" s="43"/>
      <c r="AS100" s="46"/>
    </row>
    <row r="101" spans="2:45" s="35" customFormat="1" ht="18.75" hidden="1" customHeight="1" x14ac:dyDescent="0.2">
      <c r="B101" s="96"/>
      <c r="C101" s="97"/>
      <c r="D101" s="101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100"/>
      <c r="P101" s="92"/>
      <c r="Q101" s="93"/>
      <c r="R101" s="94"/>
      <c r="S101" s="95"/>
      <c r="T101" s="92"/>
      <c r="U101" s="93"/>
      <c r="V101" s="94"/>
      <c r="W101" s="95"/>
      <c r="X101" s="92"/>
      <c r="Y101" s="93"/>
      <c r="Z101" s="94"/>
      <c r="AA101" s="95"/>
      <c r="AB101" s="92"/>
      <c r="AC101" s="93"/>
      <c r="AD101" s="94"/>
      <c r="AE101" s="95"/>
      <c r="AG101" s="43"/>
      <c r="AH101" s="43"/>
      <c r="AI101" s="43"/>
      <c r="AJ101" s="47"/>
      <c r="AK101" s="46"/>
      <c r="AL101" s="47"/>
      <c r="AM101" s="46"/>
      <c r="AN101" s="49"/>
      <c r="AO101" s="49"/>
      <c r="AP101" s="46"/>
      <c r="AQ101" s="46"/>
      <c r="AR101" s="43"/>
      <c r="AS101" s="46"/>
    </row>
    <row r="102" spans="2:45" s="35" customFormat="1" ht="18.75" hidden="1" customHeight="1" x14ac:dyDescent="0.2">
      <c r="B102" s="315"/>
      <c r="C102" s="316"/>
      <c r="D102" s="317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9"/>
      <c r="P102" s="92"/>
      <c r="Q102" s="93"/>
      <c r="R102" s="94"/>
      <c r="S102" s="95"/>
      <c r="T102" s="92"/>
      <c r="U102" s="93"/>
      <c r="V102" s="94"/>
      <c r="W102" s="95"/>
      <c r="X102" s="92"/>
      <c r="Y102" s="93"/>
      <c r="Z102" s="94"/>
      <c r="AA102" s="95"/>
      <c r="AB102" s="92"/>
      <c r="AC102" s="93"/>
      <c r="AD102" s="94"/>
      <c r="AE102" s="95"/>
      <c r="AG102" s="43"/>
      <c r="AH102" s="43"/>
      <c r="AI102" s="43"/>
      <c r="AJ102" s="47"/>
      <c r="AK102" s="46"/>
      <c r="AL102" s="47"/>
      <c r="AM102" s="46"/>
      <c r="AN102" s="49"/>
      <c r="AO102" s="49"/>
      <c r="AP102" s="46"/>
      <c r="AQ102" s="46"/>
      <c r="AR102" s="43"/>
      <c r="AS102" s="46"/>
    </row>
    <row r="103" spans="2:45" s="35" customFormat="1" ht="18.75" hidden="1" customHeight="1" x14ac:dyDescent="0.2">
      <c r="B103" s="96"/>
      <c r="C103" s="97"/>
      <c r="D103" s="320" t="s">
        <v>38</v>
      </c>
      <c r="E103" s="321"/>
      <c r="F103" s="321"/>
      <c r="G103" s="321"/>
      <c r="H103" s="321"/>
      <c r="I103" s="321"/>
      <c r="J103" s="321"/>
      <c r="K103" s="321"/>
      <c r="L103" s="321"/>
      <c r="M103" s="321"/>
      <c r="N103" s="321"/>
      <c r="O103" s="322"/>
      <c r="P103" s="79"/>
      <c r="Q103" s="80"/>
      <c r="R103" s="81" t="s">
        <v>40</v>
      </c>
      <c r="S103" s="82" t="e">
        <f>S44+#REF!+#REF!+#REF!+#REF!+#REF!+S95</f>
        <v>#REF!</v>
      </c>
      <c r="T103" s="79"/>
      <c r="U103" s="80"/>
      <c r="V103" s="81" t="s">
        <v>40</v>
      </c>
      <c r="W103" s="82" t="e">
        <f>W44+#REF!+#REF!+#REF!+#REF!+#REF!+W95</f>
        <v>#REF!</v>
      </c>
      <c r="X103" s="79"/>
      <c r="Y103" s="80"/>
      <c r="Z103" s="81" t="s">
        <v>40</v>
      </c>
      <c r="AA103" s="82" t="e">
        <f>AA44+#REF!+#REF!+#REF!+#REF!+#REF!+AA95</f>
        <v>#REF!</v>
      </c>
      <c r="AB103" s="79"/>
      <c r="AC103" s="80"/>
      <c r="AD103" s="81" t="s">
        <v>40</v>
      </c>
      <c r="AE103" s="82" t="e">
        <f>AE44+#REF!+#REF!+#REF!+#REF!+#REF!+AE95</f>
        <v>#REF!</v>
      </c>
      <c r="AG103" s="43"/>
      <c r="AH103" s="43"/>
      <c r="AI103" s="43"/>
      <c r="AJ103" s="47"/>
      <c r="AK103" s="46"/>
      <c r="AL103" s="47"/>
      <c r="AM103" s="46"/>
      <c r="AN103" s="49"/>
      <c r="AO103" s="49"/>
      <c r="AP103" s="46"/>
      <c r="AQ103" s="46"/>
      <c r="AR103" s="43"/>
      <c r="AS103" s="46"/>
    </row>
    <row r="104" spans="2:45" s="35" customFormat="1" ht="18.75" hidden="1" customHeight="1" x14ac:dyDescent="0.2">
      <c r="B104" s="323"/>
      <c r="C104" s="32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102"/>
      <c r="T104" s="7"/>
      <c r="U104" s="7"/>
      <c r="V104" s="7"/>
      <c r="W104" s="102"/>
      <c r="X104" s="7"/>
      <c r="Y104" s="7"/>
      <c r="Z104" s="7"/>
      <c r="AA104" s="102"/>
      <c r="AB104" s="7"/>
      <c r="AC104" s="7"/>
      <c r="AD104" s="7"/>
      <c r="AE104" s="102"/>
      <c r="AG104" s="43"/>
      <c r="AH104" s="43"/>
      <c r="AI104" s="43"/>
      <c r="AJ104" s="47"/>
      <c r="AK104" s="46"/>
      <c r="AL104" s="47"/>
      <c r="AM104" s="46"/>
      <c r="AN104" s="49"/>
      <c r="AO104" s="49"/>
      <c r="AP104" s="46"/>
      <c r="AQ104" s="46"/>
      <c r="AR104" s="43"/>
      <c r="AS104" s="46"/>
    </row>
    <row r="105" spans="2:45" s="35" customFormat="1" ht="18.75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G105" s="43"/>
      <c r="AH105" s="43"/>
      <c r="AI105" s="43"/>
      <c r="AJ105" s="47"/>
      <c r="AK105" s="46"/>
      <c r="AL105" s="47"/>
      <c r="AM105" s="46"/>
      <c r="AN105" s="49"/>
      <c r="AO105" s="49"/>
      <c r="AP105" s="46"/>
      <c r="AQ105" s="46"/>
      <c r="AR105" s="43"/>
      <c r="AS105" s="46"/>
    </row>
    <row r="106" spans="2:45" s="42" customFormat="1" ht="18.75" customHeight="1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43"/>
      <c r="Q106" s="43"/>
      <c r="R106" s="43"/>
      <c r="S106" s="43"/>
      <c r="T106" s="43"/>
      <c r="U106" s="212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44"/>
      <c r="AI106" s="44"/>
      <c r="AJ106" s="45"/>
      <c r="AK106" s="48"/>
      <c r="AL106" s="50"/>
      <c r="AM106" s="48"/>
      <c r="AN106" s="48"/>
      <c r="AO106" s="48"/>
      <c r="AP106" s="48"/>
      <c r="AQ106" s="48"/>
      <c r="AR106" s="44"/>
      <c r="AS106" s="48"/>
    </row>
    <row r="107" spans="2:45" s="42" customFormat="1" ht="18.75" customHeight="1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H107" s="51"/>
      <c r="AI107" s="51"/>
      <c r="AJ107" s="52"/>
      <c r="AL107" s="52"/>
      <c r="AR107" s="51"/>
    </row>
    <row r="108" spans="2:45" s="42" customFormat="1" ht="18.75" customHeight="1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H108" s="51"/>
      <c r="AI108" s="51"/>
      <c r="AJ108" s="52"/>
      <c r="AL108" s="52"/>
      <c r="AR108" s="51"/>
    </row>
    <row r="109" spans="2:45" s="42" customFormat="1" ht="18.75" customHeight="1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H109" s="51"/>
      <c r="AI109" s="51"/>
      <c r="AJ109" s="52"/>
      <c r="AL109" s="52"/>
      <c r="AR109" s="51"/>
    </row>
    <row r="110" spans="2:45" s="42" customFormat="1" ht="18.75" customHeight="1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H110" s="51"/>
      <c r="AI110" s="51"/>
      <c r="AJ110" s="52"/>
      <c r="AL110" s="52"/>
      <c r="AR110" s="51"/>
    </row>
    <row r="111" spans="2:45" s="38" customFormat="1" ht="24.95" customHeight="1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103"/>
      <c r="AH111" s="40"/>
      <c r="AI111" s="40"/>
      <c r="AJ111" s="41"/>
      <c r="AL111" s="41"/>
      <c r="AR111" s="40"/>
    </row>
    <row r="112" spans="2:45" ht="8.25" customHeight="1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8"/>
      <c r="AH112" s="8"/>
      <c r="AI112" s="8"/>
    </row>
    <row r="113" spans="2:44" s="10" customFormat="1" ht="11.25" customHeight="1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G113" s="11"/>
      <c r="AH113" s="11"/>
      <c r="AI113" s="11"/>
      <c r="AJ113" s="12"/>
      <c r="AL113" s="12"/>
      <c r="AR113" s="11"/>
    </row>
    <row r="114" spans="2:44" s="104" customFormat="1" ht="12" customHeight="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G114" s="105"/>
      <c r="AH114" s="105"/>
      <c r="AI114" s="105"/>
      <c r="AJ114" s="106"/>
      <c r="AL114" s="106"/>
      <c r="AR114" s="105"/>
    </row>
    <row r="115" spans="2:44" s="13" customFormat="1" ht="23.25" customHeight="1" x14ac:dyDescent="0.2">
      <c r="B115" s="7"/>
      <c r="C115" s="7"/>
      <c r="D115" s="7"/>
      <c r="E115" s="7"/>
      <c r="F115" s="312"/>
      <c r="G115" s="312"/>
      <c r="H115" s="312"/>
      <c r="I115" s="312"/>
      <c r="J115" s="312"/>
      <c r="K115" s="312"/>
      <c r="L115" s="312"/>
      <c r="M115" s="312"/>
      <c r="N115" s="7"/>
      <c r="O115" s="312"/>
      <c r="P115" s="312"/>
      <c r="Q115" s="312"/>
      <c r="R115" s="312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G115" s="11"/>
      <c r="AH115" s="11"/>
      <c r="AI115" s="11"/>
      <c r="AJ115" s="12"/>
      <c r="AK115" s="10"/>
      <c r="AL115" s="14"/>
      <c r="AR115" s="15"/>
    </row>
    <row r="116" spans="2:44" s="13" customFormat="1" ht="16.5" customHeight="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G116" s="11"/>
      <c r="AH116" s="11"/>
      <c r="AI116" s="11"/>
      <c r="AJ116" s="12"/>
      <c r="AK116" s="10"/>
      <c r="AL116" s="14"/>
      <c r="AR116" s="15"/>
    </row>
    <row r="117" spans="2:44" s="104" customFormat="1" ht="15" customHeight="1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G117" s="105"/>
      <c r="AH117" s="105"/>
      <c r="AI117" s="105"/>
      <c r="AJ117" s="106"/>
      <c r="AL117" s="106"/>
      <c r="AR117" s="105"/>
    </row>
    <row r="118" spans="2:44" s="13" customFormat="1" ht="15" customHeight="1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G118" s="11"/>
      <c r="AH118" s="11"/>
      <c r="AI118" s="11"/>
      <c r="AJ118" s="12"/>
      <c r="AK118" s="10"/>
      <c r="AL118" s="14"/>
      <c r="AR118" s="15"/>
    </row>
    <row r="119" spans="2:44" ht="15" customHeight="1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2:44" ht="15" customHeight="1" x14ac:dyDescent="0.2"/>
    <row r="121" spans="2:44" ht="15" customHeight="1" x14ac:dyDescent="0.2"/>
    <row r="122" spans="2:44" ht="15" customHeight="1" x14ac:dyDescent="0.2"/>
    <row r="123" spans="2:44" ht="15" customHeight="1" x14ac:dyDescent="0.2"/>
    <row r="124" spans="2:44" ht="15" customHeight="1" x14ac:dyDescent="0.2"/>
    <row r="125" spans="2:44" ht="15" customHeight="1" x14ac:dyDescent="0.2"/>
    <row r="126" spans="2:44" ht="15" customHeight="1" x14ac:dyDescent="0.2"/>
    <row r="127" spans="2:44" ht="15" customHeight="1" x14ac:dyDescent="0.2"/>
    <row r="128" spans="2:44" ht="15" customHeight="1" x14ac:dyDescent="0.2"/>
  </sheetData>
  <mergeCells count="92">
    <mergeCell ref="D74:O74"/>
    <mergeCell ref="D65:O65"/>
    <mergeCell ref="D66:O66"/>
    <mergeCell ref="D68:O68"/>
    <mergeCell ref="D73:O73"/>
    <mergeCell ref="D69:O69"/>
    <mergeCell ref="D70:O70"/>
    <mergeCell ref="D67:O67"/>
    <mergeCell ref="D71:O71"/>
    <mergeCell ref="D72:O72"/>
    <mergeCell ref="D75:O75"/>
    <mergeCell ref="D80:O80"/>
    <mergeCell ref="D83:O83"/>
    <mergeCell ref="D84:O84"/>
    <mergeCell ref="D76:O76"/>
    <mergeCell ref="D77:O77"/>
    <mergeCell ref="D79:O79"/>
    <mergeCell ref="F115:M115"/>
    <mergeCell ref="O115:R115"/>
    <mergeCell ref="D91:O91"/>
    <mergeCell ref="D92:O92"/>
    <mergeCell ref="B102:C102"/>
    <mergeCell ref="D102:O102"/>
    <mergeCell ref="D103:O103"/>
    <mergeCell ref="B104:C104"/>
    <mergeCell ref="B95:C95"/>
    <mergeCell ref="D95:O95"/>
    <mergeCell ref="D98:O98"/>
    <mergeCell ref="B99:C99"/>
    <mergeCell ref="D99:O99"/>
    <mergeCell ref="B93:C93"/>
    <mergeCell ref="D93:O93"/>
    <mergeCell ref="B92:C92"/>
    <mergeCell ref="B81:C81"/>
    <mergeCell ref="D81:O81"/>
    <mergeCell ref="D89:O89"/>
    <mergeCell ref="B90:C90"/>
    <mergeCell ref="D90:O90"/>
    <mergeCell ref="D85:O85"/>
    <mergeCell ref="D82:O82"/>
    <mergeCell ref="B13:C13"/>
    <mergeCell ref="D13:O13"/>
    <mergeCell ref="B1:G4"/>
    <mergeCell ref="P12:S12"/>
    <mergeCell ref="B14:C14"/>
    <mergeCell ref="D14:O14"/>
    <mergeCell ref="F8:AB8"/>
    <mergeCell ref="F9:AB9"/>
    <mergeCell ref="T12:W12"/>
    <mergeCell ref="B10:AB10"/>
    <mergeCell ref="B15:C15"/>
    <mergeCell ref="D15:O15"/>
    <mergeCell ref="B16:C16"/>
    <mergeCell ref="D16:O16"/>
    <mergeCell ref="D30:O30"/>
    <mergeCell ref="D45:O45"/>
    <mergeCell ref="D55:O55"/>
    <mergeCell ref="D56:O56"/>
    <mergeCell ref="D54:O54"/>
    <mergeCell ref="D53:O53"/>
    <mergeCell ref="D57:O57"/>
    <mergeCell ref="D58:O58"/>
    <mergeCell ref="B44:C44"/>
    <mergeCell ref="D44:O44"/>
    <mergeCell ref="B30:C30"/>
    <mergeCell ref="D32:O32"/>
    <mergeCell ref="D33:O33"/>
    <mergeCell ref="D34:O34"/>
    <mergeCell ref="D35:O35"/>
    <mergeCell ref="D36:O36"/>
    <mergeCell ref="D37:O37"/>
    <mergeCell ref="B41:C41"/>
    <mergeCell ref="D41:O41"/>
    <mergeCell ref="D42:O42"/>
    <mergeCell ref="D43:O43"/>
    <mergeCell ref="B45:C45"/>
    <mergeCell ref="B94:C94"/>
    <mergeCell ref="V106:AG106"/>
    <mergeCell ref="X12:AA12"/>
    <mergeCell ref="AC1:AE4"/>
    <mergeCell ref="AD6:AE6"/>
    <mergeCell ref="AD8:AE8"/>
    <mergeCell ref="AC9:AE9"/>
    <mergeCell ref="AB12:AE12"/>
    <mergeCell ref="H1:AB2"/>
    <mergeCell ref="H3:AB4"/>
    <mergeCell ref="F6:AB7"/>
    <mergeCell ref="S5:W5"/>
    <mergeCell ref="B64:C64"/>
    <mergeCell ref="D64:O64"/>
    <mergeCell ref="B63:C63"/>
    <mergeCell ref="D63:O63"/>
  </mergeCells>
  <printOptions horizontalCentered="1"/>
  <pageMargins left="0.46" right="0.35" top="0.52" bottom="0.74" header="0.5" footer="0.5"/>
  <pageSetup paperSize="9" scale="61" orientation="portrait" r:id="rId1"/>
  <headerFooter alignWithMargins="0"/>
  <rowBreaks count="1" manualBreakCount="1">
    <brk id="104" max="18" man="1"/>
  </rowBreaks>
  <colBreaks count="1" manualBreakCount="1">
    <brk id="33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4C39-8232-49DF-A712-15EDADEA61D9}">
  <sheetPr>
    <tabColor rgb="FFFFFF00"/>
  </sheetPr>
  <dimension ref="A1:AS128"/>
  <sheetViews>
    <sheetView showGridLines="0" topLeftCell="E13" zoomScale="70" zoomScaleNormal="70" zoomScaleSheetLayoutView="90" workbookViewId="0">
      <selection activeCell="B10" sqref="B10:AB10"/>
    </sheetView>
  </sheetViews>
  <sheetFormatPr defaultColWidth="3.5703125" defaultRowHeight="12.75" x14ac:dyDescent="0.2"/>
  <cols>
    <col min="1" max="1" width="0.85546875" style="2" hidden="1" customWidth="1"/>
    <col min="2" max="4" width="3.5703125" style="2" customWidth="1"/>
    <col min="5" max="5" width="7.5703125" style="2" customWidth="1"/>
    <col min="6" max="6" width="4.42578125" style="2" customWidth="1"/>
    <col min="7" max="7" width="5" style="2" customWidth="1"/>
    <col min="8" max="11" width="3.5703125" style="2" customWidth="1"/>
    <col min="12" max="12" width="9.28515625" style="2" customWidth="1"/>
    <col min="13" max="13" width="4.7109375" style="2" customWidth="1"/>
    <col min="14" max="14" width="13.7109375" style="2" customWidth="1"/>
    <col min="15" max="15" width="1.7109375" style="2" customWidth="1"/>
    <col min="16" max="16" width="16" style="2" customWidth="1"/>
    <col min="17" max="17" width="12.140625" style="2" customWidth="1"/>
    <col min="18" max="18" width="14.7109375" style="2" customWidth="1"/>
    <col min="19" max="19" width="17.42578125" style="2" customWidth="1"/>
    <col min="20" max="20" width="13.5703125" style="2" customWidth="1"/>
    <col min="21" max="21" width="12.140625" style="2" customWidth="1"/>
    <col min="22" max="22" width="14.7109375" style="2" customWidth="1"/>
    <col min="23" max="23" width="19.28515625" style="2" customWidth="1"/>
    <col min="24" max="24" width="13.5703125" style="2" customWidth="1"/>
    <col min="25" max="25" width="12.140625" style="2" customWidth="1"/>
    <col min="26" max="26" width="14.7109375" style="2" customWidth="1"/>
    <col min="27" max="27" width="17.7109375" style="2" customWidth="1"/>
    <col min="28" max="28" width="15.7109375" style="2" customWidth="1"/>
    <col min="29" max="29" width="12.140625" style="2" customWidth="1"/>
    <col min="30" max="30" width="14.7109375" style="2" customWidth="1"/>
    <col min="31" max="31" width="19" style="2" customWidth="1"/>
    <col min="32" max="32" width="11.7109375" style="2" customWidth="1"/>
    <col min="33" max="33" width="15.42578125" style="1" customWidth="1"/>
    <col min="34" max="34" width="15.5703125" style="1" bestFit="1" customWidth="1"/>
    <col min="35" max="35" width="11.7109375" style="1" customWidth="1"/>
    <col min="36" max="36" width="26.5703125" style="9" customWidth="1"/>
    <col min="37" max="37" width="11.42578125" style="1" customWidth="1"/>
    <col min="38" max="38" width="14.7109375" style="3" customWidth="1"/>
    <col min="39" max="39" width="14.42578125" style="2" customWidth="1"/>
    <col min="40" max="40" width="11.42578125" style="2" customWidth="1"/>
    <col min="41" max="41" width="11.5703125" style="2" customWidth="1"/>
    <col min="42" max="42" width="12.85546875" style="2" customWidth="1"/>
    <col min="43" max="43" width="10.28515625" style="2" customWidth="1"/>
    <col min="44" max="44" width="10.28515625" style="4" customWidth="1"/>
    <col min="45" max="45" width="10.28515625" style="2" customWidth="1"/>
    <col min="46" max="16384" width="3.5703125" style="2"/>
  </cols>
  <sheetData>
    <row r="1" spans="2:44" ht="15" customHeight="1" x14ac:dyDescent="0.2">
      <c r="B1" s="291"/>
      <c r="C1" s="292"/>
      <c r="D1" s="292"/>
      <c r="E1" s="292"/>
      <c r="F1" s="292"/>
      <c r="G1" s="293"/>
      <c r="H1" s="242" t="s">
        <v>0</v>
      </c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54"/>
      <c r="AC1" s="239"/>
      <c r="AD1" s="240"/>
      <c r="AE1" s="241"/>
      <c r="AF1" s="1"/>
      <c r="AH1" s="2"/>
      <c r="AI1" s="2"/>
      <c r="AJ1" s="3"/>
      <c r="AK1" s="2"/>
    </row>
    <row r="2" spans="2:44" s="17" customFormat="1" ht="15" customHeight="1" x14ac:dyDescent="0.2">
      <c r="B2" s="294"/>
      <c r="C2" s="295"/>
      <c r="D2" s="295"/>
      <c r="E2" s="295"/>
      <c r="F2" s="295"/>
      <c r="G2" s="296"/>
      <c r="H2" s="242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54"/>
      <c r="AC2" s="242"/>
      <c r="AD2" s="243"/>
      <c r="AE2" s="244"/>
      <c r="AF2" s="16"/>
      <c r="AG2" s="16"/>
      <c r="AJ2" s="18"/>
      <c r="AL2" s="18"/>
      <c r="AR2" s="19"/>
    </row>
    <row r="3" spans="2:44" s="17" customFormat="1" ht="15" customHeight="1" x14ac:dyDescent="0.2">
      <c r="B3" s="294"/>
      <c r="C3" s="295"/>
      <c r="D3" s="295"/>
      <c r="E3" s="295"/>
      <c r="F3" s="295"/>
      <c r="G3" s="296"/>
      <c r="H3" s="242" t="s">
        <v>1</v>
      </c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54"/>
      <c r="AC3" s="242"/>
      <c r="AD3" s="243"/>
      <c r="AE3" s="244"/>
      <c r="AF3" s="16"/>
      <c r="AG3" s="16"/>
      <c r="AJ3" s="18"/>
      <c r="AL3" s="18"/>
      <c r="AR3" s="19"/>
    </row>
    <row r="4" spans="2:44" s="17" customFormat="1" ht="15" customHeight="1" thickBot="1" x14ac:dyDescent="0.25">
      <c r="B4" s="297"/>
      <c r="C4" s="298"/>
      <c r="D4" s="298"/>
      <c r="E4" s="298"/>
      <c r="F4" s="298"/>
      <c r="G4" s="299"/>
      <c r="H4" s="242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54"/>
      <c r="AC4" s="245"/>
      <c r="AD4" s="246"/>
      <c r="AE4" s="247"/>
      <c r="AF4" s="16"/>
      <c r="AG4" s="16"/>
      <c r="AJ4" s="18"/>
      <c r="AL4" s="18"/>
      <c r="AR4" s="19"/>
    </row>
    <row r="5" spans="2:44" s="17" customFormat="1" ht="10.5" customHeight="1" thickBot="1" x14ac:dyDescent="0.25"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56"/>
      <c r="T5" s="256"/>
      <c r="U5" s="256"/>
      <c r="V5" s="256"/>
      <c r="W5" s="256"/>
      <c r="X5" s="215"/>
      <c r="AC5" s="20"/>
      <c r="AD5" s="20"/>
      <c r="AE5" s="20"/>
      <c r="AG5" s="16"/>
      <c r="AH5" s="16"/>
      <c r="AI5" s="16"/>
      <c r="AJ5" s="21"/>
      <c r="AK5" s="16"/>
      <c r="AL5" s="18"/>
      <c r="AR5" s="19"/>
    </row>
    <row r="6" spans="2:44" ht="17.25" customHeight="1" thickTop="1" x14ac:dyDescent="0.2">
      <c r="B6" s="22" t="s">
        <v>2</v>
      </c>
      <c r="C6" s="23"/>
      <c r="D6" s="23"/>
      <c r="E6" s="23"/>
      <c r="F6" s="255" t="s">
        <v>93</v>
      </c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4" t="s">
        <v>3</v>
      </c>
      <c r="AD6" s="248">
        <f ca="1">NOW()</f>
        <v>44127.384148611112</v>
      </c>
      <c r="AE6" s="249"/>
      <c r="AG6" s="25"/>
    </row>
    <row r="7" spans="2:44" ht="17.25" customHeight="1" x14ac:dyDescent="0.2">
      <c r="B7" s="26"/>
      <c r="C7" s="7"/>
      <c r="D7" s="7"/>
      <c r="E7" s="7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7"/>
      <c r="AD7" s="28"/>
      <c r="AE7" s="29"/>
    </row>
    <row r="8" spans="2:44" ht="17.25" customHeight="1" x14ac:dyDescent="0.2">
      <c r="B8" s="26" t="s">
        <v>4</v>
      </c>
      <c r="C8" s="7"/>
      <c r="D8" s="7"/>
      <c r="E8" s="7"/>
      <c r="F8" s="301" t="s">
        <v>5</v>
      </c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" t="s">
        <v>6</v>
      </c>
      <c r="AD8" s="250"/>
      <c r="AE8" s="251"/>
      <c r="AF8" s="1"/>
      <c r="AH8" s="2"/>
      <c r="AI8" s="2"/>
      <c r="AJ8" s="3"/>
      <c r="AK8" s="2"/>
    </row>
    <row r="9" spans="2:44" ht="17.25" customHeight="1" x14ac:dyDescent="0.2">
      <c r="B9" s="26"/>
      <c r="C9" s="7"/>
      <c r="D9" s="7"/>
      <c r="E9" s="7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252"/>
      <c r="AD9" s="252"/>
      <c r="AE9" s="253"/>
      <c r="AF9" s="1"/>
      <c r="AH9" s="2"/>
      <c r="AI9" s="2"/>
      <c r="AJ9" s="3"/>
      <c r="AK9" s="2"/>
    </row>
    <row r="10" spans="2:44" ht="17.25" customHeight="1" x14ac:dyDescent="0.2">
      <c r="B10" s="303" t="s">
        <v>125</v>
      </c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"/>
      <c r="AD10" s="185"/>
      <c r="AE10" s="187"/>
      <c r="AF10" s="1"/>
      <c r="AH10" s="2"/>
      <c r="AI10" s="2"/>
      <c r="AJ10" s="3"/>
      <c r="AK10" s="2"/>
    </row>
    <row r="11" spans="2:44" ht="17.25" customHeight="1" x14ac:dyDescent="0.2">
      <c r="B11" s="26"/>
      <c r="C11" s="7"/>
      <c r="D11" s="7"/>
      <c r="E11" s="7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30"/>
      <c r="V11" s="185"/>
      <c r="W11" s="214"/>
      <c r="X11" s="182"/>
      <c r="Y11" s="30"/>
      <c r="Z11" s="185"/>
      <c r="AA11" s="214"/>
      <c r="AB11" s="182"/>
      <c r="AC11" s="30"/>
      <c r="AD11" s="185"/>
      <c r="AE11" s="187"/>
      <c r="AF11" s="1"/>
      <c r="AH11" s="2"/>
      <c r="AI11" s="2"/>
      <c r="AJ11" s="3"/>
      <c r="AK11" s="2"/>
    </row>
    <row r="12" spans="2:44" ht="17.25" customHeight="1" x14ac:dyDescent="0.2">
      <c r="B12" s="26"/>
      <c r="C12" s="7"/>
      <c r="D12" s="7"/>
      <c r="E12" s="7"/>
      <c r="F12" s="151"/>
      <c r="G12" s="152"/>
      <c r="H12" s="152"/>
      <c r="I12" s="152"/>
      <c r="J12" s="152"/>
      <c r="K12" s="152"/>
      <c r="L12" s="152"/>
      <c r="M12" s="152"/>
      <c r="N12" s="152"/>
      <c r="O12" s="152"/>
      <c r="P12" s="238" t="s">
        <v>112</v>
      </c>
      <c r="Q12" s="238"/>
      <c r="R12" s="238"/>
      <c r="S12" s="300"/>
      <c r="T12" s="238" t="s">
        <v>111</v>
      </c>
      <c r="U12" s="238"/>
      <c r="V12" s="238"/>
      <c r="W12" s="238"/>
      <c r="X12" s="238" t="s">
        <v>115</v>
      </c>
      <c r="Y12" s="238"/>
      <c r="Z12" s="238"/>
      <c r="AA12" s="238"/>
      <c r="AB12" s="238" t="s">
        <v>116</v>
      </c>
      <c r="AC12" s="238"/>
      <c r="AD12" s="238"/>
      <c r="AE12" s="238"/>
      <c r="AF12" s="1"/>
      <c r="AH12" s="2"/>
      <c r="AI12" s="2"/>
      <c r="AJ12" s="3"/>
      <c r="AK12" s="2"/>
    </row>
    <row r="13" spans="2:44" s="54" customFormat="1" ht="24.95" customHeight="1" x14ac:dyDescent="0.2">
      <c r="B13" s="286" t="s">
        <v>7</v>
      </c>
      <c r="C13" s="287"/>
      <c r="D13" s="288" t="s">
        <v>8</v>
      </c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90"/>
      <c r="P13" s="53" t="s">
        <v>9</v>
      </c>
      <c r="Q13" s="53" t="s">
        <v>10</v>
      </c>
      <c r="R13" s="53" t="s">
        <v>11</v>
      </c>
      <c r="S13" s="53" t="s">
        <v>12</v>
      </c>
      <c r="T13" s="186" t="s">
        <v>9</v>
      </c>
      <c r="U13" s="183" t="s">
        <v>10</v>
      </c>
      <c r="V13" s="183" t="s">
        <v>11</v>
      </c>
      <c r="W13" s="184" t="s">
        <v>12</v>
      </c>
      <c r="X13" s="186" t="s">
        <v>9</v>
      </c>
      <c r="Y13" s="183" t="s">
        <v>10</v>
      </c>
      <c r="Z13" s="183" t="s">
        <v>11</v>
      </c>
      <c r="AA13" s="184" t="s">
        <v>12</v>
      </c>
      <c r="AB13" s="186" t="s">
        <v>9</v>
      </c>
      <c r="AC13" s="183" t="s">
        <v>10</v>
      </c>
      <c r="AD13" s="183" t="s">
        <v>11</v>
      </c>
      <c r="AE13" s="184" t="s">
        <v>12</v>
      </c>
      <c r="AH13" s="55"/>
      <c r="AI13" s="55"/>
      <c r="AJ13" s="56"/>
      <c r="AL13" s="56"/>
      <c r="AR13" s="55"/>
    </row>
    <row r="14" spans="2:44" s="38" customFormat="1" ht="18.75" customHeight="1" x14ac:dyDescent="0.2">
      <c r="B14" s="257" t="s">
        <v>13</v>
      </c>
      <c r="C14" s="258"/>
      <c r="D14" s="259" t="s">
        <v>14</v>
      </c>
      <c r="E14" s="260"/>
      <c r="F14" s="260"/>
      <c r="G14" s="260"/>
      <c r="H14" s="260"/>
      <c r="I14" s="260"/>
      <c r="J14" s="260"/>
      <c r="K14" s="260"/>
      <c r="L14" s="260"/>
      <c r="M14" s="260"/>
      <c r="N14" s="260"/>
      <c r="O14" s="261"/>
      <c r="P14" s="57"/>
      <c r="Q14" s="57"/>
      <c r="R14" s="58"/>
      <c r="S14" s="59"/>
      <c r="T14" s="57"/>
      <c r="U14" s="57"/>
      <c r="V14" s="58"/>
      <c r="W14" s="59"/>
      <c r="X14" s="57"/>
      <c r="Y14" s="57"/>
      <c r="Z14" s="58"/>
      <c r="AA14" s="59"/>
      <c r="AB14" s="57"/>
      <c r="AC14" s="57"/>
      <c r="AD14" s="58"/>
      <c r="AE14" s="59"/>
      <c r="AG14" s="39"/>
      <c r="AH14" s="40"/>
      <c r="AI14" s="40"/>
      <c r="AJ14" s="41"/>
      <c r="AL14" s="41"/>
      <c r="AR14" s="40"/>
    </row>
    <row r="15" spans="2:44" s="35" customFormat="1" ht="18.75" customHeight="1" x14ac:dyDescent="0.2">
      <c r="B15" s="270">
        <v>1</v>
      </c>
      <c r="C15" s="271"/>
      <c r="D15" s="276" t="s">
        <v>15</v>
      </c>
      <c r="E15" s="284"/>
      <c r="F15" s="284"/>
      <c r="G15" s="284"/>
      <c r="H15" s="284"/>
      <c r="I15" s="284"/>
      <c r="J15" s="284"/>
      <c r="K15" s="284"/>
      <c r="L15" s="284"/>
      <c r="M15" s="284"/>
      <c r="N15" s="284"/>
      <c r="O15" s="285"/>
      <c r="P15" s="31" t="s">
        <v>16</v>
      </c>
      <c r="Q15" s="60">
        <v>1</v>
      </c>
      <c r="R15" s="33">
        <v>5000</v>
      </c>
      <c r="S15" s="34">
        <f t="shared" ref="S15" si="0">R15*Q15</f>
        <v>5000</v>
      </c>
      <c r="T15" s="31" t="s">
        <v>16</v>
      </c>
      <c r="U15" s="60">
        <v>1</v>
      </c>
      <c r="V15" s="33">
        <v>20000</v>
      </c>
      <c r="W15" s="34">
        <f t="shared" ref="W15" si="1">V15*U15</f>
        <v>20000</v>
      </c>
      <c r="X15" s="31" t="s">
        <v>16</v>
      </c>
      <c r="Y15" s="60">
        <v>1</v>
      </c>
      <c r="Z15" s="33">
        <v>15000</v>
      </c>
      <c r="AA15" s="34">
        <f t="shared" ref="AA15" si="2">Z15*Y15</f>
        <v>15000</v>
      </c>
      <c r="AB15" s="31"/>
      <c r="AC15" s="60"/>
      <c r="AD15" s="33"/>
      <c r="AE15" s="34"/>
      <c r="AG15" s="36"/>
      <c r="AH15" s="36"/>
      <c r="AI15" s="36"/>
      <c r="AJ15" s="37"/>
      <c r="AL15" s="37"/>
      <c r="AR15" s="36"/>
    </row>
    <row r="16" spans="2:44" s="35" customFormat="1" ht="18.75" customHeight="1" x14ac:dyDescent="0.2">
      <c r="B16" s="270">
        <v>2</v>
      </c>
      <c r="C16" s="271"/>
      <c r="D16" s="276" t="s">
        <v>17</v>
      </c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5"/>
      <c r="P16" s="31"/>
      <c r="Q16" s="60"/>
      <c r="R16" s="33"/>
      <c r="S16" s="34"/>
      <c r="T16" s="31"/>
      <c r="U16" s="60"/>
      <c r="V16" s="33"/>
      <c r="W16" s="34"/>
      <c r="X16" s="31"/>
      <c r="Y16" s="60"/>
      <c r="Z16" s="33"/>
      <c r="AA16" s="34"/>
      <c r="AB16" s="31"/>
      <c r="AC16" s="60"/>
      <c r="AD16" s="33"/>
      <c r="AE16" s="34"/>
      <c r="AG16" s="36"/>
      <c r="AH16" s="36"/>
      <c r="AI16" s="36"/>
      <c r="AJ16" s="37"/>
      <c r="AL16" s="37"/>
      <c r="AR16" s="36"/>
    </row>
    <row r="17" spans="2:44" s="114" customFormat="1" ht="18.75" customHeight="1" x14ac:dyDescent="0.2">
      <c r="B17" s="115"/>
      <c r="C17" s="116"/>
      <c r="D17" s="169" t="s">
        <v>52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9"/>
      <c r="P17" s="120" t="s">
        <v>23</v>
      </c>
      <c r="Q17" s="121">
        <v>5</v>
      </c>
      <c r="R17" s="122">
        <v>150</v>
      </c>
      <c r="S17" s="123">
        <f>R17*Q17</f>
        <v>750</v>
      </c>
      <c r="T17" s="120" t="s">
        <v>23</v>
      </c>
      <c r="U17" s="221">
        <v>5</v>
      </c>
      <c r="V17" s="33">
        <v>295</v>
      </c>
      <c r="W17" s="123">
        <f>V17*U17</f>
        <v>1475</v>
      </c>
      <c r="X17" s="120" t="s">
        <v>23</v>
      </c>
      <c r="Y17" s="60">
        <v>5</v>
      </c>
      <c r="Z17" s="33">
        <v>185</v>
      </c>
      <c r="AA17" s="123">
        <f>Z17*Y17</f>
        <v>925</v>
      </c>
      <c r="AB17" s="120"/>
      <c r="AC17" s="60"/>
      <c r="AD17" s="33"/>
      <c r="AE17" s="123"/>
      <c r="AG17" s="124"/>
      <c r="AH17" s="124"/>
      <c r="AI17" s="124"/>
      <c r="AJ17" s="125"/>
      <c r="AL17" s="125"/>
      <c r="AR17" s="124"/>
    </row>
    <row r="18" spans="2:44" s="114" customFormat="1" ht="18.75" customHeight="1" x14ac:dyDescent="0.2">
      <c r="B18" s="115"/>
      <c r="C18" s="116"/>
      <c r="D18" s="169" t="s">
        <v>18</v>
      </c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9"/>
      <c r="P18" s="120" t="s">
        <v>19</v>
      </c>
      <c r="Q18" s="121">
        <v>5</v>
      </c>
      <c r="R18" s="122">
        <v>200</v>
      </c>
      <c r="S18" s="123">
        <f t="shared" ref="S18:S29" si="3">R18*Q18</f>
        <v>1000</v>
      </c>
      <c r="T18" s="120" t="s">
        <v>19</v>
      </c>
      <c r="U18" s="221">
        <v>5</v>
      </c>
      <c r="V18" s="33">
        <v>300</v>
      </c>
      <c r="W18" s="123">
        <f t="shared" ref="W18:W29" si="4">V18*U18</f>
        <v>1500</v>
      </c>
      <c r="X18" s="120" t="s">
        <v>19</v>
      </c>
      <c r="Y18" s="60">
        <v>5</v>
      </c>
      <c r="Z18" s="33">
        <v>240</v>
      </c>
      <c r="AA18" s="123">
        <f t="shared" ref="AA18:AA29" si="5">Z18*Y18</f>
        <v>1200</v>
      </c>
      <c r="AB18" s="120"/>
      <c r="AC18" s="60"/>
      <c r="AD18" s="33"/>
      <c r="AE18" s="123"/>
      <c r="AG18" s="124"/>
      <c r="AH18" s="124"/>
      <c r="AI18" s="124"/>
      <c r="AJ18" s="125"/>
      <c r="AL18" s="125"/>
      <c r="AR18" s="124"/>
    </row>
    <row r="19" spans="2:44" s="114" customFormat="1" ht="18.75" customHeight="1" x14ac:dyDescent="0.2">
      <c r="B19" s="115"/>
      <c r="C19" s="116"/>
      <c r="D19" s="169" t="s">
        <v>20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20" t="s">
        <v>21</v>
      </c>
      <c r="Q19" s="121">
        <v>1</v>
      </c>
      <c r="R19" s="122">
        <v>300</v>
      </c>
      <c r="S19" s="123">
        <f t="shared" si="3"/>
        <v>300</v>
      </c>
      <c r="T19" s="120" t="s">
        <v>21</v>
      </c>
      <c r="U19" s="221">
        <v>1</v>
      </c>
      <c r="V19" s="33">
        <v>600</v>
      </c>
      <c r="W19" s="123">
        <f t="shared" si="4"/>
        <v>600</v>
      </c>
      <c r="X19" s="120" t="s">
        <v>21</v>
      </c>
      <c r="Y19" s="60">
        <v>1</v>
      </c>
      <c r="Z19" s="33">
        <v>350</v>
      </c>
      <c r="AA19" s="123">
        <f t="shared" si="5"/>
        <v>350</v>
      </c>
      <c r="AB19" s="120"/>
      <c r="AC19" s="60"/>
      <c r="AD19" s="33"/>
      <c r="AE19" s="123"/>
      <c r="AG19" s="124"/>
      <c r="AH19" s="124"/>
      <c r="AI19" s="124"/>
      <c r="AJ19" s="125"/>
      <c r="AL19" s="125"/>
      <c r="AR19" s="124"/>
    </row>
    <row r="20" spans="2:44" s="114" customFormat="1" ht="18.75" customHeight="1" x14ac:dyDescent="0.2">
      <c r="B20" s="115"/>
      <c r="C20" s="116"/>
      <c r="D20" s="169" t="s">
        <v>22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9"/>
      <c r="P20" s="120" t="s">
        <v>55</v>
      </c>
      <c r="Q20" s="121">
        <v>1</v>
      </c>
      <c r="R20" s="122">
        <v>450</v>
      </c>
      <c r="S20" s="123">
        <f t="shared" si="3"/>
        <v>450</v>
      </c>
      <c r="T20" s="120" t="s">
        <v>55</v>
      </c>
      <c r="U20" s="60">
        <v>1</v>
      </c>
      <c r="V20" s="33">
        <v>750</v>
      </c>
      <c r="W20" s="123">
        <f t="shared" si="4"/>
        <v>750</v>
      </c>
      <c r="X20" s="120" t="s">
        <v>55</v>
      </c>
      <c r="Y20" s="60">
        <v>1</v>
      </c>
      <c r="Z20" s="33">
        <v>350</v>
      </c>
      <c r="AA20" s="123">
        <f t="shared" si="5"/>
        <v>350</v>
      </c>
      <c r="AB20" s="120"/>
      <c r="AC20" s="60"/>
      <c r="AD20" s="33"/>
      <c r="AE20" s="123"/>
      <c r="AG20" s="124"/>
      <c r="AH20" s="124"/>
      <c r="AI20" s="124"/>
      <c r="AJ20" s="125"/>
      <c r="AL20" s="125"/>
      <c r="AR20" s="124"/>
    </row>
    <row r="21" spans="2:44" s="114" customFormat="1" ht="18.75" customHeight="1" x14ac:dyDescent="0.2">
      <c r="B21" s="115"/>
      <c r="C21" s="116"/>
      <c r="D21" s="169" t="s">
        <v>24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9"/>
      <c r="P21" s="120" t="s">
        <v>23</v>
      </c>
      <c r="Q21" s="121">
        <v>36</v>
      </c>
      <c r="R21" s="122">
        <v>20</v>
      </c>
      <c r="S21" s="123">
        <f t="shared" si="3"/>
        <v>720</v>
      </c>
      <c r="T21" s="120" t="s">
        <v>23</v>
      </c>
      <c r="U21" s="221">
        <v>36</v>
      </c>
      <c r="V21" s="33">
        <v>95</v>
      </c>
      <c r="W21" s="123">
        <f t="shared" si="4"/>
        <v>3420</v>
      </c>
      <c r="X21" s="120" t="s">
        <v>23</v>
      </c>
      <c r="Y21" s="60">
        <v>36</v>
      </c>
      <c r="Z21" s="33">
        <v>130</v>
      </c>
      <c r="AA21" s="123">
        <f t="shared" si="5"/>
        <v>4680</v>
      </c>
      <c r="AB21" s="120"/>
      <c r="AC21" s="60"/>
      <c r="AD21" s="33"/>
      <c r="AE21" s="123"/>
      <c r="AG21" s="124"/>
      <c r="AH21" s="124"/>
      <c r="AI21" s="124"/>
      <c r="AJ21" s="125"/>
      <c r="AL21" s="125"/>
      <c r="AR21" s="124"/>
    </row>
    <row r="22" spans="2:44" s="114" customFormat="1" ht="18.75" customHeight="1" x14ac:dyDescent="0.2">
      <c r="B22" s="115"/>
      <c r="C22" s="116"/>
      <c r="D22" s="169" t="s">
        <v>25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9"/>
      <c r="P22" s="120" t="s">
        <v>55</v>
      </c>
      <c r="Q22" s="121">
        <v>1</v>
      </c>
      <c r="R22" s="122">
        <v>250</v>
      </c>
      <c r="S22" s="123">
        <f t="shared" si="3"/>
        <v>250</v>
      </c>
      <c r="T22" s="120" t="s">
        <v>55</v>
      </c>
      <c r="U22" s="221">
        <v>1</v>
      </c>
      <c r="V22" s="33">
        <v>450</v>
      </c>
      <c r="W22" s="123">
        <f t="shared" si="4"/>
        <v>450</v>
      </c>
      <c r="X22" s="120" t="s">
        <v>55</v>
      </c>
      <c r="Y22" s="60">
        <v>1</v>
      </c>
      <c r="Z22" s="33">
        <v>330</v>
      </c>
      <c r="AA22" s="123">
        <f t="shared" si="5"/>
        <v>330</v>
      </c>
      <c r="AB22" s="120"/>
      <c r="AC22" s="60"/>
      <c r="AD22" s="33"/>
      <c r="AE22" s="123"/>
      <c r="AG22" s="124"/>
      <c r="AH22" s="124"/>
      <c r="AI22" s="124"/>
      <c r="AJ22" s="125"/>
      <c r="AL22" s="125"/>
      <c r="AR22" s="124"/>
    </row>
    <row r="23" spans="2:44" s="114" customFormat="1" ht="18.75" customHeight="1" x14ac:dyDescent="0.2">
      <c r="B23" s="115"/>
      <c r="C23" s="116"/>
      <c r="D23" s="169" t="s">
        <v>26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9"/>
      <c r="P23" s="120" t="s">
        <v>23</v>
      </c>
      <c r="Q23" s="121">
        <v>4</v>
      </c>
      <c r="R23" s="122">
        <v>280</v>
      </c>
      <c r="S23" s="123">
        <f t="shared" si="3"/>
        <v>1120</v>
      </c>
      <c r="T23" s="120" t="s">
        <v>23</v>
      </c>
      <c r="U23" s="221">
        <v>4</v>
      </c>
      <c r="V23" s="33">
        <v>280</v>
      </c>
      <c r="W23" s="123">
        <f t="shared" si="4"/>
        <v>1120</v>
      </c>
      <c r="X23" s="120" t="s">
        <v>23</v>
      </c>
      <c r="Y23" s="60">
        <v>4</v>
      </c>
      <c r="Z23" s="33">
        <v>200</v>
      </c>
      <c r="AA23" s="123">
        <f t="shared" si="5"/>
        <v>800</v>
      </c>
      <c r="AB23" s="120"/>
      <c r="AC23" s="60"/>
      <c r="AD23" s="33"/>
      <c r="AE23" s="123"/>
      <c r="AG23" s="124"/>
      <c r="AH23" s="124"/>
      <c r="AI23" s="124"/>
      <c r="AJ23" s="125"/>
      <c r="AL23" s="125"/>
      <c r="AR23" s="124"/>
    </row>
    <row r="24" spans="2:44" s="114" customFormat="1" ht="18.75" customHeight="1" x14ac:dyDescent="0.2">
      <c r="B24" s="115"/>
      <c r="C24" s="116"/>
      <c r="D24" s="169" t="s">
        <v>27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9"/>
      <c r="P24" s="120" t="s">
        <v>28</v>
      </c>
      <c r="Q24" s="121">
        <v>1</v>
      </c>
      <c r="R24" s="122">
        <v>2500</v>
      </c>
      <c r="S24" s="123">
        <f t="shared" si="3"/>
        <v>2500</v>
      </c>
      <c r="T24" s="120" t="s">
        <v>28</v>
      </c>
      <c r="U24" s="221">
        <v>1</v>
      </c>
      <c r="V24" s="33">
        <v>3000</v>
      </c>
      <c r="W24" s="123">
        <f t="shared" si="4"/>
        <v>3000</v>
      </c>
      <c r="X24" s="120" t="s">
        <v>28</v>
      </c>
      <c r="Y24" s="60">
        <v>1</v>
      </c>
      <c r="Z24" s="33">
        <v>7500</v>
      </c>
      <c r="AA24" s="123">
        <f t="shared" si="5"/>
        <v>7500</v>
      </c>
      <c r="AB24" s="120"/>
      <c r="AC24" s="60"/>
      <c r="AD24" s="33"/>
      <c r="AE24" s="123"/>
      <c r="AG24" s="124"/>
      <c r="AH24" s="124"/>
      <c r="AI24" s="124"/>
      <c r="AJ24" s="125"/>
      <c r="AL24" s="125"/>
      <c r="AR24" s="124"/>
    </row>
    <row r="25" spans="2:44" s="114" customFormat="1" ht="18.75" customHeight="1" x14ac:dyDescent="0.2">
      <c r="B25" s="115"/>
      <c r="C25" s="116"/>
      <c r="D25" s="169" t="s">
        <v>29</v>
      </c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9"/>
      <c r="P25" s="120" t="s">
        <v>19</v>
      </c>
      <c r="Q25" s="121">
        <v>2</v>
      </c>
      <c r="R25" s="122">
        <v>230</v>
      </c>
      <c r="S25" s="123">
        <f t="shared" si="3"/>
        <v>460</v>
      </c>
      <c r="T25" s="120" t="s">
        <v>19</v>
      </c>
      <c r="U25" s="221">
        <v>2</v>
      </c>
      <c r="V25" s="33">
        <v>1020</v>
      </c>
      <c r="W25" s="123">
        <f t="shared" si="4"/>
        <v>2040</v>
      </c>
      <c r="X25" s="120" t="s">
        <v>19</v>
      </c>
      <c r="Y25" s="60">
        <v>2</v>
      </c>
      <c r="Z25" s="33">
        <v>450</v>
      </c>
      <c r="AA25" s="123">
        <f t="shared" si="5"/>
        <v>900</v>
      </c>
      <c r="AB25" s="120"/>
      <c r="AC25" s="60"/>
      <c r="AD25" s="33"/>
      <c r="AE25" s="123"/>
      <c r="AG25" s="124" t="s">
        <v>77</v>
      </c>
      <c r="AH25" s="124"/>
      <c r="AI25" s="124"/>
      <c r="AJ25" s="125"/>
      <c r="AL25" s="125"/>
      <c r="AR25" s="124"/>
    </row>
    <row r="26" spans="2:44" s="114" customFormat="1" ht="18.75" customHeight="1" x14ac:dyDescent="0.2">
      <c r="B26" s="115"/>
      <c r="C26" s="116"/>
      <c r="D26" s="169" t="s">
        <v>30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9"/>
      <c r="P26" s="120" t="s">
        <v>16</v>
      </c>
      <c r="Q26" s="121">
        <v>1</v>
      </c>
      <c r="R26" s="122">
        <v>500</v>
      </c>
      <c r="S26" s="123">
        <f t="shared" si="3"/>
        <v>500</v>
      </c>
      <c r="T26" s="120" t="s">
        <v>16</v>
      </c>
      <c r="U26" s="60">
        <v>1</v>
      </c>
      <c r="V26" s="33">
        <v>5000</v>
      </c>
      <c r="W26" s="123">
        <f t="shared" si="4"/>
        <v>5000</v>
      </c>
      <c r="X26" s="120" t="s">
        <v>16</v>
      </c>
      <c r="Y26" s="221">
        <v>1</v>
      </c>
      <c r="Z26" s="33">
        <v>1150</v>
      </c>
      <c r="AA26" s="123">
        <f t="shared" si="5"/>
        <v>1150</v>
      </c>
      <c r="AB26" s="120"/>
      <c r="AC26" s="60"/>
      <c r="AD26" s="33"/>
      <c r="AE26" s="123"/>
      <c r="AG26" s="124"/>
      <c r="AH26" s="124"/>
      <c r="AI26" s="124"/>
      <c r="AJ26" s="125"/>
      <c r="AL26" s="125"/>
      <c r="AR26" s="124"/>
    </row>
    <row r="27" spans="2:44" s="114" customFormat="1" ht="18.75" customHeight="1" x14ac:dyDescent="0.2">
      <c r="B27" s="115"/>
      <c r="C27" s="116"/>
      <c r="D27" s="169" t="s">
        <v>51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9"/>
      <c r="P27" s="120" t="s">
        <v>16</v>
      </c>
      <c r="Q27" s="121">
        <v>1</v>
      </c>
      <c r="R27" s="122">
        <v>1000</v>
      </c>
      <c r="S27" s="123">
        <f t="shared" si="3"/>
        <v>1000</v>
      </c>
      <c r="T27" s="120" t="s">
        <v>16</v>
      </c>
      <c r="U27" s="60">
        <v>1</v>
      </c>
      <c r="V27" s="33">
        <v>3000</v>
      </c>
      <c r="W27" s="123">
        <f t="shared" si="4"/>
        <v>3000</v>
      </c>
      <c r="X27" s="120" t="s">
        <v>16</v>
      </c>
      <c r="Y27" s="60">
        <v>1</v>
      </c>
      <c r="Z27" s="33">
        <v>2500</v>
      </c>
      <c r="AA27" s="123">
        <f t="shared" si="5"/>
        <v>2500</v>
      </c>
      <c r="AB27" s="120"/>
      <c r="AC27" s="60"/>
      <c r="AD27" s="33"/>
      <c r="AE27" s="123"/>
      <c r="AG27" s="124"/>
      <c r="AH27" s="124"/>
      <c r="AI27" s="124"/>
      <c r="AJ27" s="125"/>
      <c r="AL27" s="125"/>
      <c r="AR27" s="124"/>
    </row>
    <row r="28" spans="2:44" s="114" customFormat="1" ht="18.75" customHeight="1" x14ac:dyDescent="0.2">
      <c r="B28" s="115"/>
      <c r="C28" s="116"/>
      <c r="D28" s="169" t="s">
        <v>53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9"/>
      <c r="P28" s="120" t="s">
        <v>16</v>
      </c>
      <c r="Q28" s="121">
        <v>1</v>
      </c>
      <c r="R28" s="122">
        <v>1000</v>
      </c>
      <c r="S28" s="123">
        <f t="shared" si="3"/>
        <v>1000</v>
      </c>
      <c r="T28" s="120" t="s">
        <v>16</v>
      </c>
      <c r="U28" s="60">
        <v>1</v>
      </c>
      <c r="V28" s="33">
        <v>5000</v>
      </c>
      <c r="W28" s="123">
        <f t="shared" si="4"/>
        <v>5000</v>
      </c>
      <c r="X28" s="120" t="s">
        <v>16</v>
      </c>
      <c r="Y28" s="60">
        <v>1</v>
      </c>
      <c r="Z28" s="33">
        <v>2500</v>
      </c>
      <c r="AA28" s="123">
        <f t="shared" si="5"/>
        <v>2500</v>
      </c>
      <c r="AB28" s="120"/>
      <c r="AC28" s="60"/>
      <c r="AD28" s="33"/>
      <c r="AE28" s="123"/>
      <c r="AG28" s="124"/>
      <c r="AH28" s="124"/>
      <c r="AI28" s="124"/>
      <c r="AJ28" s="125"/>
      <c r="AL28" s="125"/>
      <c r="AR28" s="124"/>
    </row>
    <row r="29" spans="2:44" s="114" customFormat="1" ht="18.75" customHeight="1" x14ac:dyDescent="0.2">
      <c r="B29" s="115"/>
      <c r="C29" s="116"/>
      <c r="D29" s="169" t="s">
        <v>54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20" t="s">
        <v>55</v>
      </c>
      <c r="Q29" s="121">
        <v>1</v>
      </c>
      <c r="R29" s="122">
        <v>2600</v>
      </c>
      <c r="S29" s="123">
        <f t="shared" si="3"/>
        <v>2600</v>
      </c>
      <c r="T29" s="120" t="s">
        <v>55</v>
      </c>
      <c r="U29" s="60">
        <v>1</v>
      </c>
      <c r="V29" s="33">
        <v>7500</v>
      </c>
      <c r="W29" s="123">
        <f t="shared" si="4"/>
        <v>7500</v>
      </c>
      <c r="X29" s="120" t="s">
        <v>55</v>
      </c>
      <c r="Y29" s="60">
        <v>1</v>
      </c>
      <c r="Z29" s="33">
        <v>2500</v>
      </c>
      <c r="AA29" s="123">
        <f t="shared" si="5"/>
        <v>2500</v>
      </c>
      <c r="AB29" s="120"/>
      <c r="AC29" s="60"/>
      <c r="AD29" s="33"/>
      <c r="AE29" s="123"/>
      <c r="AG29" s="124"/>
      <c r="AH29" s="124"/>
      <c r="AI29" s="124"/>
      <c r="AJ29" s="125"/>
      <c r="AL29" s="125"/>
      <c r="AR29" s="124"/>
    </row>
    <row r="30" spans="2:44" s="35" customFormat="1" ht="18.75" customHeight="1" x14ac:dyDescent="0.2">
      <c r="B30" s="270">
        <v>3</v>
      </c>
      <c r="C30" s="271"/>
      <c r="D30" s="276" t="s">
        <v>31</v>
      </c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5"/>
      <c r="P30" s="31"/>
      <c r="Q30" s="32"/>
      <c r="R30" s="62"/>
      <c r="S30" s="34"/>
      <c r="T30" s="31"/>
      <c r="U30" s="32"/>
      <c r="V30" s="62"/>
      <c r="W30" s="34"/>
      <c r="X30" s="31"/>
      <c r="Y30" s="32"/>
      <c r="Z30" s="62"/>
      <c r="AA30" s="34"/>
      <c r="AB30" s="31"/>
      <c r="AC30" s="32"/>
      <c r="AD30" s="62"/>
      <c r="AE30" s="34"/>
      <c r="AG30" s="36"/>
      <c r="AH30" s="36"/>
      <c r="AI30" s="36"/>
      <c r="AJ30" s="37"/>
      <c r="AL30" s="37"/>
      <c r="AR30" s="36"/>
    </row>
    <row r="31" spans="2:44" s="114" customFormat="1" ht="18.75" customHeight="1" x14ac:dyDescent="0.2">
      <c r="B31" s="115"/>
      <c r="C31" s="116"/>
      <c r="D31" s="169" t="s">
        <v>86</v>
      </c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1"/>
      <c r="P31" s="120" t="s">
        <v>16</v>
      </c>
      <c r="Q31" s="121">
        <v>1</v>
      </c>
      <c r="R31" s="128">
        <v>3500</v>
      </c>
      <c r="S31" s="123">
        <f t="shared" ref="S31:S39" si="6">R31*Q31</f>
        <v>3500</v>
      </c>
      <c r="T31" s="120" t="s">
        <v>113</v>
      </c>
      <c r="U31" s="60">
        <v>1</v>
      </c>
      <c r="V31" s="62">
        <v>8000</v>
      </c>
      <c r="W31" s="123">
        <f t="shared" ref="W31:W34" si="7">V31*U31</f>
        <v>8000</v>
      </c>
      <c r="X31" s="120" t="s">
        <v>16</v>
      </c>
      <c r="Y31" s="60">
        <v>1</v>
      </c>
      <c r="Z31" s="62">
        <v>5000</v>
      </c>
      <c r="AA31" s="123">
        <f t="shared" ref="AA31:AA34" si="8">Z31*Y31</f>
        <v>5000</v>
      </c>
      <c r="AB31" s="120"/>
      <c r="AC31" s="60"/>
      <c r="AD31" s="62"/>
      <c r="AE31" s="123"/>
      <c r="AG31" s="124"/>
      <c r="AH31" s="124"/>
      <c r="AI31" s="124"/>
      <c r="AJ31" s="125"/>
      <c r="AL31" s="125"/>
      <c r="AR31" s="124"/>
    </row>
    <row r="32" spans="2:44" s="114" customFormat="1" ht="18.75" customHeight="1" x14ac:dyDescent="0.2">
      <c r="B32" s="115"/>
      <c r="C32" s="116"/>
      <c r="D32" s="272" t="s">
        <v>87</v>
      </c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4"/>
      <c r="P32" s="120" t="s">
        <v>16</v>
      </c>
      <c r="Q32" s="121">
        <v>1</v>
      </c>
      <c r="R32" s="128">
        <v>1500</v>
      </c>
      <c r="S32" s="123">
        <f t="shared" si="6"/>
        <v>1500</v>
      </c>
      <c r="T32" s="120" t="s">
        <v>113</v>
      </c>
      <c r="U32" s="221">
        <v>1</v>
      </c>
      <c r="V32" s="62">
        <v>4200</v>
      </c>
      <c r="W32" s="123">
        <f t="shared" si="7"/>
        <v>4200</v>
      </c>
      <c r="X32" s="120" t="s">
        <v>16</v>
      </c>
      <c r="Y32" s="60">
        <v>1</v>
      </c>
      <c r="Z32" s="62">
        <v>2000</v>
      </c>
      <c r="AA32" s="123">
        <f t="shared" si="8"/>
        <v>2000</v>
      </c>
      <c r="AB32" s="120"/>
      <c r="AC32" s="60"/>
      <c r="AD32" s="62"/>
      <c r="AE32" s="123"/>
      <c r="AG32" s="124"/>
      <c r="AH32" s="124"/>
      <c r="AI32" s="124"/>
      <c r="AJ32" s="125"/>
      <c r="AL32" s="125"/>
      <c r="AR32" s="124"/>
    </row>
    <row r="33" spans="2:45" s="114" customFormat="1" ht="18.75" customHeight="1" x14ac:dyDescent="0.2">
      <c r="B33" s="115"/>
      <c r="C33" s="116"/>
      <c r="D33" s="272" t="s">
        <v>88</v>
      </c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4"/>
      <c r="P33" s="120" t="s">
        <v>16</v>
      </c>
      <c r="Q33" s="121">
        <v>1</v>
      </c>
      <c r="R33" s="128">
        <v>1500</v>
      </c>
      <c r="S33" s="123">
        <f t="shared" si="6"/>
        <v>1500</v>
      </c>
      <c r="T33" s="120" t="s">
        <v>113</v>
      </c>
      <c r="U33" s="221">
        <v>1</v>
      </c>
      <c r="V33" s="62">
        <v>6200</v>
      </c>
      <c r="W33" s="123">
        <f t="shared" si="7"/>
        <v>6200</v>
      </c>
      <c r="X33" s="120" t="s">
        <v>16</v>
      </c>
      <c r="Y33" s="60">
        <v>1</v>
      </c>
      <c r="Z33" s="62">
        <v>2000</v>
      </c>
      <c r="AA33" s="123">
        <f t="shared" si="8"/>
        <v>2000</v>
      </c>
      <c r="AB33" s="120"/>
      <c r="AC33" s="60"/>
      <c r="AD33" s="62"/>
      <c r="AE33" s="123"/>
      <c r="AG33" s="124"/>
      <c r="AH33" s="124"/>
      <c r="AI33" s="124"/>
      <c r="AJ33" s="125"/>
      <c r="AL33" s="125"/>
      <c r="AR33" s="124"/>
    </row>
    <row r="34" spans="2:45" s="114" customFormat="1" ht="18.75" customHeight="1" x14ac:dyDescent="0.2">
      <c r="B34" s="115"/>
      <c r="C34" s="116"/>
      <c r="D34" s="272" t="s">
        <v>89</v>
      </c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4"/>
      <c r="P34" s="120" t="s">
        <v>16</v>
      </c>
      <c r="Q34" s="121">
        <v>1</v>
      </c>
      <c r="R34" s="128">
        <v>1500</v>
      </c>
      <c r="S34" s="123">
        <f t="shared" si="6"/>
        <v>1500</v>
      </c>
      <c r="T34" s="120" t="s">
        <v>113</v>
      </c>
      <c r="U34" s="221">
        <v>1</v>
      </c>
      <c r="V34" s="62">
        <v>2250</v>
      </c>
      <c r="W34" s="123">
        <f t="shared" si="7"/>
        <v>2250</v>
      </c>
      <c r="X34" s="120" t="s">
        <v>16</v>
      </c>
      <c r="Y34" s="60">
        <v>1</v>
      </c>
      <c r="Z34" s="62">
        <v>2500</v>
      </c>
      <c r="AA34" s="123">
        <f t="shared" si="8"/>
        <v>2500</v>
      </c>
      <c r="AB34" s="120"/>
      <c r="AC34" s="60"/>
      <c r="AD34" s="62"/>
      <c r="AE34" s="123"/>
      <c r="AG34" s="124"/>
      <c r="AH34" s="124"/>
      <c r="AI34" s="124"/>
      <c r="AJ34" s="125"/>
      <c r="AL34" s="125"/>
      <c r="AR34" s="124"/>
    </row>
    <row r="35" spans="2:45" s="114" customFormat="1" ht="18.75" customHeight="1" x14ac:dyDescent="0.2">
      <c r="B35" s="115"/>
      <c r="C35" s="116"/>
      <c r="D35" s="272" t="s">
        <v>90</v>
      </c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4"/>
      <c r="P35" s="120" t="s">
        <v>16</v>
      </c>
      <c r="Q35" s="121">
        <v>1</v>
      </c>
      <c r="R35" s="128">
        <v>2000</v>
      </c>
      <c r="S35" s="123">
        <f>R35*Q35</f>
        <v>2000</v>
      </c>
      <c r="T35" s="120" t="s">
        <v>113</v>
      </c>
      <c r="U35" s="221">
        <v>1</v>
      </c>
      <c r="V35" s="62">
        <v>1180</v>
      </c>
      <c r="W35" s="123">
        <f>V35*U35</f>
        <v>1180</v>
      </c>
      <c r="X35" s="120" t="s">
        <v>16</v>
      </c>
      <c r="Y35" s="60">
        <v>1</v>
      </c>
      <c r="Z35" s="62">
        <v>4000</v>
      </c>
      <c r="AA35" s="123">
        <f>Z35*Y35</f>
        <v>4000</v>
      </c>
      <c r="AB35" s="120"/>
      <c r="AC35" s="60"/>
      <c r="AD35" s="62"/>
      <c r="AE35" s="123"/>
      <c r="AG35" s="124"/>
      <c r="AH35" s="124"/>
      <c r="AI35" s="124"/>
      <c r="AJ35" s="125"/>
      <c r="AL35" s="125"/>
      <c r="AR35" s="124"/>
    </row>
    <row r="36" spans="2:45" s="114" customFormat="1" ht="18.75" customHeight="1" x14ac:dyDescent="0.2">
      <c r="B36" s="115"/>
      <c r="C36" s="116"/>
      <c r="D36" s="272" t="s">
        <v>91</v>
      </c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4"/>
      <c r="P36" s="120" t="s">
        <v>16</v>
      </c>
      <c r="Q36" s="121">
        <v>1</v>
      </c>
      <c r="R36" s="128">
        <v>1500</v>
      </c>
      <c r="S36" s="123">
        <f t="shared" si="6"/>
        <v>1500</v>
      </c>
      <c r="T36" s="120" t="s">
        <v>113</v>
      </c>
      <c r="U36" s="221">
        <v>1</v>
      </c>
      <c r="V36" s="62">
        <v>3400</v>
      </c>
      <c r="W36" s="123">
        <f t="shared" ref="W36:W39" si="9">V36*U36</f>
        <v>3400</v>
      </c>
      <c r="X36" s="120" t="s">
        <v>16</v>
      </c>
      <c r="Y36" s="60">
        <v>1</v>
      </c>
      <c r="Z36" s="62">
        <v>2000</v>
      </c>
      <c r="AA36" s="123">
        <f t="shared" ref="AA36:AA40" si="10">Z36*Y36</f>
        <v>2000</v>
      </c>
      <c r="AB36" s="120"/>
      <c r="AC36" s="60"/>
      <c r="AD36" s="62"/>
      <c r="AE36" s="123"/>
      <c r="AG36" s="124"/>
      <c r="AH36" s="124"/>
      <c r="AI36" s="124"/>
      <c r="AJ36" s="125"/>
      <c r="AL36" s="125"/>
      <c r="AR36" s="124"/>
    </row>
    <row r="37" spans="2:45" s="114" customFormat="1" ht="18.75" customHeight="1" x14ac:dyDescent="0.2">
      <c r="B37" s="115"/>
      <c r="C37" s="116"/>
      <c r="D37" s="272" t="s">
        <v>85</v>
      </c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4"/>
      <c r="P37" s="120" t="s">
        <v>16</v>
      </c>
      <c r="Q37" s="121">
        <v>1</v>
      </c>
      <c r="R37" s="128">
        <v>1500</v>
      </c>
      <c r="S37" s="123">
        <f t="shared" si="6"/>
        <v>1500</v>
      </c>
      <c r="T37" s="120" t="s">
        <v>113</v>
      </c>
      <c r="U37" s="60">
        <v>1</v>
      </c>
      <c r="V37" s="62">
        <v>5420</v>
      </c>
      <c r="W37" s="123">
        <f t="shared" si="9"/>
        <v>5420</v>
      </c>
      <c r="X37" s="120" t="s">
        <v>16</v>
      </c>
      <c r="Y37" s="60">
        <v>1</v>
      </c>
      <c r="Z37" s="62">
        <v>2500</v>
      </c>
      <c r="AA37" s="123">
        <f t="shared" si="10"/>
        <v>2500</v>
      </c>
      <c r="AB37" s="120"/>
      <c r="AC37" s="60"/>
      <c r="AD37" s="62"/>
      <c r="AE37" s="123"/>
      <c r="AG37" s="124"/>
      <c r="AH37" s="124"/>
      <c r="AI37" s="124"/>
      <c r="AJ37" s="125"/>
      <c r="AL37" s="125"/>
      <c r="AR37" s="124"/>
    </row>
    <row r="38" spans="2:45" s="35" customFormat="1" ht="18.75" customHeight="1" x14ac:dyDescent="0.2">
      <c r="B38" s="167"/>
      <c r="C38" s="168"/>
      <c r="D38" s="160" t="s">
        <v>99</v>
      </c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2"/>
      <c r="P38" s="120" t="s">
        <v>16</v>
      </c>
      <c r="Q38" s="121">
        <v>1</v>
      </c>
      <c r="R38" s="128">
        <v>1500</v>
      </c>
      <c r="S38" s="123">
        <f t="shared" si="6"/>
        <v>1500</v>
      </c>
      <c r="T38" s="120" t="s">
        <v>113</v>
      </c>
      <c r="U38" s="221">
        <v>1</v>
      </c>
      <c r="V38" s="62">
        <v>2500</v>
      </c>
      <c r="W38" s="123">
        <f t="shared" si="9"/>
        <v>2500</v>
      </c>
      <c r="X38" s="120" t="s">
        <v>16</v>
      </c>
      <c r="Y38" s="60">
        <v>1</v>
      </c>
      <c r="Z38" s="62">
        <v>15000</v>
      </c>
      <c r="AA38" s="123">
        <f t="shared" si="10"/>
        <v>15000</v>
      </c>
      <c r="AB38" s="120"/>
      <c r="AC38" s="60"/>
      <c r="AD38" s="62"/>
      <c r="AE38" s="123"/>
      <c r="AG38" s="36"/>
      <c r="AH38" s="36"/>
      <c r="AI38" s="36"/>
      <c r="AJ38" s="37"/>
      <c r="AL38" s="37"/>
      <c r="AR38" s="36"/>
    </row>
    <row r="39" spans="2:45" s="35" customFormat="1" ht="18.75" customHeight="1" x14ac:dyDescent="0.2">
      <c r="B39" s="167"/>
      <c r="C39" s="168"/>
      <c r="D39" s="160" t="s">
        <v>100</v>
      </c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2"/>
      <c r="P39" s="120" t="s">
        <v>16</v>
      </c>
      <c r="Q39" s="121">
        <v>1</v>
      </c>
      <c r="R39" s="128">
        <v>1500</v>
      </c>
      <c r="S39" s="123">
        <f t="shared" si="6"/>
        <v>1500</v>
      </c>
      <c r="T39" s="120" t="s">
        <v>113</v>
      </c>
      <c r="U39" s="221">
        <v>1</v>
      </c>
      <c r="V39" s="62">
        <v>2200</v>
      </c>
      <c r="W39" s="123">
        <f t="shared" si="9"/>
        <v>2200</v>
      </c>
      <c r="X39" s="120" t="s">
        <v>16</v>
      </c>
      <c r="Y39" s="60">
        <v>1</v>
      </c>
      <c r="Z39" s="62">
        <v>10000</v>
      </c>
      <c r="AA39" s="123">
        <f t="shared" si="10"/>
        <v>10000</v>
      </c>
      <c r="AB39" s="120"/>
      <c r="AC39" s="60"/>
      <c r="AD39" s="62"/>
      <c r="AE39" s="123"/>
      <c r="AG39" s="36"/>
      <c r="AH39" s="36"/>
      <c r="AI39" s="36"/>
      <c r="AJ39" s="37"/>
      <c r="AL39" s="37"/>
      <c r="AR39" s="36"/>
    </row>
    <row r="40" spans="2:45" s="35" customFormat="1" ht="18.75" customHeight="1" x14ac:dyDescent="0.2">
      <c r="B40" s="167"/>
      <c r="C40" s="168"/>
      <c r="D40" s="160" t="s">
        <v>117</v>
      </c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2"/>
      <c r="P40" s="120"/>
      <c r="Q40" s="211"/>
      <c r="R40" s="128"/>
      <c r="S40" s="123"/>
      <c r="T40" s="120"/>
      <c r="U40" s="178"/>
      <c r="V40" s="62"/>
      <c r="W40" s="123"/>
      <c r="X40" s="120" t="s">
        <v>16</v>
      </c>
      <c r="Y40" s="178">
        <v>1</v>
      </c>
      <c r="Z40" s="62">
        <v>5000</v>
      </c>
      <c r="AA40" s="123">
        <f t="shared" si="10"/>
        <v>5000</v>
      </c>
      <c r="AB40" s="120"/>
      <c r="AC40" s="178"/>
      <c r="AD40" s="62"/>
      <c r="AE40" s="123"/>
      <c r="AG40" s="36"/>
      <c r="AH40" s="36"/>
      <c r="AI40" s="36"/>
      <c r="AJ40" s="37"/>
      <c r="AL40" s="37"/>
      <c r="AR40" s="36"/>
    </row>
    <row r="41" spans="2:45" s="35" customFormat="1" ht="18.75" customHeight="1" x14ac:dyDescent="0.2">
      <c r="B41" s="275">
        <v>4</v>
      </c>
      <c r="C41" s="271"/>
      <c r="D41" s="276" t="s">
        <v>107</v>
      </c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8"/>
      <c r="P41" s="120"/>
      <c r="Q41" s="211"/>
      <c r="R41" s="128"/>
      <c r="S41" s="123"/>
      <c r="T41" s="120"/>
      <c r="U41" s="178"/>
      <c r="V41" s="62"/>
      <c r="W41" s="123"/>
      <c r="X41" s="120"/>
      <c r="Y41" s="178"/>
      <c r="Z41" s="62"/>
      <c r="AA41" s="123"/>
      <c r="AB41" s="120"/>
      <c r="AC41" s="178"/>
      <c r="AD41" s="62"/>
      <c r="AE41" s="123"/>
      <c r="AG41" s="36"/>
      <c r="AH41" s="36"/>
      <c r="AI41" s="36"/>
      <c r="AJ41" s="37"/>
      <c r="AL41" s="37"/>
      <c r="AR41" s="36"/>
    </row>
    <row r="42" spans="2:45" s="35" customFormat="1" ht="18.75" customHeight="1" x14ac:dyDescent="0.2">
      <c r="B42" s="167"/>
      <c r="C42" s="168"/>
      <c r="D42" s="276" t="s">
        <v>108</v>
      </c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8"/>
      <c r="P42" s="120"/>
      <c r="Q42" s="211"/>
      <c r="R42" s="128"/>
      <c r="S42" s="123"/>
      <c r="T42" s="120" t="s">
        <v>16</v>
      </c>
      <c r="U42" s="178">
        <v>1</v>
      </c>
      <c r="V42" s="62">
        <v>25000</v>
      </c>
      <c r="W42" s="123">
        <v>12800</v>
      </c>
      <c r="X42" s="120"/>
      <c r="Y42" s="178"/>
      <c r="Z42" s="62"/>
      <c r="AA42" s="123"/>
      <c r="AB42" s="120"/>
      <c r="AC42" s="178"/>
      <c r="AD42" s="62"/>
      <c r="AE42" s="123"/>
      <c r="AG42" s="36"/>
      <c r="AH42" s="36"/>
      <c r="AI42" s="36"/>
      <c r="AJ42" s="37"/>
      <c r="AL42" s="37"/>
      <c r="AR42" s="36"/>
    </row>
    <row r="43" spans="2:45" s="35" customFormat="1" ht="18.75" customHeight="1" x14ac:dyDescent="0.2">
      <c r="B43" s="167"/>
      <c r="C43" s="168"/>
      <c r="D43" s="276" t="s">
        <v>109</v>
      </c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8"/>
      <c r="P43" s="120"/>
      <c r="Q43" s="211"/>
      <c r="R43" s="128"/>
      <c r="S43" s="123"/>
      <c r="T43" s="120" t="s">
        <v>16</v>
      </c>
      <c r="U43" s="178">
        <v>1</v>
      </c>
      <c r="V43" s="62">
        <v>40000</v>
      </c>
      <c r="W43" s="123">
        <f>V43*U43</f>
        <v>40000</v>
      </c>
      <c r="X43" s="120"/>
      <c r="Y43" s="178"/>
      <c r="Z43" s="62"/>
      <c r="AA43" s="123"/>
      <c r="AB43" s="120"/>
      <c r="AC43" s="178"/>
      <c r="AD43" s="62"/>
      <c r="AE43" s="123"/>
      <c r="AG43" s="36"/>
      <c r="AH43" s="36"/>
      <c r="AI43" s="36"/>
      <c r="AJ43" s="37"/>
      <c r="AL43" s="37"/>
      <c r="AR43" s="36"/>
    </row>
    <row r="44" spans="2:45" s="42" customFormat="1" ht="18.75" customHeight="1" x14ac:dyDescent="0.2">
      <c r="B44" s="262" t="s">
        <v>5</v>
      </c>
      <c r="C44" s="263"/>
      <c r="D44" s="264" t="s">
        <v>32</v>
      </c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6"/>
      <c r="P44" s="65"/>
      <c r="Q44" s="66"/>
      <c r="R44" s="67"/>
      <c r="S44" s="129">
        <f>SUM(S15:S43)</f>
        <v>33650</v>
      </c>
      <c r="T44" s="65"/>
      <c r="U44" s="66"/>
      <c r="V44" s="67"/>
      <c r="W44" s="129">
        <f>SUM(W42:W43)+SUM(W31:W39)+SUM(W17:W28)+W15</f>
        <v>135505</v>
      </c>
      <c r="X44" s="65"/>
      <c r="Y44" s="66"/>
      <c r="Z44" s="67"/>
      <c r="AA44" s="129">
        <f>SUM(AA15:AA40)</f>
        <v>90685</v>
      </c>
      <c r="AB44" s="65"/>
      <c r="AC44" s="66"/>
      <c r="AD44" s="67"/>
      <c r="AE44" s="129">
        <f>SUM(AE42:AE43)+SUM(AE31:AE39)+SUM(AE17:AE28)+AE15</f>
        <v>0</v>
      </c>
      <c r="AG44" s="43"/>
      <c r="AH44" s="44"/>
      <c r="AI44" s="44"/>
      <c r="AJ44" s="45"/>
      <c r="AK44" s="46"/>
      <c r="AL44" s="47"/>
      <c r="AM44" s="48"/>
      <c r="AN44" s="48"/>
      <c r="AO44" s="48"/>
      <c r="AP44" s="48"/>
      <c r="AQ44" s="48"/>
      <c r="AR44" s="44"/>
      <c r="AS44" s="48"/>
    </row>
    <row r="45" spans="2:45" s="42" customFormat="1" ht="18.75" customHeight="1" x14ac:dyDescent="0.2">
      <c r="B45" s="279" t="s">
        <v>33</v>
      </c>
      <c r="C45" s="280"/>
      <c r="D45" s="281" t="s">
        <v>58</v>
      </c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3"/>
      <c r="P45" s="133"/>
      <c r="Q45" s="134"/>
      <c r="R45" s="135"/>
      <c r="S45" s="146"/>
      <c r="T45" s="133"/>
      <c r="U45" s="134"/>
      <c r="V45" s="135"/>
      <c r="W45" s="146"/>
      <c r="X45" s="133"/>
      <c r="Y45" s="134"/>
      <c r="Z45" s="135"/>
      <c r="AA45" s="146"/>
      <c r="AB45" s="133"/>
      <c r="AC45" s="134"/>
      <c r="AD45" s="135"/>
      <c r="AE45" s="146"/>
      <c r="AG45" s="43"/>
      <c r="AH45" s="44"/>
      <c r="AI45" s="44"/>
      <c r="AJ45" s="45"/>
      <c r="AK45" s="46"/>
      <c r="AL45" s="47"/>
      <c r="AM45" s="48"/>
      <c r="AN45" s="48"/>
      <c r="AO45" s="48"/>
      <c r="AP45" s="48"/>
      <c r="AQ45" s="48"/>
      <c r="AR45" s="44"/>
      <c r="AS45" s="48"/>
    </row>
    <row r="46" spans="2:45" s="42" customFormat="1" ht="18.75" customHeight="1" x14ac:dyDescent="0.2">
      <c r="B46" s="163"/>
      <c r="C46" s="164"/>
      <c r="D46" s="157" t="s">
        <v>78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6"/>
      <c r="P46" s="141" t="s">
        <v>42</v>
      </c>
      <c r="Q46" s="141">
        <v>5</v>
      </c>
      <c r="R46" s="142"/>
      <c r="S46" s="147">
        <f t="shared" ref="S46:S51" si="11">R46*Q46</f>
        <v>0</v>
      </c>
      <c r="T46" s="141" t="s">
        <v>42</v>
      </c>
      <c r="U46" s="141">
        <v>5</v>
      </c>
      <c r="V46" s="142"/>
      <c r="W46" s="147">
        <f t="shared" ref="W46:W51" si="12">V46*U46</f>
        <v>0</v>
      </c>
      <c r="X46" s="141" t="s">
        <v>42</v>
      </c>
      <c r="Y46" s="141">
        <v>5</v>
      </c>
      <c r="Z46" s="142"/>
      <c r="AA46" s="147">
        <f t="shared" ref="AA46:AA51" si="13">Z46*Y46</f>
        <v>0</v>
      </c>
      <c r="AB46" s="141" t="s">
        <v>42</v>
      </c>
      <c r="AC46" s="141">
        <v>5</v>
      </c>
      <c r="AD46" s="142"/>
      <c r="AE46" s="147">
        <f t="shared" ref="AE46:AE51" si="14">AD46*AC46</f>
        <v>0</v>
      </c>
      <c r="AG46" s="43"/>
      <c r="AH46" s="44"/>
      <c r="AI46" s="44"/>
      <c r="AJ46" s="45"/>
      <c r="AK46" s="46"/>
      <c r="AL46" s="47"/>
      <c r="AM46" s="48"/>
      <c r="AN46" s="48"/>
      <c r="AO46" s="48"/>
      <c r="AP46" s="48"/>
      <c r="AQ46" s="48"/>
      <c r="AR46" s="44"/>
      <c r="AS46" s="48"/>
    </row>
    <row r="47" spans="2:45" s="42" customFormat="1" ht="18.75" customHeight="1" x14ac:dyDescent="0.2">
      <c r="B47" s="163"/>
      <c r="C47" s="164"/>
      <c r="D47" s="157" t="s">
        <v>57</v>
      </c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6"/>
      <c r="P47" s="141" t="s">
        <v>42</v>
      </c>
      <c r="Q47" s="141">
        <v>5</v>
      </c>
      <c r="R47" s="142"/>
      <c r="S47" s="147">
        <f t="shared" si="11"/>
        <v>0</v>
      </c>
      <c r="T47" s="141" t="s">
        <v>42</v>
      </c>
      <c r="U47" s="141">
        <v>5</v>
      </c>
      <c r="V47" s="142"/>
      <c r="W47" s="147">
        <f t="shared" si="12"/>
        <v>0</v>
      </c>
      <c r="X47" s="141" t="s">
        <v>42</v>
      </c>
      <c r="Y47" s="141">
        <v>5</v>
      </c>
      <c r="Z47" s="142"/>
      <c r="AA47" s="147">
        <f t="shared" si="13"/>
        <v>0</v>
      </c>
      <c r="AB47" s="141" t="s">
        <v>42</v>
      </c>
      <c r="AC47" s="141">
        <v>5</v>
      </c>
      <c r="AD47" s="142"/>
      <c r="AE47" s="147">
        <f t="shared" si="14"/>
        <v>0</v>
      </c>
      <c r="AG47" s="43"/>
      <c r="AH47" s="44"/>
      <c r="AI47" s="44"/>
      <c r="AJ47" s="45"/>
      <c r="AK47" s="46"/>
      <c r="AL47" s="47"/>
      <c r="AM47" s="48"/>
      <c r="AN47" s="48"/>
      <c r="AO47" s="48"/>
      <c r="AP47" s="48"/>
      <c r="AQ47" s="48"/>
      <c r="AR47" s="44"/>
      <c r="AS47" s="48"/>
    </row>
    <row r="48" spans="2:45" s="42" customFormat="1" ht="18.75" customHeight="1" x14ac:dyDescent="0.2">
      <c r="B48" s="163"/>
      <c r="C48" s="164"/>
      <c r="D48" s="157" t="s">
        <v>56</v>
      </c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6"/>
      <c r="P48" s="141" t="s">
        <v>42</v>
      </c>
      <c r="Q48" s="141">
        <v>5</v>
      </c>
      <c r="R48" s="142"/>
      <c r="S48" s="147">
        <f t="shared" si="11"/>
        <v>0</v>
      </c>
      <c r="T48" s="141" t="s">
        <v>42</v>
      </c>
      <c r="U48" s="141">
        <v>5</v>
      </c>
      <c r="V48" s="142"/>
      <c r="W48" s="147">
        <f t="shared" si="12"/>
        <v>0</v>
      </c>
      <c r="X48" s="141" t="s">
        <v>42</v>
      </c>
      <c r="Y48" s="141">
        <v>5</v>
      </c>
      <c r="Z48" s="142"/>
      <c r="AA48" s="147">
        <f t="shared" si="13"/>
        <v>0</v>
      </c>
      <c r="AB48" s="141" t="s">
        <v>42</v>
      </c>
      <c r="AC48" s="141">
        <v>5</v>
      </c>
      <c r="AD48" s="142"/>
      <c r="AE48" s="147">
        <f t="shared" si="14"/>
        <v>0</v>
      </c>
      <c r="AG48" s="43"/>
      <c r="AH48" s="44"/>
      <c r="AI48" s="44"/>
      <c r="AJ48" s="45"/>
      <c r="AK48" s="46"/>
      <c r="AL48" s="47"/>
      <c r="AM48" s="48"/>
      <c r="AN48" s="48"/>
      <c r="AO48" s="48"/>
      <c r="AP48" s="48"/>
      <c r="AQ48" s="48"/>
      <c r="AR48" s="44"/>
      <c r="AS48" s="48"/>
    </row>
    <row r="49" spans="2:45" s="42" customFormat="1" ht="18.75" customHeight="1" x14ac:dyDescent="0.2">
      <c r="B49" s="163"/>
      <c r="C49" s="164"/>
      <c r="D49" s="157" t="s">
        <v>80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6"/>
      <c r="P49" s="141" t="s">
        <v>42</v>
      </c>
      <c r="Q49" s="141">
        <v>5</v>
      </c>
      <c r="R49" s="142"/>
      <c r="S49" s="147">
        <f t="shared" si="11"/>
        <v>0</v>
      </c>
      <c r="T49" s="141" t="s">
        <v>42</v>
      </c>
      <c r="U49" s="141">
        <v>5</v>
      </c>
      <c r="V49" s="142"/>
      <c r="W49" s="147">
        <f t="shared" si="12"/>
        <v>0</v>
      </c>
      <c r="X49" s="141" t="s">
        <v>42</v>
      </c>
      <c r="Y49" s="141">
        <v>5</v>
      </c>
      <c r="Z49" s="142"/>
      <c r="AA49" s="147">
        <f t="shared" si="13"/>
        <v>0</v>
      </c>
      <c r="AB49" s="141" t="s">
        <v>42</v>
      </c>
      <c r="AC49" s="141">
        <v>5</v>
      </c>
      <c r="AD49" s="142"/>
      <c r="AE49" s="147">
        <f t="shared" si="14"/>
        <v>0</v>
      </c>
      <c r="AG49" s="43"/>
      <c r="AH49" s="44"/>
      <c r="AI49" s="44"/>
      <c r="AJ49" s="45"/>
      <c r="AK49" s="46"/>
      <c r="AL49" s="47"/>
      <c r="AM49" s="48"/>
      <c r="AN49" s="48"/>
      <c r="AO49" s="48"/>
      <c r="AP49" s="48"/>
      <c r="AQ49" s="48"/>
      <c r="AR49" s="44"/>
      <c r="AS49" s="48"/>
    </row>
    <row r="50" spans="2:45" s="42" customFormat="1" ht="18.75" customHeight="1" x14ac:dyDescent="0.2">
      <c r="B50" s="163"/>
      <c r="C50" s="164"/>
      <c r="D50" s="157" t="s">
        <v>79</v>
      </c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6"/>
      <c r="P50" s="141" t="s">
        <v>42</v>
      </c>
      <c r="Q50" s="141">
        <v>3</v>
      </c>
      <c r="R50" s="142"/>
      <c r="S50" s="147">
        <f t="shared" si="11"/>
        <v>0</v>
      </c>
      <c r="T50" s="141" t="s">
        <v>42</v>
      </c>
      <c r="U50" s="141">
        <v>3</v>
      </c>
      <c r="V50" s="142"/>
      <c r="W50" s="147">
        <f t="shared" si="12"/>
        <v>0</v>
      </c>
      <c r="X50" s="141" t="s">
        <v>42</v>
      </c>
      <c r="Y50" s="141">
        <v>3</v>
      </c>
      <c r="Z50" s="142"/>
      <c r="AA50" s="147">
        <f t="shared" si="13"/>
        <v>0</v>
      </c>
      <c r="AB50" s="141" t="s">
        <v>42</v>
      </c>
      <c r="AC50" s="141">
        <v>3</v>
      </c>
      <c r="AD50" s="142"/>
      <c r="AE50" s="147">
        <f t="shared" si="14"/>
        <v>0</v>
      </c>
      <c r="AG50" s="43"/>
      <c r="AH50" s="44"/>
      <c r="AI50" s="44"/>
      <c r="AJ50" s="45"/>
      <c r="AK50" s="46"/>
      <c r="AL50" s="47"/>
      <c r="AM50" s="48"/>
      <c r="AN50" s="48"/>
      <c r="AO50" s="48"/>
      <c r="AP50" s="48"/>
      <c r="AQ50" s="48"/>
      <c r="AR50" s="44"/>
      <c r="AS50" s="48"/>
    </row>
    <row r="51" spans="2:45" s="42" customFormat="1" ht="18.75" customHeight="1" x14ac:dyDescent="0.2">
      <c r="B51" s="163"/>
      <c r="C51" s="164"/>
      <c r="D51" s="157" t="s">
        <v>106</v>
      </c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6"/>
      <c r="P51" s="141" t="s">
        <v>23</v>
      </c>
      <c r="Q51" s="141">
        <v>16</v>
      </c>
      <c r="R51" s="142"/>
      <c r="S51" s="147">
        <f t="shared" si="11"/>
        <v>0</v>
      </c>
      <c r="T51" s="141" t="s">
        <v>23</v>
      </c>
      <c r="U51" s="141">
        <v>16</v>
      </c>
      <c r="V51" s="142"/>
      <c r="W51" s="147">
        <f t="shared" si="12"/>
        <v>0</v>
      </c>
      <c r="X51" s="141" t="s">
        <v>23</v>
      </c>
      <c r="Y51" s="141">
        <v>16</v>
      </c>
      <c r="Z51" s="142"/>
      <c r="AA51" s="147">
        <f t="shared" si="13"/>
        <v>0</v>
      </c>
      <c r="AB51" s="141" t="s">
        <v>23</v>
      </c>
      <c r="AC51" s="141">
        <v>16</v>
      </c>
      <c r="AD51" s="142"/>
      <c r="AE51" s="147">
        <f t="shared" si="14"/>
        <v>0</v>
      </c>
      <c r="AG51" s="43"/>
      <c r="AH51" s="44"/>
      <c r="AI51" s="44"/>
      <c r="AJ51" s="45"/>
      <c r="AK51" s="46"/>
      <c r="AL51" s="47"/>
      <c r="AM51" s="48"/>
      <c r="AN51" s="48"/>
      <c r="AO51" s="48"/>
      <c r="AP51" s="48"/>
      <c r="AQ51" s="48"/>
      <c r="AR51" s="44"/>
      <c r="AS51" s="48"/>
    </row>
    <row r="52" spans="2:45" s="42" customFormat="1" ht="18.75" customHeight="1" x14ac:dyDescent="0.2">
      <c r="B52" s="163"/>
      <c r="C52" s="164"/>
      <c r="D52" s="157" t="s">
        <v>94</v>
      </c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6"/>
      <c r="P52" s="141" t="s">
        <v>42</v>
      </c>
      <c r="Q52" s="141">
        <v>100</v>
      </c>
      <c r="R52" s="142"/>
      <c r="S52" s="147">
        <f>R52*Q52</f>
        <v>0</v>
      </c>
      <c r="T52" s="141" t="s">
        <v>42</v>
      </c>
      <c r="U52" s="141">
        <v>100</v>
      </c>
      <c r="V52" s="142"/>
      <c r="W52" s="147">
        <f>V52*U52</f>
        <v>0</v>
      </c>
      <c r="X52" s="141" t="s">
        <v>42</v>
      </c>
      <c r="Y52" s="141">
        <v>100</v>
      </c>
      <c r="Z52" s="142"/>
      <c r="AA52" s="147">
        <f>Z52*Y52</f>
        <v>0</v>
      </c>
      <c r="AB52" s="141" t="s">
        <v>42</v>
      </c>
      <c r="AC52" s="141">
        <v>100</v>
      </c>
      <c r="AD52" s="142"/>
      <c r="AE52" s="147">
        <f>AD52*AC52</f>
        <v>0</v>
      </c>
      <c r="AG52" s="43"/>
      <c r="AH52" s="44"/>
      <c r="AI52" s="44"/>
      <c r="AJ52" s="45"/>
      <c r="AK52" s="46"/>
      <c r="AL52" s="47"/>
      <c r="AM52" s="48"/>
      <c r="AN52" s="48"/>
      <c r="AO52" s="48"/>
      <c r="AP52" s="48"/>
      <c r="AQ52" s="48"/>
      <c r="AR52" s="44"/>
      <c r="AS52" s="48"/>
    </row>
    <row r="53" spans="2:45" s="42" customFormat="1" ht="18.75" customHeight="1" x14ac:dyDescent="0.2">
      <c r="B53" s="143"/>
      <c r="C53" s="144"/>
      <c r="D53" s="267" t="s">
        <v>104</v>
      </c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9"/>
      <c r="P53" s="141" t="s">
        <v>98</v>
      </c>
      <c r="Q53" s="141">
        <v>80</v>
      </c>
      <c r="R53" s="145"/>
      <c r="S53" s="147">
        <f t="shared" ref="S53:S58" si="15">R53*Q53</f>
        <v>0</v>
      </c>
      <c r="T53" s="141" t="s">
        <v>98</v>
      </c>
      <c r="U53" s="141">
        <v>80</v>
      </c>
      <c r="V53" s="145"/>
      <c r="W53" s="147">
        <f t="shared" ref="W53:W58" si="16">V53*U53</f>
        <v>0</v>
      </c>
      <c r="X53" s="141" t="s">
        <v>98</v>
      </c>
      <c r="Y53" s="141">
        <v>80</v>
      </c>
      <c r="Z53" s="145"/>
      <c r="AA53" s="147">
        <f t="shared" ref="AA53:AA58" si="17">Z53*Y53</f>
        <v>0</v>
      </c>
      <c r="AB53" s="141" t="s">
        <v>98</v>
      </c>
      <c r="AC53" s="141">
        <v>80</v>
      </c>
      <c r="AD53" s="145"/>
      <c r="AE53" s="147">
        <f t="shared" ref="AE53:AE58" si="18">AD53*AC53</f>
        <v>0</v>
      </c>
      <c r="AG53" s="43"/>
      <c r="AH53" s="44"/>
      <c r="AI53" s="44"/>
      <c r="AJ53" s="45"/>
      <c r="AK53" s="46"/>
      <c r="AL53" s="47"/>
      <c r="AM53" s="48"/>
      <c r="AN53" s="48"/>
      <c r="AO53" s="48"/>
      <c r="AP53" s="48"/>
      <c r="AQ53" s="48"/>
      <c r="AR53" s="44"/>
      <c r="AS53" s="48"/>
    </row>
    <row r="54" spans="2:45" s="42" customFormat="1" ht="18.75" customHeight="1" x14ac:dyDescent="0.2">
      <c r="B54" s="143"/>
      <c r="C54" s="144"/>
      <c r="D54" s="267" t="s">
        <v>103</v>
      </c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9"/>
      <c r="P54" s="141" t="s">
        <v>98</v>
      </c>
      <c r="Q54" s="141">
        <v>40</v>
      </c>
      <c r="R54" s="145"/>
      <c r="S54" s="147">
        <f t="shared" si="15"/>
        <v>0</v>
      </c>
      <c r="T54" s="141" t="s">
        <v>98</v>
      </c>
      <c r="U54" s="141">
        <v>40</v>
      </c>
      <c r="V54" s="145"/>
      <c r="W54" s="147">
        <f t="shared" si="16"/>
        <v>0</v>
      </c>
      <c r="X54" s="141" t="s">
        <v>98</v>
      </c>
      <c r="Y54" s="141">
        <v>40</v>
      </c>
      <c r="Z54" s="145"/>
      <c r="AA54" s="147">
        <f t="shared" si="17"/>
        <v>0</v>
      </c>
      <c r="AB54" s="141" t="s">
        <v>98</v>
      </c>
      <c r="AC54" s="141">
        <v>40</v>
      </c>
      <c r="AD54" s="145"/>
      <c r="AE54" s="147">
        <f t="shared" si="18"/>
        <v>0</v>
      </c>
      <c r="AG54" s="43"/>
      <c r="AH54" s="44"/>
      <c r="AI54" s="44"/>
      <c r="AJ54" s="45"/>
      <c r="AK54" s="46"/>
      <c r="AL54" s="47"/>
      <c r="AM54" s="48"/>
      <c r="AN54" s="48"/>
      <c r="AO54" s="48"/>
      <c r="AP54" s="48"/>
      <c r="AQ54" s="48"/>
      <c r="AR54" s="44"/>
      <c r="AS54" s="48"/>
    </row>
    <row r="55" spans="2:45" s="42" customFormat="1" ht="18.75" customHeight="1" x14ac:dyDescent="0.2">
      <c r="B55" s="143"/>
      <c r="C55" s="144"/>
      <c r="D55" s="267" t="s">
        <v>95</v>
      </c>
      <c r="E55" s="268"/>
      <c r="F55" s="268"/>
      <c r="G55" s="268"/>
      <c r="H55" s="268"/>
      <c r="I55" s="268"/>
      <c r="J55" s="268"/>
      <c r="K55" s="268"/>
      <c r="L55" s="268"/>
      <c r="M55" s="268"/>
      <c r="N55" s="268"/>
      <c r="O55" s="269"/>
      <c r="P55" s="141" t="s">
        <v>98</v>
      </c>
      <c r="Q55" s="141">
        <v>100</v>
      </c>
      <c r="R55" s="145"/>
      <c r="S55" s="147">
        <f t="shared" si="15"/>
        <v>0</v>
      </c>
      <c r="T55" s="141" t="s">
        <v>98</v>
      </c>
      <c r="U55" s="141">
        <v>100</v>
      </c>
      <c r="V55" s="145"/>
      <c r="W55" s="147">
        <f t="shared" si="16"/>
        <v>0</v>
      </c>
      <c r="X55" s="141" t="s">
        <v>98</v>
      </c>
      <c r="Y55" s="141">
        <v>100</v>
      </c>
      <c r="Z55" s="145"/>
      <c r="AA55" s="147">
        <f t="shared" si="17"/>
        <v>0</v>
      </c>
      <c r="AB55" s="141" t="s">
        <v>98</v>
      </c>
      <c r="AC55" s="141">
        <v>100</v>
      </c>
      <c r="AD55" s="145"/>
      <c r="AE55" s="147">
        <f t="shared" si="18"/>
        <v>0</v>
      </c>
      <c r="AG55" s="43"/>
      <c r="AH55" s="44"/>
      <c r="AI55" s="44"/>
      <c r="AJ55" s="45"/>
      <c r="AK55" s="46"/>
      <c r="AL55" s="47"/>
      <c r="AM55" s="48"/>
      <c r="AN55" s="48"/>
      <c r="AO55" s="48"/>
      <c r="AP55" s="48"/>
      <c r="AQ55" s="48"/>
      <c r="AR55" s="44"/>
      <c r="AS55" s="48"/>
    </row>
    <row r="56" spans="2:45" s="42" customFormat="1" ht="18.75" customHeight="1" x14ac:dyDescent="0.2">
      <c r="B56" s="143"/>
      <c r="C56" s="144"/>
      <c r="D56" s="267" t="s">
        <v>96</v>
      </c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9"/>
      <c r="P56" s="141" t="s">
        <v>98</v>
      </c>
      <c r="Q56" s="141">
        <v>50</v>
      </c>
      <c r="R56" s="145"/>
      <c r="S56" s="147">
        <f t="shared" si="15"/>
        <v>0</v>
      </c>
      <c r="T56" s="141" t="s">
        <v>98</v>
      </c>
      <c r="U56" s="141">
        <v>50</v>
      </c>
      <c r="V56" s="145"/>
      <c r="W56" s="147">
        <f t="shared" si="16"/>
        <v>0</v>
      </c>
      <c r="X56" s="141" t="s">
        <v>98</v>
      </c>
      <c r="Y56" s="141">
        <v>50</v>
      </c>
      <c r="Z56" s="145"/>
      <c r="AA56" s="147">
        <f t="shared" si="17"/>
        <v>0</v>
      </c>
      <c r="AB56" s="141" t="s">
        <v>98</v>
      </c>
      <c r="AC56" s="141">
        <v>50</v>
      </c>
      <c r="AD56" s="145"/>
      <c r="AE56" s="147">
        <f t="shared" si="18"/>
        <v>0</v>
      </c>
      <c r="AG56" s="43"/>
      <c r="AH56" s="44"/>
      <c r="AI56" s="44"/>
      <c r="AJ56" s="45"/>
      <c r="AK56" s="46"/>
      <c r="AL56" s="47"/>
      <c r="AM56" s="48"/>
      <c r="AN56" s="48"/>
      <c r="AO56" s="48"/>
      <c r="AP56" s="48"/>
      <c r="AQ56" s="48"/>
      <c r="AR56" s="44"/>
      <c r="AS56" s="48"/>
    </row>
    <row r="57" spans="2:45" s="42" customFormat="1" ht="18.75" customHeight="1" x14ac:dyDescent="0.2">
      <c r="B57" s="143"/>
      <c r="C57" s="144"/>
      <c r="D57" s="267" t="s">
        <v>97</v>
      </c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9"/>
      <c r="P57" s="141" t="s">
        <v>98</v>
      </c>
      <c r="Q57" s="141">
        <v>50</v>
      </c>
      <c r="R57" s="145"/>
      <c r="S57" s="147">
        <f t="shared" si="15"/>
        <v>0</v>
      </c>
      <c r="T57" s="141" t="s">
        <v>98</v>
      </c>
      <c r="U57" s="141">
        <v>50</v>
      </c>
      <c r="V57" s="145"/>
      <c r="W57" s="147">
        <f t="shared" si="16"/>
        <v>0</v>
      </c>
      <c r="X57" s="141" t="s">
        <v>98</v>
      </c>
      <c r="Y57" s="141">
        <v>50</v>
      </c>
      <c r="Z57" s="145"/>
      <c r="AA57" s="147">
        <f t="shared" si="17"/>
        <v>0</v>
      </c>
      <c r="AB57" s="141" t="s">
        <v>98</v>
      </c>
      <c r="AC57" s="141">
        <v>50</v>
      </c>
      <c r="AD57" s="145"/>
      <c r="AE57" s="147">
        <f t="shared" si="18"/>
        <v>0</v>
      </c>
      <c r="AG57" s="43"/>
      <c r="AH57" s="44"/>
      <c r="AI57" s="44"/>
      <c r="AJ57" s="45"/>
      <c r="AK57" s="46"/>
      <c r="AL57" s="47"/>
      <c r="AM57" s="48"/>
      <c r="AN57" s="48"/>
      <c r="AO57" s="48"/>
      <c r="AP57" s="48"/>
      <c r="AQ57" s="48"/>
      <c r="AR57" s="44"/>
      <c r="AS57" s="48"/>
    </row>
    <row r="58" spans="2:45" s="42" customFormat="1" ht="18.75" customHeight="1" x14ac:dyDescent="0.2">
      <c r="B58" s="143"/>
      <c r="C58" s="144"/>
      <c r="D58" s="267" t="s">
        <v>105</v>
      </c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9"/>
      <c r="P58" s="141" t="s">
        <v>98</v>
      </c>
      <c r="Q58" s="141">
        <v>100</v>
      </c>
      <c r="R58" s="145"/>
      <c r="S58" s="147">
        <f t="shared" si="15"/>
        <v>0</v>
      </c>
      <c r="T58" s="141" t="s">
        <v>98</v>
      </c>
      <c r="U58" s="141">
        <v>100</v>
      </c>
      <c r="V58" s="145"/>
      <c r="W58" s="147">
        <f t="shared" si="16"/>
        <v>0</v>
      </c>
      <c r="X58" s="141" t="s">
        <v>98</v>
      </c>
      <c r="Y58" s="141">
        <v>100</v>
      </c>
      <c r="Z58" s="145"/>
      <c r="AA58" s="147">
        <f t="shared" si="17"/>
        <v>0</v>
      </c>
      <c r="AB58" s="141" t="s">
        <v>98</v>
      </c>
      <c r="AC58" s="141">
        <v>100</v>
      </c>
      <c r="AD58" s="145"/>
      <c r="AE58" s="147">
        <f t="shared" si="18"/>
        <v>0</v>
      </c>
      <c r="AG58" s="43"/>
      <c r="AH58" s="44"/>
      <c r="AI58" s="44"/>
      <c r="AJ58" s="45"/>
      <c r="AK58" s="46"/>
      <c r="AL58" s="47"/>
      <c r="AM58" s="48"/>
      <c r="AN58" s="48"/>
      <c r="AO58" s="48"/>
      <c r="AP58" s="48"/>
      <c r="AQ58" s="48"/>
      <c r="AR58" s="44"/>
      <c r="AS58" s="48"/>
    </row>
    <row r="59" spans="2:45" s="42" customFormat="1" ht="18.75" customHeight="1" x14ac:dyDescent="0.2">
      <c r="B59" s="143"/>
      <c r="C59" s="144"/>
      <c r="D59" s="157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9"/>
      <c r="P59" s="141"/>
      <c r="Q59" s="150"/>
      <c r="R59" s="145"/>
      <c r="S59" s="147"/>
      <c r="T59" s="141"/>
      <c r="U59" s="150"/>
      <c r="V59" s="145"/>
      <c r="W59" s="147"/>
      <c r="X59" s="141"/>
      <c r="Y59" s="150"/>
      <c r="Z59" s="145"/>
      <c r="AA59" s="147"/>
      <c r="AB59" s="141"/>
      <c r="AC59" s="150"/>
      <c r="AD59" s="145"/>
      <c r="AE59" s="147"/>
      <c r="AG59" s="43"/>
      <c r="AH59" s="44"/>
      <c r="AI59" s="44"/>
      <c r="AJ59" s="45"/>
      <c r="AK59" s="46"/>
      <c r="AL59" s="47"/>
      <c r="AM59" s="48"/>
      <c r="AN59" s="48"/>
      <c r="AO59" s="48"/>
      <c r="AP59" s="48"/>
      <c r="AQ59" s="48"/>
      <c r="AR59" s="44"/>
      <c r="AS59" s="48"/>
    </row>
    <row r="60" spans="2:45" s="42" customFormat="1" ht="18.75" customHeight="1" x14ac:dyDescent="0.2">
      <c r="B60" s="143"/>
      <c r="C60" s="144"/>
      <c r="D60" s="157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9"/>
      <c r="P60" s="141"/>
      <c r="Q60" s="150"/>
      <c r="R60" s="145"/>
      <c r="S60" s="147"/>
      <c r="T60" s="141"/>
      <c r="U60" s="150"/>
      <c r="V60" s="145"/>
      <c r="W60" s="147"/>
      <c r="X60" s="141"/>
      <c r="Y60" s="150"/>
      <c r="Z60" s="145"/>
      <c r="AA60" s="147"/>
      <c r="AB60" s="141"/>
      <c r="AC60" s="150"/>
      <c r="AD60" s="145"/>
      <c r="AE60" s="147"/>
      <c r="AG60" s="43"/>
      <c r="AH60" s="44"/>
      <c r="AI60" s="44"/>
      <c r="AJ60" s="45"/>
      <c r="AK60" s="46"/>
      <c r="AL60" s="47"/>
      <c r="AM60" s="48"/>
      <c r="AN60" s="48"/>
      <c r="AO60" s="48"/>
      <c r="AP60" s="48"/>
      <c r="AQ60" s="48"/>
      <c r="AR60" s="44"/>
      <c r="AS60" s="48"/>
    </row>
    <row r="61" spans="2:45" s="42" customFormat="1" ht="18.75" customHeight="1" x14ac:dyDescent="0.2">
      <c r="B61" s="143"/>
      <c r="C61" s="144"/>
      <c r="D61" s="157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9"/>
      <c r="P61" s="141"/>
      <c r="Q61" s="150"/>
      <c r="R61" s="145"/>
      <c r="S61" s="147"/>
      <c r="T61" s="141"/>
      <c r="U61" s="150"/>
      <c r="V61" s="145"/>
      <c r="W61" s="147"/>
      <c r="X61" s="141"/>
      <c r="Y61" s="150"/>
      <c r="Z61" s="145"/>
      <c r="AA61" s="147"/>
      <c r="AB61" s="141"/>
      <c r="AC61" s="150"/>
      <c r="AD61" s="145"/>
      <c r="AE61" s="147"/>
      <c r="AG61" s="43"/>
      <c r="AH61" s="44"/>
      <c r="AI61" s="44"/>
      <c r="AJ61" s="45"/>
      <c r="AK61" s="46"/>
      <c r="AL61" s="47"/>
      <c r="AM61" s="48"/>
      <c r="AN61" s="48"/>
      <c r="AO61" s="48"/>
      <c r="AP61" s="48"/>
      <c r="AQ61" s="48"/>
      <c r="AR61" s="44"/>
      <c r="AS61" s="48"/>
    </row>
    <row r="62" spans="2:45" s="42" customFormat="1" ht="18.75" customHeight="1" x14ac:dyDescent="0.2">
      <c r="B62" s="143"/>
      <c r="C62" s="144"/>
      <c r="D62" s="157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9"/>
      <c r="P62" s="141"/>
      <c r="Q62" s="150"/>
      <c r="R62" s="145"/>
      <c r="S62" s="147"/>
      <c r="T62" s="141"/>
      <c r="U62" s="150"/>
      <c r="V62" s="145"/>
      <c r="W62" s="147"/>
      <c r="X62" s="141"/>
      <c r="Y62" s="150"/>
      <c r="Z62" s="145"/>
      <c r="AA62" s="147"/>
      <c r="AB62" s="141"/>
      <c r="AC62" s="150"/>
      <c r="AD62" s="145"/>
      <c r="AE62" s="147"/>
      <c r="AG62" s="43"/>
      <c r="AH62" s="44"/>
      <c r="AI62" s="44"/>
      <c r="AJ62" s="45"/>
      <c r="AK62" s="46"/>
      <c r="AL62" s="47"/>
      <c r="AM62" s="48"/>
      <c r="AN62" s="48"/>
      <c r="AO62" s="48"/>
      <c r="AP62" s="48"/>
      <c r="AQ62" s="48"/>
      <c r="AR62" s="44"/>
      <c r="AS62" s="48"/>
    </row>
    <row r="63" spans="2:45" s="42" customFormat="1" ht="18.75" customHeight="1" x14ac:dyDescent="0.2">
      <c r="B63" s="262" t="s">
        <v>5</v>
      </c>
      <c r="C63" s="263"/>
      <c r="D63" s="264" t="s">
        <v>35</v>
      </c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6"/>
      <c r="P63" s="65"/>
      <c r="Q63" s="66"/>
      <c r="R63" s="67"/>
      <c r="S63" s="129">
        <f>SUM(S46:S62)</f>
        <v>0</v>
      </c>
      <c r="T63" s="65"/>
      <c r="U63" s="66"/>
      <c r="V63" s="67"/>
      <c r="W63" s="129">
        <f>SUM(W46:W62)</f>
        <v>0</v>
      </c>
      <c r="X63" s="65"/>
      <c r="Y63" s="66"/>
      <c r="Z63" s="67"/>
      <c r="AA63" s="129">
        <f>SUM(AA46:AA62)</f>
        <v>0</v>
      </c>
      <c r="AB63" s="65"/>
      <c r="AC63" s="66"/>
      <c r="AD63" s="67"/>
      <c r="AE63" s="129">
        <f>SUM(AE46:AE62)</f>
        <v>0</v>
      </c>
      <c r="AG63" s="43"/>
      <c r="AH63" s="44"/>
      <c r="AI63" s="44"/>
      <c r="AJ63" s="45"/>
      <c r="AK63" s="46"/>
      <c r="AL63" s="47"/>
      <c r="AM63" s="48"/>
      <c r="AN63" s="48"/>
      <c r="AO63" s="48"/>
      <c r="AP63" s="48"/>
      <c r="AQ63" s="48"/>
      <c r="AR63" s="44"/>
      <c r="AS63" s="48"/>
    </row>
    <row r="64" spans="2:45" s="42" customFormat="1" ht="18.75" customHeight="1" x14ac:dyDescent="0.2">
      <c r="B64" s="257" t="s">
        <v>43</v>
      </c>
      <c r="C64" s="258"/>
      <c r="D64" s="259" t="s">
        <v>45</v>
      </c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1"/>
      <c r="P64" s="65"/>
      <c r="Q64" s="66"/>
      <c r="R64" s="67"/>
      <c r="S64" s="59"/>
      <c r="T64" s="65"/>
      <c r="U64" s="66"/>
      <c r="V64" s="67"/>
      <c r="W64" s="59"/>
      <c r="X64" s="65"/>
      <c r="Y64" s="66"/>
      <c r="Z64" s="67"/>
      <c r="AA64" s="59"/>
      <c r="AB64" s="65"/>
      <c r="AC64" s="66"/>
      <c r="AD64" s="67"/>
      <c r="AE64" s="59"/>
      <c r="AG64" s="43"/>
      <c r="AH64" s="44"/>
      <c r="AI64" s="44"/>
      <c r="AJ64" s="45"/>
      <c r="AK64" s="46"/>
      <c r="AL64" s="47"/>
      <c r="AM64" s="48"/>
      <c r="AN64" s="48"/>
      <c r="AO64" s="48"/>
      <c r="AP64" s="48"/>
      <c r="AQ64" s="48"/>
      <c r="AR64" s="44"/>
      <c r="AS64" s="48"/>
    </row>
    <row r="65" spans="2:45" s="42" customFormat="1" ht="18.75" customHeight="1" x14ac:dyDescent="0.2">
      <c r="B65" s="155"/>
      <c r="C65" s="156"/>
      <c r="D65" s="276" t="s">
        <v>59</v>
      </c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8"/>
      <c r="P65" s="31" t="s">
        <v>71</v>
      </c>
      <c r="Q65" s="70">
        <v>1</v>
      </c>
      <c r="R65" s="33">
        <v>3950</v>
      </c>
      <c r="S65" s="34">
        <f>R65*Q65</f>
        <v>3950</v>
      </c>
      <c r="T65" s="31" t="s">
        <v>71</v>
      </c>
      <c r="U65" s="213">
        <v>1</v>
      </c>
      <c r="V65" s="33">
        <v>4400</v>
      </c>
      <c r="W65" s="34">
        <f>V65*U65</f>
        <v>4400</v>
      </c>
      <c r="X65" s="31" t="s">
        <v>71</v>
      </c>
      <c r="Y65" s="70">
        <v>1</v>
      </c>
      <c r="Z65" s="33">
        <v>3500</v>
      </c>
      <c r="AA65" s="34">
        <f>Z65*Y65</f>
        <v>3500</v>
      </c>
      <c r="AB65" s="31"/>
      <c r="AC65" s="70"/>
      <c r="AD65" s="33"/>
      <c r="AE65" s="34"/>
      <c r="AG65" s="43"/>
      <c r="AH65" s="44"/>
      <c r="AI65" s="44"/>
      <c r="AJ65" s="45"/>
      <c r="AK65" s="46"/>
      <c r="AL65" s="47"/>
      <c r="AM65" s="48"/>
      <c r="AN65" s="48"/>
      <c r="AO65" s="48"/>
      <c r="AP65" s="48"/>
      <c r="AQ65" s="48"/>
      <c r="AR65" s="44"/>
      <c r="AS65" s="48"/>
    </row>
    <row r="66" spans="2:45" s="42" customFormat="1" ht="18.75" customHeight="1" x14ac:dyDescent="0.2">
      <c r="B66" s="155"/>
      <c r="C66" s="156"/>
      <c r="D66" s="276" t="s">
        <v>48</v>
      </c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8"/>
      <c r="P66" s="31" t="s">
        <v>23</v>
      </c>
      <c r="Q66" s="70">
        <v>1</v>
      </c>
      <c r="R66" s="33">
        <v>200</v>
      </c>
      <c r="S66" s="34">
        <f>R66*Q66</f>
        <v>200</v>
      </c>
      <c r="T66" s="31" t="s">
        <v>23</v>
      </c>
      <c r="U66" s="213">
        <v>1</v>
      </c>
      <c r="V66" s="33">
        <v>400</v>
      </c>
      <c r="W66" s="34">
        <f>V66*U66</f>
        <v>400</v>
      </c>
      <c r="X66" s="31" t="s">
        <v>23</v>
      </c>
      <c r="Y66" s="70">
        <v>1</v>
      </c>
      <c r="Z66" s="33">
        <v>125</v>
      </c>
      <c r="AA66" s="34">
        <f>Z66*Y66</f>
        <v>125</v>
      </c>
      <c r="AB66" s="31"/>
      <c r="AC66" s="70"/>
      <c r="AD66" s="33"/>
      <c r="AE66" s="34"/>
      <c r="AG66" s="43"/>
      <c r="AH66" s="44"/>
      <c r="AI66" s="44"/>
      <c r="AJ66" s="45"/>
      <c r="AK66" s="46"/>
      <c r="AL66" s="47"/>
      <c r="AM66" s="48"/>
      <c r="AN66" s="48"/>
      <c r="AO66" s="48"/>
      <c r="AP66" s="48"/>
      <c r="AQ66" s="48"/>
      <c r="AR66" s="44"/>
      <c r="AS66" s="48"/>
    </row>
    <row r="67" spans="2:45" s="42" customFormat="1" ht="18.75" customHeight="1" x14ac:dyDescent="0.2">
      <c r="B67" s="155"/>
      <c r="C67" s="156"/>
      <c r="D67" s="276" t="s">
        <v>41</v>
      </c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8"/>
      <c r="P67" s="31" t="s">
        <v>34</v>
      </c>
      <c r="Q67" s="70">
        <v>1</v>
      </c>
      <c r="R67" s="33">
        <v>750</v>
      </c>
      <c r="S67" s="34">
        <f>R67*Q67</f>
        <v>750</v>
      </c>
      <c r="T67" s="31" t="s">
        <v>34</v>
      </c>
      <c r="U67" s="213">
        <v>1</v>
      </c>
      <c r="V67" s="33">
        <v>473</v>
      </c>
      <c r="W67" s="34">
        <f>V67*U67</f>
        <v>473</v>
      </c>
      <c r="X67" s="31" t="s">
        <v>34</v>
      </c>
      <c r="Y67" s="70">
        <v>1</v>
      </c>
      <c r="Z67" s="33">
        <v>550</v>
      </c>
      <c r="AA67" s="34">
        <f>Z67*Y67</f>
        <v>550</v>
      </c>
      <c r="AB67" s="31"/>
      <c r="AC67" s="70"/>
      <c r="AD67" s="33"/>
      <c r="AE67" s="34"/>
      <c r="AG67" s="43"/>
      <c r="AH67" s="44"/>
      <c r="AI67" s="44"/>
      <c r="AJ67" s="45"/>
      <c r="AK67" s="46"/>
      <c r="AL67" s="47"/>
      <c r="AM67" s="48"/>
      <c r="AN67" s="48"/>
      <c r="AO67" s="48"/>
      <c r="AP67" s="48"/>
      <c r="AQ67" s="48"/>
      <c r="AR67" s="44"/>
      <c r="AS67" s="48"/>
    </row>
    <row r="68" spans="2:45" s="42" customFormat="1" ht="18.75" customHeight="1" x14ac:dyDescent="0.2">
      <c r="B68" s="155"/>
      <c r="C68" s="156"/>
      <c r="D68" s="276" t="s">
        <v>81</v>
      </c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8"/>
      <c r="P68" s="31" t="s">
        <v>23</v>
      </c>
      <c r="Q68" s="70">
        <v>3</v>
      </c>
      <c r="R68" s="33">
        <v>320</v>
      </c>
      <c r="S68" s="34">
        <f t="shared" ref="S68:S78" si="19">R68*Q68</f>
        <v>960</v>
      </c>
      <c r="T68" s="31" t="s">
        <v>23</v>
      </c>
      <c r="U68" s="213">
        <v>3</v>
      </c>
      <c r="V68" s="33">
        <v>90</v>
      </c>
      <c r="W68" s="34">
        <f t="shared" ref="W68:W78" si="20">V68*U68</f>
        <v>270</v>
      </c>
      <c r="X68" s="31" t="s">
        <v>23</v>
      </c>
      <c r="Y68" s="70">
        <v>3</v>
      </c>
      <c r="Z68" s="33">
        <v>895</v>
      </c>
      <c r="AA68" s="34">
        <f t="shared" ref="AA68:AA78" si="21">Z68*Y68</f>
        <v>2685</v>
      </c>
      <c r="AB68" s="31"/>
      <c r="AC68" s="70"/>
      <c r="AD68" s="33"/>
      <c r="AE68" s="34"/>
      <c r="AG68" s="43"/>
      <c r="AH68" s="44"/>
      <c r="AI68" s="44"/>
      <c r="AJ68" s="45"/>
      <c r="AK68" s="46"/>
      <c r="AL68" s="47"/>
      <c r="AM68" s="48"/>
      <c r="AN68" s="48"/>
      <c r="AO68" s="48"/>
      <c r="AP68" s="48"/>
      <c r="AQ68" s="48"/>
      <c r="AR68" s="44"/>
      <c r="AS68" s="48"/>
    </row>
    <row r="69" spans="2:45" s="42" customFormat="1" ht="18.75" customHeight="1" x14ac:dyDescent="0.2">
      <c r="B69" s="155"/>
      <c r="C69" s="156"/>
      <c r="D69" s="276" t="s">
        <v>70</v>
      </c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8"/>
      <c r="P69" s="31" t="s">
        <v>23</v>
      </c>
      <c r="Q69" s="70">
        <v>25</v>
      </c>
      <c r="R69" s="33">
        <v>80</v>
      </c>
      <c r="S69" s="34">
        <f t="shared" si="19"/>
        <v>2000</v>
      </c>
      <c r="T69" s="31" t="s">
        <v>23</v>
      </c>
      <c r="U69" s="213">
        <v>25</v>
      </c>
      <c r="V69" s="33">
        <v>100</v>
      </c>
      <c r="W69" s="34">
        <f t="shared" si="20"/>
        <v>2500</v>
      </c>
      <c r="X69" s="31" t="s">
        <v>23</v>
      </c>
      <c r="Y69" s="70">
        <v>25</v>
      </c>
      <c r="Z69" s="33">
        <v>85</v>
      </c>
      <c r="AA69" s="34">
        <f t="shared" si="21"/>
        <v>2125</v>
      </c>
      <c r="AB69" s="31"/>
      <c r="AC69" s="70"/>
      <c r="AD69" s="33"/>
      <c r="AE69" s="34"/>
      <c r="AG69" s="43"/>
      <c r="AH69" s="44"/>
      <c r="AI69" s="44"/>
      <c r="AJ69" s="45"/>
      <c r="AK69" s="46"/>
      <c r="AL69" s="47"/>
      <c r="AM69" s="48"/>
      <c r="AN69" s="48"/>
      <c r="AO69" s="48"/>
      <c r="AP69" s="48"/>
      <c r="AQ69" s="48"/>
      <c r="AR69" s="44"/>
      <c r="AS69" s="48"/>
    </row>
    <row r="70" spans="2:45" s="42" customFormat="1" ht="18.75" customHeight="1" x14ac:dyDescent="0.2">
      <c r="B70" s="155"/>
      <c r="C70" s="156"/>
      <c r="D70" s="276" t="s">
        <v>50</v>
      </c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8"/>
      <c r="P70" s="31" t="s">
        <v>23</v>
      </c>
      <c r="Q70" s="70">
        <v>2</v>
      </c>
      <c r="R70" s="33">
        <v>50</v>
      </c>
      <c r="S70" s="34">
        <f t="shared" si="19"/>
        <v>100</v>
      </c>
      <c r="T70" s="31" t="s">
        <v>23</v>
      </c>
      <c r="U70" s="213">
        <v>2</v>
      </c>
      <c r="V70" s="33">
        <v>55</v>
      </c>
      <c r="W70" s="34">
        <f t="shared" si="20"/>
        <v>110</v>
      </c>
      <c r="X70" s="31" t="s">
        <v>23</v>
      </c>
      <c r="Y70" s="70">
        <v>2</v>
      </c>
      <c r="Z70" s="33">
        <v>48</v>
      </c>
      <c r="AA70" s="34">
        <f t="shared" si="21"/>
        <v>96</v>
      </c>
      <c r="AB70" s="31"/>
      <c r="AC70" s="70"/>
      <c r="AD70" s="33"/>
      <c r="AE70" s="34"/>
      <c r="AG70" s="43"/>
      <c r="AH70" s="44"/>
      <c r="AI70" s="44"/>
      <c r="AJ70" s="45"/>
      <c r="AK70" s="46"/>
      <c r="AL70" s="47"/>
      <c r="AM70" s="48"/>
      <c r="AN70" s="48"/>
      <c r="AO70" s="48"/>
      <c r="AP70" s="48"/>
      <c r="AQ70" s="48"/>
      <c r="AR70" s="44"/>
      <c r="AS70" s="48"/>
    </row>
    <row r="71" spans="2:45" s="42" customFormat="1" ht="18.75" customHeight="1" x14ac:dyDescent="0.2">
      <c r="B71" s="155"/>
      <c r="C71" s="156"/>
      <c r="D71" s="276" t="s">
        <v>60</v>
      </c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8"/>
      <c r="P71" s="31" t="s">
        <v>23</v>
      </c>
      <c r="Q71" s="70">
        <v>2</v>
      </c>
      <c r="R71" s="33">
        <v>250</v>
      </c>
      <c r="S71" s="34">
        <f t="shared" si="19"/>
        <v>500</v>
      </c>
      <c r="T71" s="31" t="s">
        <v>23</v>
      </c>
      <c r="U71" s="213">
        <v>2</v>
      </c>
      <c r="V71" s="33">
        <v>189</v>
      </c>
      <c r="W71" s="34">
        <f t="shared" si="20"/>
        <v>378</v>
      </c>
      <c r="X71" s="31" t="s">
        <v>23</v>
      </c>
      <c r="Y71" s="70">
        <v>2</v>
      </c>
      <c r="Z71" s="33">
        <v>95</v>
      </c>
      <c r="AA71" s="34">
        <f t="shared" si="21"/>
        <v>190</v>
      </c>
      <c r="AB71" s="31"/>
      <c r="AC71" s="70"/>
      <c r="AD71" s="33"/>
      <c r="AE71" s="34"/>
      <c r="AG71" s="43"/>
      <c r="AH71" s="44"/>
      <c r="AI71" s="44"/>
      <c r="AJ71" s="45"/>
      <c r="AK71" s="46"/>
      <c r="AL71" s="47"/>
      <c r="AM71" s="48"/>
      <c r="AN71" s="48"/>
      <c r="AO71" s="48"/>
      <c r="AP71" s="48"/>
      <c r="AQ71" s="48"/>
      <c r="AR71" s="44"/>
      <c r="AS71" s="48"/>
    </row>
    <row r="72" spans="2:45" s="42" customFormat="1" ht="18.75" customHeight="1" x14ac:dyDescent="0.2">
      <c r="B72" s="155"/>
      <c r="C72" s="156"/>
      <c r="D72" s="276" t="s">
        <v>49</v>
      </c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8"/>
      <c r="P72" s="31" t="s">
        <v>23</v>
      </c>
      <c r="Q72" s="70">
        <v>2</v>
      </c>
      <c r="R72" s="33">
        <v>350</v>
      </c>
      <c r="S72" s="34">
        <f t="shared" si="19"/>
        <v>700</v>
      </c>
      <c r="T72" s="31" t="s">
        <v>23</v>
      </c>
      <c r="U72" s="213">
        <v>2</v>
      </c>
      <c r="V72" s="33">
        <v>242</v>
      </c>
      <c r="W72" s="34">
        <f t="shared" si="20"/>
        <v>484</v>
      </c>
      <c r="X72" s="31" t="s">
        <v>23</v>
      </c>
      <c r="Y72" s="70">
        <v>2</v>
      </c>
      <c r="Z72" s="33">
        <v>260</v>
      </c>
      <c r="AA72" s="34">
        <f t="shared" si="21"/>
        <v>520</v>
      </c>
      <c r="AB72" s="31"/>
      <c r="AC72" s="70"/>
      <c r="AD72" s="33"/>
      <c r="AE72" s="34"/>
      <c r="AG72" s="43"/>
      <c r="AH72" s="44"/>
      <c r="AI72" s="44"/>
      <c r="AJ72" s="45"/>
      <c r="AK72" s="46"/>
      <c r="AL72" s="47"/>
      <c r="AM72" s="48"/>
      <c r="AN72" s="48"/>
      <c r="AO72" s="48"/>
      <c r="AP72" s="48"/>
      <c r="AQ72" s="48"/>
      <c r="AR72" s="44"/>
      <c r="AS72" s="48"/>
    </row>
    <row r="73" spans="2:45" s="42" customFormat="1" ht="18.75" customHeight="1" x14ac:dyDescent="0.2">
      <c r="B73" s="155"/>
      <c r="C73" s="156"/>
      <c r="D73" s="276" t="s">
        <v>61</v>
      </c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8"/>
      <c r="P73" s="31" t="s">
        <v>23</v>
      </c>
      <c r="Q73" s="70">
        <v>2</v>
      </c>
      <c r="R73" s="33">
        <v>150</v>
      </c>
      <c r="S73" s="34">
        <f t="shared" si="19"/>
        <v>300</v>
      </c>
      <c r="T73" s="31" t="s">
        <v>23</v>
      </c>
      <c r="U73" s="213">
        <v>2</v>
      </c>
      <c r="V73" s="33">
        <v>132</v>
      </c>
      <c r="W73" s="34">
        <f t="shared" si="20"/>
        <v>264</v>
      </c>
      <c r="X73" s="31" t="s">
        <v>23</v>
      </c>
      <c r="Y73" s="70">
        <v>2</v>
      </c>
      <c r="Z73" s="33">
        <v>260</v>
      </c>
      <c r="AA73" s="34">
        <f t="shared" si="21"/>
        <v>520</v>
      </c>
      <c r="AB73" s="31"/>
      <c r="AC73" s="70"/>
      <c r="AD73" s="33"/>
      <c r="AE73" s="34"/>
      <c r="AG73" s="43"/>
      <c r="AH73" s="44"/>
      <c r="AI73" s="44"/>
      <c r="AJ73" s="45"/>
      <c r="AK73" s="46"/>
      <c r="AL73" s="47"/>
      <c r="AM73" s="48"/>
      <c r="AN73" s="48"/>
      <c r="AO73" s="48"/>
      <c r="AP73" s="48"/>
      <c r="AQ73" s="48"/>
      <c r="AR73" s="44"/>
      <c r="AS73" s="48"/>
    </row>
    <row r="74" spans="2:45" s="42" customFormat="1" ht="18.75" customHeight="1" x14ac:dyDescent="0.2">
      <c r="B74" s="155"/>
      <c r="C74" s="156"/>
      <c r="D74" s="276" t="s">
        <v>62</v>
      </c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8"/>
      <c r="P74" s="31" t="s">
        <v>23</v>
      </c>
      <c r="Q74" s="70">
        <v>2</v>
      </c>
      <c r="R74" s="33">
        <v>200</v>
      </c>
      <c r="S74" s="34">
        <f t="shared" si="19"/>
        <v>400</v>
      </c>
      <c r="T74" s="31" t="s">
        <v>23</v>
      </c>
      <c r="U74" s="213">
        <v>2</v>
      </c>
      <c r="V74" s="33">
        <v>221</v>
      </c>
      <c r="W74" s="34">
        <f t="shared" si="20"/>
        <v>442</v>
      </c>
      <c r="X74" s="31" t="s">
        <v>23</v>
      </c>
      <c r="Y74" s="70">
        <v>2</v>
      </c>
      <c r="Z74" s="33">
        <v>270</v>
      </c>
      <c r="AA74" s="34">
        <f t="shared" si="21"/>
        <v>540</v>
      </c>
      <c r="AB74" s="31"/>
      <c r="AC74" s="70"/>
      <c r="AD74" s="33"/>
      <c r="AE74" s="34"/>
      <c r="AG74" s="43"/>
      <c r="AH74" s="44"/>
      <c r="AI74" s="44"/>
      <c r="AJ74" s="45"/>
      <c r="AK74" s="46"/>
      <c r="AL74" s="47"/>
      <c r="AM74" s="48"/>
      <c r="AN74" s="48"/>
      <c r="AO74" s="48"/>
      <c r="AP74" s="48"/>
      <c r="AQ74" s="48"/>
      <c r="AR74" s="44"/>
      <c r="AS74" s="48"/>
    </row>
    <row r="75" spans="2:45" s="42" customFormat="1" ht="18.75" customHeight="1" x14ac:dyDescent="0.2">
      <c r="B75" s="155"/>
      <c r="C75" s="156"/>
      <c r="D75" s="276" t="s">
        <v>101</v>
      </c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8"/>
      <c r="P75" s="31" t="s">
        <v>23</v>
      </c>
      <c r="Q75" s="70">
        <v>5</v>
      </c>
      <c r="R75" s="33">
        <v>210</v>
      </c>
      <c r="S75" s="34">
        <f t="shared" si="19"/>
        <v>1050</v>
      </c>
      <c r="T75" s="31" t="s">
        <v>23</v>
      </c>
      <c r="U75" s="213">
        <v>5</v>
      </c>
      <c r="V75" s="33">
        <v>400</v>
      </c>
      <c r="W75" s="34">
        <f t="shared" si="20"/>
        <v>2000</v>
      </c>
      <c r="X75" s="31" t="s">
        <v>23</v>
      </c>
      <c r="Y75" s="70">
        <v>5</v>
      </c>
      <c r="Z75" s="33">
        <v>130</v>
      </c>
      <c r="AA75" s="34">
        <f t="shared" si="21"/>
        <v>650</v>
      </c>
      <c r="AB75" s="31"/>
      <c r="AC75" s="70"/>
      <c r="AD75" s="33"/>
      <c r="AE75" s="34"/>
      <c r="AG75" s="43"/>
      <c r="AH75" s="44"/>
      <c r="AI75" s="44"/>
      <c r="AJ75" s="45"/>
      <c r="AK75" s="46"/>
      <c r="AL75" s="47"/>
      <c r="AM75" s="48"/>
      <c r="AN75" s="48"/>
      <c r="AO75" s="48"/>
      <c r="AP75" s="48"/>
      <c r="AQ75" s="48"/>
      <c r="AR75" s="44"/>
      <c r="AS75" s="48"/>
    </row>
    <row r="76" spans="2:45" s="42" customFormat="1" ht="18.75" customHeight="1" x14ac:dyDescent="0.2">
      <c r="B76" s="155"/>
      <c r="C76" s="156"/>
      <c r="D76" s="276" t="s">
        <v>75</v>
      </c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8"/>
      <c r="P76" s="31" t="s">
        <v>23</v>
      </c>
      <c r="Q76" s="70">
        <v>30</v>
      </c>
      <c r="R76" s="33">
        <v>55</v>
      </c>
      <c r="S76" s="34">
        <f t="shared" si="19"/>
        <v>1650</v>
      </c>
      <c r="T76" s="31" t="s">
        <v>23</v>
      </c>
      <c r="U76" s="213">
        <v>30</v>
      </c>
      <c r="V76" s="33">
        <v>90</v>
      </c>
      <c r="W76" s="34">
        <f t="shared" si="20"/>
        <v>2700</v>
      </c>
      <c r="X76" s="31" t="s">
        <v>23</v>
      </c>
      <c r="Y76" s="70">
        <v>30</v>
      </c>
      <c r="Z76" s="33">
        <v>125</v>
      </c>
      <c r="AA76" s="34">
        <f t="shared" si="21"/>
        <v>3750</v>
      </c>
      <c r="AB76" s="31" t="s">
        <v>23</v>
      </c>
      <c r="AC76" s="213">
        <v>30</v>
      </c>
      <c r="AD76" s="33">
        <v>71.5</v>
      </c>
      <c r="AE76" s="34">
        <f t="shared" ref="AE76:AE77" si="22">AD76*AC76</f>
        <v>2145</v>
      </c>
      <c r="AG76" s="43"/>
      <c r="AH76" s="44"/>
      <c r="AI76" s="44"/>
      <c r="AJ76" s="45"/>
      <c r="AK76" s="46"/>
      <c r="AL76" s="47"/>
      <c r="AM76" s="48"/>
      <c r="AN76" s="48"/>
      <c r="AO76" s="48"/>
      <c r="AP76" s="48"/>
      <c r="AQ76" s="48"/>
      <c r="AR76" s="44"/>
      <c r="AS76" s="48"/>
    </row>
    <row r="77" spans="2:45" s="42" customFormat="1" ht="18.75" customHeight="1" x14ac:dyDescent="0.2">
      <c r="B77" s="155"/>
      <c r="C77" s="156"/>
      <c r="D77" s="276" t="s">
        <v>76</v>
      </c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8"/>
      <c r="P77" s="31" t="s">
        <v>23</v>
      </c>
      <c r="Q77" s="70">
        <v>30</v>
      </c>
      <c r="R77" s="33">
        <v>70</v>
      </c>
      <c r="S77" s="34">
        <f t="shared" si="19"/>
        <v>2100</v>
      </c>
      <c r="T77" s="31" t="s">
        <v>23</v>
      </c>
      <c r="U77" s="213">
        <v>30</v>
      </c>
      <c r="V77" s="33">
        <v>121</v>
      </c>
      <c r="W77" s="34">
        <f t="shared" si="20"/>
        <v>3630</v>
      </c>
      <c r="X77" s="31" t="s">
        <v>23</v>
      </c>
      <c r="Y77" s="70">
        <v>30</v>
      </c>
      <c r="Z77" s="33">
        <v>175</v>
      </c>
      <c r="AA77" s="34">
        <f t="shared" si="21"/>
        <v>5250</v>
      </c>
      <c r="AB77" s="31" t="s">
        <v>23</v>
      </c>
      <c r="AC77" s="213">
        <v>30</v>
      </c>
      <c r="AD77" s="33">
        <v>82.5</v>
      </c>
      <c r="AE77" s="34">
        <f t="shared" si="22"/>
        <v>2475</v>
      </c>
      <c r="AG77" s="43"/>
      <c r="AH77" s="44"/>
      <c r="AI77" s="44"/>
      <c r="AJ77" s="45"/>
      <c r="AK77" s="46"/>
      <c r="AL77" s="47"/>
      <c r="AM77" s="48"/>
      <c r="AN77" s="48"/>
      <c r="AO77" s="48"/>
      <c r="AP77" s="48"/>
      <c r="AQ77" s="48"/>
      <c r="AR77" s="44"/>
      <c r="AS77" s="48"/>
    </row>
    <row r="78" spans="2:45" s="42" customFormat="1" ht="18.75" customHeight="1" x14ac:dyDescent="0.2">
      <c r="B78" s="155"/>
      <c r="C78" s="156"/>
      <c r="D78" s="160" t="s">
        <v>63</v>
      </c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5"/>
      <c r="P78" s="31" t="s">
        <v>64</v>
      </c>
      <c r="Q78" s="70">
        <v>0.5</v>
      </c>
      <c r="R78" s="33">
        <v>1950</v>
      </c>
      <c r="S78" s="34">
        <f t="shared" si="19"/>
        <v>975</v>
      </c>
      <c r="T78" s="31" t="s">
        <v>64</v>
      </c>
      <c r="U78" s="213">
        <v>0.5</v>
      </c>
      <c r="V78" s="33">
        <v>2200</v>
      </c>
      <c r="W78" s="34">
        <f t="shared" si="20"/>
        <v>1100</v>
      </c>
      <c r="X78" s="31" t="s">
        <v>64</v>
      </c>
      <c r="Y78" s="70">
        <v>0.5</v>
      </c>
      <c r="Z78" s="33">
        <v>2500</v>
      </c>
      <c r="AA78" s="34">
        <f t="shared" si="21"/>
        <v>1250</v>
      </c>
      <c r="AB78" s="31"/>
      <c r="AC78" s="70"/>
      <c r="AD78" s="33"/>
      <c r="AE78" s="34"/>
      <c r="AG78" s="43"/>
      <c r="AH78" s="44"/>
      <c r="AI78" s="44"/>
      <c r="AJ78" s="45"/>
      <c r="AK78" s="46"/>
      <c r="AL78" s="47"/>
      <c r="AM78" s="48"/>
      <c r="AN78" s="48"/>
      <c r="AO78" s="48"/>
      <c r="AP78" s="48"/>
      <c r="AQ78" s="48"/>
      <c r="AR78" s="44"/>
      <c r="AS78" s="48"/>
    </row>
    <row r="79" spans="2:45" s="42" customFormat="1" ht="18.75" customHeight="1" x14ac:dyDescent="0.2">
      <c r="B79" s="155"/>
      <c r="C79" s="156"/>
      <c r="D79" s="276" t="s">
        <v>110</v>
      </c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8"/>
      <c r="P79" s="31"/>
      <c r="Q79" s="70"/>
      <c r="R79" s="33"/>
      <c r="S79" s="34"/>
      <c r="T79" s="31" t="s">
        <v>23</v>
      </c>
      <c r="U79" s="70">
        <v>50</v>
      </c>
      <c r="V79" s="33">
        <v>179</v>
      </c>
      <c r="W79" s="34">
        <f>V79*U79</f>
        <v>8950</v>
      </c>
      <c r="X79" s="31" t="s">
        <v>23</v>
      </c>
      <c r="Y79" s="70"/>
      <c r="Z79" s="33"/>
      <c r="AA79" s="34">
        <f>Z79*Y79</f>
        <v>0</v>
      </c>
      <c r="AB79" s="31" t="s">
        <v>23</v>
      </c>
      <c r="AC79" s="70"/>
      <c r="AD79" s="33"/>
      <c r="AE79" s="34">
        <f>AD79*AC79</f>
        <v>0</v>
      </c>
      <c r="AG79" s="43"/>
      <c r="AH79" s="44"/>
      <c r="AI79" s="44"/>
      <c r="AJ79" s="45"/>
      <c r="AK79" s="46"/>
      <c r="AL79" s="47"/>
      <c r="AM79" s="48"/>
      <c r="AN79" s="48"/>
      <c r="AO79" s="48"/>
      <c r="AP79" s="48"/>
      <c r="AQ79" s="48"/>
      <c r="AR79" s="44"/>
      <c r="AS79" s="48"/>
    </row>
    <row r="80" spans="2:45" s="42" customFormat="1" ht="18.75" customHeight="1" x14ac:dyDescent="0.2">
      <c r="B80" s="155"/>
      <c r="C80" s="156"/>
      <c r="D80" s="264" t="s">
        <v>47</v>
      </c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6"/>
      <c r="P80" s="65"/>
      <c r="Q80" s="66"/>
      <c r="R80" s="67"/>
      <c r="S80" s="129">
        <f>SUM(S65:S78)</f>
        <v>15635</v>
      </c>
      <c r="T80" s="65"/>
      <c r="U80" s="66"/>
      <c r="V80" s="67"/>
      <c r="W80" s="129">
        <f>SUM(W65:W79)</f>
        <v>28101</v>
      </c>
      <c r="X80" s="65"/>
      <c r="Y80" s="66"/>
      <c r="Z80" s="67"/>
      <c r="AA80" s="129">
        <f>SUM(AA65:AA79)</f>
        <v>21751</v>
      </c>
      <c r="AB80" s="65"/>
      <c r="AC80" s="66"/>
      <c r="AD80" s="67"/>
      <c r="AE80" s="129">
        <f>SUM(AE65:AE79)</f>
        <v>4620</v>
      </c>
      <c r="AG80" s="43"/>
      <c r="AH80" s="44"/>
      <c r="AI80" s="44"/>
      <c r="AJ80" s="45"/>
      <c r="AK80" s="46"/>
      <c r="AL80" s="47"/>
      <c r="AM80" s="48"/>
      <c r="AN80" s="48"/>
      <c r="AO80" s="48"/>
      <c r="AP80" s="48"/>
      <c r="AQ80" s="48"/>
      <c r="AR80" s="44"/>
      <c r="AS80" s="48"/>
    </row>
    <row r="81" spans="2:45" s="35" customFormat="1" ht="18.75" customHeight="1" x14ac:dyDescent="0.2">
      <c r="B81" s="304" t="s">
        <v>36</v>
      </c>
      <c r="C81" s="305"/>
      <c r="D81" s="306" t="s">
        <v>37</v>
      </c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8"/>
      <c r="P81" s="71" t="s">
        <v>65</v>
      </c>
      <c r="Q81" s="72" t="s">
        <v>66</v>
      </c>
      <c r="R81" s="73" t="s">
        <v>67</v>
      </c>
      <c r="S81" s="74"/>
      <c r="T81" s="71"/>
      <c r="U81" s="72"/>
      <c r="V81" s="73"/>
      <c r="W81" s="74"/>
      <c r="X81" s="71" t="s">
        <v>65</v>
      </c>
      <c r="Y81" s="72" t="s">
        <v>66</v>
      </c>
      <c r="Z81" s="73" t="s">
        <v>67</v>
      </c>
      <c r="AA81" s="74"/>
      <c r="AB81" s="71" t="s">
        <v>65</v>
      </c>
      <c r="AC81" s="72" t="s">
        <v>66</v>
      </c>
      <c r="AD81" s="73" t="s">
        <v>67</v>
      </c>
      <c r="AE81" s="74"/>
      <c r="AG81" s="46"/>
      <c r="AH81" s="46"/>
      <c r="AI81" s="46"/>
      <c r="AJ81" s="46"/>
      <c r="AK81" s="46"/>
      <c r="AL81" s="47"/>
      <c r="AM81" s="46"/>
      <c r="AN81" s="46"/>
      <c r="AO81" s="46"/>
      <c r="AP81" s="46"/>
      <c r="AQ81" s="46"/>
      <c r="AR81" s="43"/>
      <c r="AS81" s="46"/>
    </row>
    <row r="82" spans="2:45" s="35" customFormat="1" ht="18.75" hidden="1" customHeight="1" x14ac:dyDescent="0.2">
      <c r="B82" s="172"/>
      <c r="C82" s="173"/>
      <c r="D82" s="276" t="s">
        <v>82</v>
      </c>
      <c r="E82" s="277"/>
      <c r="F82" s="277"/>
      <c r="G82" s="277"/>
      <c r="H82" s="277"/>
      <c r="I82" s="277"/>
      <c r="J82" s="277"/>
      <c r="K82" s="277"/>
      <c r="L82" s="277"/>
      <c r="M82" s="277"/>
      <c r="N82" s="277"/>
      <c r="O82" s="278"/>
      <c r="P82" s="31">
        <v>30</v>
      </c>
      <c r="Q82" s="70">
        <v>1</v>
      </c>
      <c r="R82" s="33">
        <v>2235.46875</v>
      </c>
      <c r="S82" s="34"/>
      <c r="T82" s="31">
        <v>30</v>
      </c>
      <c r="U82" s="70">
        <v>1</v>
      </c>
      <c r="V82" s="33">
        <v>2235.46875</v>
      </c>
      <c r="W82" s="34"/>
      <c r="X82" s="31">
        <v>30</v>
      </c>
      <c r="Y82" s="70">
        <v>1</v>
      </c>
      <c r="Z82" s="33">
        <v>2235.46875</v>
      </c>
      <c r="AA82" s="34"/>
      <c r="AB82" s="31">
        <v>30</v>
      </c>
      <c r="AC82" s="70">
        <v>1</v>
      </c>
      <c r="AD82" s="33">
        <v>2235.46875</v>
      </c>
      <c r="AE82" s="34"/>
      <c r="AF82" s="46"/>
      <c r="AG82" s="46"/>
      <c r="AH82" s="46"/>
      <c r="AI82" s="46"/>
      <c r="AJ82" s="46"/>
      <c r="AK82" s="46"/>
      <c r="AL82" s="47"/>
      <c r="AM82" s="46"/>
      <c r="AN82" s="46"/>
      <c r="AO82" s="46"/>
      <c r="AP82" s="46"/>
      <c r="AQ82" s="46"/>
      <c r="AR82" s="43"/>
      <c r="AS82" s="46"/>
    </row>
    <row r="83" spans="2:45" s="35" customFormat="1" ht="18.75" customHeight="1" x14ac:dyDescent="0.2">
      <c r="B83" s="172"/>
      <c r="C83" s="173"/>
      <c r="D83" s="276" t="s">
        <v>83</v>
      </c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78"/>
      <c r="P83" s="31">
        <v>60</v>
      </c>
      <c r="Q83" s="70">
        <v>1</v>
      </c>
      <c r="R83" s="33">
        <v>1350.1875</v>
      </c>
      <c r="S83" s="34">
        <f t="shared" ref="S83:S85" si="23">R83*Q83*P83</f>
        <v>81011.25</v>
      </c>
      <c r="T83" s="31" t="s">
        <v>16</v>
      </c>
      <c r="U83" s="70">
        <v>1</v>
      </c>
      <c r="V83" s="33"/>
      <c r="W83" s="34">
        <v>900000</v>
      </c>
      <c r="X83" s="31">
        <v>60</v>
      </c>
      <c r="Y83" s="70">
        <v>1</v>
      </c>
      <c r="Z83" s="33">
        <v>1777.5</v>
      </c>
      <c r="AA83" s="34">
        <f>Z83*Y83*X83</f>
        <v>106650</v>
      </c>
      <c r="AB83" s="31">
        <v>60</v>
      </c>
      <c r="AC83" s="70">
        <v>1</v>
      </c>
      <c r="AD83" s="33">
        <v>1241.8499999999999</v>
      </c>
      <c r="AE83" s="34">
        <f t="shared" ref="AE83:AE88" si="24">AD83*AC83*AB83</f>
        <v>74511</v>
      </c>
      <c r="AF83" s="46"/>
      <c r="AG83" s="46"/>
      <c r="AH83" s="46"/>
      <c r="AI83" s="46"/>
      <c r="AJ83" s="46"/>
      <c r="AK83" s="46"/>
      <c r="AL83" s="47"/>
      <c r="AM83" s="46"/>
      <c r="AN83" s="46"/>
      <c r="AO83" s="46"/>
      <c r="AP83" s="46"/>
      <c r="AQ83" s="46"/>
      <c r="AR83" s="43"/>
      <c r="AS83" s="46"/>
    </row>
    <row r="84" spans="2:45" s="35" customFormat="1" ht="18.75" customHeight="1" x14ac:dyDescent="0.2">
      <c r="B84" s="172"/>
      <c r="C84" s="173"/>
      <c r="D84" s="276" t="s">
        <v>84</v>
      </c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78"/>
      <c r="P84" s="31">
        <v>60</v>
      </c>
      <c r="Q84" s="70">
        <v>3</v>
      </c>
      <c r="R84" s="33">
        <v>1134.65625</v>
      </c>
      <c r="S84" s="34">
        <f t="shared" si="23"/>
        <v>204238.125</v>
      </c>
      <c r="T84" s="31"/>
      <c r="U84" s="70"/>
      <c r="V84" s="33"/>
      <c r="W84" s="34">
        <f t="shared" ref="W84:W85" si="25">V84*U84*T84</f>
        <v>0</v>
      </c>
      <c r="X84" s="31">
        <v>60</v>
      </c>
      <c r="Y84" s="70">
        <v>3</v>
      </c>
      <c r="Z84" s="33">
        <v>1423</v>
      </c>
      <c r="AA84" s="34">
        <f>Z84*Y84*X84</f>
        <v>256140</v>
      </c>
      <c r="AB84" s="31">
        <v>60</v>
      </c>
      <c r="AC84" s="213">
        <v>3</v>
      </c>
      <c r="AD84" s="33">
        <v>936.9</v>
      </c>
      <c r="AE84" s="34">
        <f t="shared" si="24"/>
        <v>168642</v>
      </c>
      <c r="AF84" s="46"/>
      <c r="AG84" s="46"/>
      <c r="AH84" s="46"/>
      <c r="AI84" s="46"/>
      <c r="AJ84" s="46"/>
      <c r="AK84" s="46"/>
      <c r="AL84" s="47"/>
      <c r="AM84" s="46"/>
      <c r="AN84" s="46"/>
      <c r="AO84" s="46"/>
      <c r="AP84" s="46"/>
      <c r="AQ84" s="46"/>
      <c r="AR84" s="43"/>
      <c r="AS84" s="46"/>
    </row>
    <row r="85" spans="2:45" s="35" customFormat="1" ht="18.75" customHeight="1" x14ac:dyDescent="0.2">
      <c r="B85" s="172"/>
      <c r="C85" s="173"/>
      <c r="D85" s="276" t="s">
        <v>102</v>
      </c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8"/>
      <c r="P85" s="31">
        <v>60</v>
      </c>
      <c r="Q85" s="70">
        <v>1</v>
      </c>
      <c r="R85" s="33">
        <v>1692.1875</v>
      </c>
      <c r="S85" s="34">
        <f t="shared" si="23"/>
        <v>101531.25</v>
      </c>
      <c r="T85" s="31"/>
      <c r="U85" s="70"/>
      <c r="V85" s="33"/>
      <c r="W85" s="34">
        <f t="shared" si="25"/>
        <v>0</v>
      </c>
      <c r="X85" s="31">
        <v>60</v>
      </c>
      <c r="Y85" s="70">
        <v>1</v>
      </c>
      <c r="Z85" s="33">
        <v>2208.75</v>
      </c>
      <c r="AA85" s="34">
        <f>Z85*Y85*X85</f>
        <v>132525</v>
      </c>
      <c r="AB85" s="31">
        <v>60</v>
      </c>
      <c r="AC85" s="70">
        <v>1</v>
      </c>
      <c r="AD85" s="33">
        <v>1241.8499999999999</v>
      </c>
      <c r="AE85" s="34">
        <f t="shared" si="24"/>
        <v>74511</v>
      </c>
      <c r="AF85" s="46"/>
      <c r="AG85" s="46"/>
      <c r="AH85" s="46"/>
      <c r="AI85" s="46"/>
      <c r="AJ85" s="46"/>
      <c r="AK85" s="46"/>
      <c r="AL85" s="47"/>
      <c r="AM85" s="46"/>
      <c r="AN85" s="46"/>
      <c r="AO85" s="46"/>
      <c r="AP85" s="46"/>
      <c r="AQ85" s="46"/>
      <c r="AR85" s="43"/>
      <c r="AS85" s="46"/>
    </row>
    <row r="86" spans="2:45" s="35" customFormat="1" ht="18.75" customHeight="1" x14ac:dyDescent="0.2">
      <c r="B86" s="172"/>
      <c r="C86" s="173"/>
      <c r="D86" s="160" t="s">
        <v>120</v>
      </c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5"/>
      <c r="P86" s="31"/>
      <c r="Q86" s="70"/>
      <c r="R86" s="33"/>
      <c r="S86" s="34"/>
      <c r="T86" s="31"/>
      <c r="U86" s="70"/>
      <c r="V86" s="33"/>
      <c r="W86" s="34"/>
      <c r="X86" s="31"/>
      <c r="Y86" s="70"/>
      <c r="Z86" s="33"/>
      <c r="AA86" s="34"/>
      <c r="AB86" s="31">
        <v>60</v>
      </c>
      <c r="AC86" s="70"/>
      <c r="AD86" s="33">
        <v>1669.44</v>
      </c>
      <c r="AE86" s="34">
        <f t="shared" si="24"/>
        <v>0</v>
      </c>
      <c r="AF86" s="46"/>
      <c r="AG86" s="46"/>
      <c r="AH86" s="46"/>
      <c r="AI86" s="46"/>
      <c r="AJ86" s="46"/>
      <c r="AK86" s="46"/>
      <c r="AL86" s="47"/>
      <c r="AM86" s="46"/>
      <c r="AN86" s="46"/>
      <c r="AO86" s="46"/>
      <c r="AP86" s="46"/>
      <c r="AQ86" s="46"/>
      <c r="AR86" s="43"/>
      <c r="AS86" s="46"/>
    </row>
    <row r="87" spans="2:45" s="35" customFormat="1" ht="18.75" customHeight="1" x14ac:dyDescent="0.2">
      <c r="B87" s="172"/>
      <c r="C87" s="173"/>
      <c r="D87" s="160" t="s">
        <v>121</v>
      </c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5"/>
      <c r="P87" s="31"/>
      <c r="Q87" s="70"/>
      <c r="R87" s="33"/>
      <c r="S87" s="34"/>
      <c r="T87" s="31"/>
      <c r="U87" s="70"/>
      <c r="V87" s="33"/>
      <c r="W87" s="34"/>
      <c r="X87" s="31"/>
      <c r="Y87" s="70"/>
      <c r="Z87" s="33"/>
      <c r="AA87" s="34"/>
      <c r="AB87" s="31">
        <v>60</v>
      </c>
      <c r="AC87" s="70"/>
      <c r="AD87" s="33">
        <v>1456.65</v>
      </c>
      <c r="AE87" s="34">
        <f t="shared" si="24"/>
        <v>0</v>
      </c>
      <c r="AF87" s="46"/>
      <c r="AG87" s="46"/>
      <c r="AH87" s="46"/>
      <c r="AI87" s="46"/>
      <c r="AJ87" s="46"/>
      <c r="AK87" s="46"/>
      <c r="AL87" s="47"/>
      <c r="AM87" s="46"/>
      <c r="AN87" s="46"/>
      <c r="AO87" s="46"/>
      <c r="AP87" s="46"/>
      <c r="AQ87" s="46"/>
      <c r="AR87" s="43"/>
      <c r="AS87" s="46"/>
    </row>
    <row r="88" spans="2:45" s="35" customFormat="1" ht="18.75" customHeight="1" x14ac:dyDescent="0.2">
      <c r="B88" s="172"/>
      <c r="C88" s="173"/>
      <c r="D88" s="160" t="s">
        <v>122</v>
      </c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5"/>
      <c r="P88" s="31"/>
      <c r="Q88" s="70"/>
      <c r="R88" s="33"/>
      <c r="S88" s="34"/>
      <c r="T88" s="31"/>
      <c r="U88" s="70"/>
      <c r="V88" s="33"/>
      <c r="W88" s="34"/>
      <c r="X88" s="31"/>
      <c r="Y88" s="70"/>
      <c r="Z88" s="33"/>
      <c r="AA88" s="34"/>
      <c r="AB88" s="31">
        <v>60</v>
      </c>
      <c r="AC88" s="70"/>
      <c r="AD88" s="33">
        <v>1241.8499999999999</v>
      </c>
      <c r="AE88" s="34">
        <f t="shared" si="24"/>
        <v>0</v>
      </c>
      <c r="AF88" s="46"/>
      <c r="AG88" s="46"/>
      <c r="AH88" s="46"/>
      <c r="AI88" s="46"/>
      <c r="AJ88" s="46"/>
      <c r="AK88" s="46"/>
      <c r="AL88" s="47"/>
      <c r="AM88" s="46"/>
      <c r="AN88" s="46"/>
      <c r="AO88" s="46"/>
      <c r="AP88" s="46"/>
      <c r="AQ88" s="46"/>
      <c r="AR88" s="43"/>
      <c r="AS88" s="46"/>
    </row>
    <row r="89" spans="2:45" s="35" customFormat="1" ht="18.75" customHeight="1" x14ac:dyDescent="0.2">
      <c r="B89" s="172"/>
      <c r="C89" s="179"/>
      <c r="D89" s="264" t="s">
        <v>69</v>
      </c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6"/>
      <c r="P89" s="31"/>
      <c r="Q89" s="70"/>
      <c r="R89" s="33"/>
      <c r="S89" s="130">
        <f>SUM(S83:S85)</f>
        <v>386780.625</v>
      </c>
      <c r="T89" s="31"/>
      <c r="U89" s="70"/>
      <c r="V89" s="33"/>
      <c r="W89" s="130">
        <f>SUM(W83:W85)</f>
        <v>900000</v>
      </c>
      <c r="X89" s="31"/>
      <c r="Y89" s="70"/>
      <c r="Z89" s="33"/>
      <c r="AA89" s="130">
        <f>SUM(AA83:AA85)</f>
        <v>495315</v>
      </c>
      <c r="AB89" s="31"/>
      <c r="AC89" s="70"/>
      <c r="AD89" s="33"/>
      <c r="AE89" s="130">
        <f>SUM(AE83:AE88)</f>
        <v>317664</v>
      </c>
      <c r="AG89" s="46"/>
      <c r="AH89" s="46"/>
      <c r="AI89" s="46"/>
      <c r="AJ89" s="46"/>
      <c r="AK89" s="46"/>
      <c r="AL89" s="47"/>
      <c r="AM89" s="46"/>
      <c r="AN89" s="46"/>
      <c r="AO89" s="46"/>
      <c r="AP89" s="46"/>
      <c r="AQ89" s="46"/>
      <c r="AR89" s="43"/>
      <c r="AS89" s="46"/>
    </row>
    <row r="90" spans="2:45" s="35" customFormat="1" ht="18.75" customHeight="1" x14ac:dyDescent="0.2">
      <c r="B90" s="304" t="s">
        <v>46</v>
      </c>
      <c r="C90" s="305"/>
      <c r="D90" s="309" t="s">
        <v>44</v>
      </c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1"/>
      <c r="P90" s="31"/>
      <c r="Q90" s="70"/>
      <c r="R90" s="33"/>
      <c r="S90" s="59">
        <v>3000</v>
      </c>
      <c r="T90" s="31"/>
      <c r="U90" s="70"/>
      <c r="V90" s="33"/>
      <c r="W90" s="59">
        <v>15000</v>
      </c>
      <c r="X90" s="31"/>
      <c r="Y90" s="70"/>
      <c r="Z90" s="33"/>
      <c r="AA90" s="59">
        <v>3000</v>
      </c>
      <c r="AB90" s="31"/>
      <c r="AC90" s="70"/>
      <c r="AD90" s="33"/>
      <c r="AE90" s="59"/>
      <c r="AG90" s="43"/>
      <c r="AH90" s="43"/>
      <c r="AI90" s="43"/>
      <c r="AJ90" s="47"/>
      <c r="AK90" s="46"/>
      <c r="AL90" s="47"/>
      <c r="AM90" s="46"/>
      <c r="AN90" s="46"/>
      <c r="AO90" s="46"/>
      <c r="AP90" s="46"/>
      <c r="AQ90" s="46"/>
      <c r="AR90" s="43"/>
      <c r="AS90" s="46"/>
    </row>
    <row r="91" spans="2:45" s="35" customFormat="1" ht="18.75" customHeight="1" x14ac:dyDescent="0.2">
      <c r="B91" s="172"/>
      <c r="C91" s="179"/>
      <c r="D91" s="264" t="s">
        <v>74</v>
      </c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6"/>
      <c r="P91" s="31"/>
      <c r="Q91" s="70"/>
      <c r="R91" s="33"/>
      <c r="S91" s="131">
        <f>SUM(S44+S63+S80+S89+S90)</f>
        <v>439065.625</v>
      </c>
      <c r="T91" s="31"/>
      <c r="U91" s="70"/>
      <c r="V91" s="33"/>
      <c r="W91" s="131">
        <f>SUM(W44+W63+W80+W89+W90)</f>
        <v>1078606</v>
      </c>
      <c r="X91" s="31"/>
      <c r="Y91" s="70"/>
      <c r="Z91" s="33"/>
      <c r="AA91" s="131">
        <f>SUM(AA44+AA63+AA80+AA89+AA90)</f>
        <v>610751</v>
      </c>
      <c r="AB91" s="31"/>
      <c r="AC91" s="70"/>
      <c r="AD91" s="33"/>
      <c r="AE91" s="131">
        <f>SUM(AE44+AE63+AE80+AE89+AE90)</f>
        <v>322284</v>
      </c>
      <c r="AG91" s="43"/>
      <c r="AH91" s="43"/>
      <c r="AI91" s="43"/>
      <c r="AJ91" s="47"/>
      <c r="AK91" s="46"/>
      <c r="AL91" s="47"/>
      <c r="AM91" s="46"/>
      <c r="AN91" s="46"/>
      <c r="AO91" s="46"/>
      <c r="AP91" s="46"/>
      <c r="AQ91" s="46"/>
      <c r="AR91" s="43"/>
      <c r="AS91" s="46"/>
    </row>
    <row r="92" spans="2:45" s="35" customFormat="1" ht="18.75" customHeight="1" x14ac:dyDescent="0.2">
      <c r="B92" s="304" t="s">
        <v>68</v>
      </c>
      <c r="C92" s="305"/>
      <c r="D92" s="259" t="s">
        <v>92</v>
      </c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4"/>
      <c r="P92" s="31"/>
      <c r="Q92" s="70"/>
      <c r="R92" s="33"/>
      <c r="S92" s="78">
        <f>S91*0.05</f>
        <v>21953.28125</v>
      </c>
      <c r="T92" s="31"/>
      <c r="U92" s="70"/>
      <c r="V92" s="33"/>
      <c r="W92" s="78">
        <f>W91*0.09</f>
        <v>97074.54</v>
      </c>
      <c r="X92" s="31"/>
      <c r="Y92" s="70"/>
      <c r="Z92" s="33"/>
      <c r="AA92" s="78"/>
      <c r="AB92" s="31"/>
      <c r="AC92" s="70"/>
      <c r="AD92" s="33"/>
      <c r="AE92" s="78"/>
      <c r="AG92" s="43"/>
      <c r="AH92" s="43"/>
      <c r="AI92" s="43"/>
      <c r="AJ92" s="47"/>
      <c r="AK92" s="46"/>
      <c r="AL92" s="47"/>
      <c r="AM92" s="46"/>
      <c r="AN92" s="46"/>
      <c r="AO92" s="46"/>
      <c r="AP92" s="46"/>
      <c r="AQ92" s="46"/>
      <c r="AR92" s="43"/>
      <c r="AS92" s="46"/>
    </row>
    <row r="93" spans="2:45" s="35" customFormat="1" ht="18.75" customHeight="1" x14ac:dyDescent="0.2">
      <c r="B93" s="304" t="s">
        <v>72</v>
      </c>
      <c r="C93" s="305"/>
      <c r="D93" s="259" t="s">
        <v>73</v>
      </c>
      <c r="E93" s="313"/>
      <c r="F93" s="313"/>
      <c r="G93" s="313"/>
      <c r="H93" s="313"/>
      <c r="I93" s="313"/>
      <c r="J93" s="313"/>
      <c r="K93" s="313"/>
      <c r="L93" s="313"/>
      <c r="M93" s="313"/>
      <c r="N93" s="313"/>
      <c r="O93" s="314"/>
      <c r="P93" s="31"/>
      <c r="Q93" s="70"/>
      <c r="R93" s="33"/>
      <c r="S93" s="78">
        <f>S91*0.15</f>
        <v>65859.84375</v>
      </c>
      <c r="T93" s="31"/>
      <c r="U93" s="70"/>
      <c r="V93" s="33"/>
      <c r="W93" s="78">
        <f>0.15*(W92+W91)</f>
        <v>176352.08100000001</v>
      </c>
      <c r="X93" s="31"/>
      <c r="Y93" s="70"/>
      <c r="Z93" s="33"/>
      <c r="AA93" s="78">
        <v>152225.25</v>
      </c>
      <c r="AB93" s="31"/>
      <c r="AC93" s="70"/>
      <c r="AD93" s="33"/>
      <c r="AE93" s="78"/>
      <c r="AG93" s="43"/>
      <c r="AH93" s="43"/>
      <c r="AI93" s="43"/>
      <c r="AJ93" s="47"/>
      <c r="AK93" s="46"/>
      <c r="AL93" s="47"/>
      <c r="AM93" s="46"/>
      <c r="AN93" s="46"/>
      <c r="AO93" s="46"/>
      <c r="AP93" s="46"/>
      <c r="AQ93" s="46"/>
      <c r="AR93" s="43"/>
      <c r="AS93" s="46"/>
    </row>
    <row r="94" spans="2:45" s="35" customFormat="1" ht="18.75" customHeight="1" thickBot="1" x14ac:dyDescent="0.25">
      <c r="B94" s="235" t="s">
        <v>118</v>
      </c>
      <c r="C94" s="236"/>
      <c r="D94" s="216" t="s">
        <v>119</v>
      </c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217"/>
      <c r="P94" s="218"/>
      <c r="Q94" s="180"/>
      <c r="R94" s="219"/>
      <c r="S94" s="220"/>
      <c r="T94" s="218"/>
      <c r="U94" s="180"/>
      <c r="V94" s="219"/>
      <c r="W94" s="220"/>
      <c r="X94" s="218"/>
      <c r="Y94" s="180"/>
      <c r="Z94" s="219"/>
      <c r="AA94" s="220">
        <v>59332.55</v>
      </c>
      <c r="AB94" s="218"/>
      <c r="AC94" s="180"/>
      <c r="AD94" s="219"/>
      <c r="AE94" s="220"/>
      <c r="AG94" s="43"/>
      <c r="AH94" s="43"/>
      <c r="AI94" s="43"/>
      <c r="AJ94" s="47"/>
      <c r="AK94" s="46"/>
      <c r="AL94" s="47"/>
      <c r="AM94" s="46"/>
      <c r="AN94" s="46"/>
      <c r="AO94" s="46"/>
      <c r="AP94" s="46"/>
      <c r="AQ94" s="46"/>
      <c r="AR94" s="43"/>
      <c r="AS94" s="46"/>
    </row>
    <row r="95" spans="2:45" s="35" customFormat="1" ht="18.75" customHeight="1" thickBot="1" x14ac:dyDescent="0.25">
      <c r="B95" s="323"/>
      <c r="C95" s="325"/>
      <c r="D95" s="320" t="s">
        <v>38</v>
      </c>
      <c r="E95" s="321"/>
      <c r="F95" s="321"/>
      <c r="G95" s="321"/>
      <c r="H95" s="321"/>
      <c r="I95" s="321"/>
      <c r="J95" s="321"/>
      <c r="K95" s="321"/>
      <c r="L95" s="321"/>
      <c r="M95" s="321"/>
      <c r="N95" s="321"/>
      <c r="O95" s="322"/>
      <c r="P95" s="79"/>
      <c r="Q95" s="80"/>
      <c r="R95" s="81" t="s">
        <v>39</v>
      </c>
      <c r="S95" s="132">
        <f>S91+S93+S92</f>
        <v>526878.75</v>
      </c>
      <c r="T95" s="79"/>
      <c r="U95" s="80"/>
      <c r="V95" s="81" t="s">
        <v>39</v>
      </c>
      <c r="W95" s="132">
        <f>W91+W93+W92</f>
        <v>1352032.621</v>
      </c>
      <c r="X95" s="79"/>
      <c r="Y95" s="80"/>
      <c r="Z95" s="81" t="s">
        <v>39</v>
      </c>
      <c r="AA95" s="132">
        <f>AA91+AA93+AA94</f>
        <v>822308.8</v>
      </c>
      <c r="AB95" s="79"/>
      <c r="AC95" s="80"/>
      <c r="AD95" s="81" t="s">
        <v>39</v>
      </c>
      <c r="AE95" s="132">
        <f>AE91+AE93+AE92</f>
        <v>322284</v>
      </c>
      <c r="AG95" s="43"/>
      <c r="AH95" s="43"/>
      <c r="AI95" s="43"/>
      <c r="AJ95" s="47"/>
      <c r="AK95" s="46"/>
      <c r="AL95" s="47"/>
      <c r="AM95" s="46"/>
      <c r="AN95" s="49"/>
      <c r="AO95" s="49"/>
      <c r="AP95" s="46"/>
      <c r="AQ95" s="46"/>
      <c r="AR95" s="43"/>
      <c r="AS95" s="46"/>
    </row>
    <row r="96" spans="2:45" s="35" customFormat="1" ht="18.75" hidden="1" customHeight="1" x14ac:dyDescent="0.2">
      <c r="B96" s="176"/>
      <c r="C96" s="177"/>
      <c r="D96" s="85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7"/>
      <c r="P96" s="88"/>
      <c r="Q96" s="89"/>
      <c r="R96" s="90"/>
      <c r="S96" s="91"/>
      <c r="T96" s="88"/>
      <c r="U96" s="89"/>
      <c r="V96" s="90"/>
      <c r="W96" s="91"/>
      <c r="X96" s="88"/>
      <c r="Y96" s="89"/>
      <c r="Z96" s="90"/>
      <c r="AA96" s="91"/>
      <c r="AB96" s="88"/>
      <c r="AC96" s="89"/>
      <c r="AD96" s="90"/>
      <c r="AE96" s="91"/>
      <c r="AG96" s="43"/>
      <c r="AH96" s="43"/>
      <c r="AI96" s="43"/>
      <c r="AJ96" s="47"/>
      <c r="AK96" s="46"/>
      <c r="AL96" s="47"/>
      <c r="AM96" s="46"/>
      <c r="AN96" s="49"/>
      <c r="AO96" s="49"/>
      <c r="AP96" s="46"/>
      <c r="AQ96" s="46"/>
      <c r="AR96" s="43"/>
      <c r="AS96" s="46"/>
    </row>
    <row r="97" spans="2:45" s="35" customFormat="1" ht="18.75" hidden="1" customHeight="1" x14ac:dyDescent="0.2">
      <c r="B97" s="176"/>
      <c r="C97" s="177"/>
      <c r="D97" s="85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7"/>
      <c r="P97" s="88"/>
      <c r="Q97" s="89"/>
      <c r="R97" s="90"/>
      <c r="S97" s="91"/>
      <c r="T97" s="88"/>
      <c r="U97" s="89"/>
      <c r="V97" s="90"/>
      <c r="W97" s="91"/>
      <c r="X97" s="88"/>
      <c r="Y97" s="89"/>
      <c r="Z97" s="90"/>
      <c r="AA97" s="91"/>
      <c r="AB97" s="88"/>
      <c r="AC97" s="89"/>
      <c r="AD97" s="90"/>
      <c r="AE97" s="91"/>
      <c r="AG97" s="43"/>
      <c r="AH97" s="43"/>
      <c r="AI97" s="43"/>
      <c r="AJ97" s="47"/>
      <c r="AK97" s="46"/>
      <c r="AL97" s="47"/>
      <c r="AM97" s="46"/>
      <c r="AN97" s="49"/>
      <c r="AO97" s="49"/>
      <c r="AP97" s="46"/>
      <c r="AQ97" s="46"/>
      <c r="AR97" s="43"/>
      <c r="AS97" s="46"/>
    </row>
    <row r="98" spans="2:45" s="35" customFormat="1" ht="18.75" hidden="1" customHeight="1" x14ac:dyDescent="0.2">
      <c r="B98" s="176"/>
      <c r="C98" s="177"/>
      <c r="D98" s="326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28"/>
      <c r="P98" s="92"/>
      <c r="Q98" s="93"/>
      <c r="R98" s="94"/>
      <c r="S98" s="95"/>
      <c r="T98" s="92"/>
      <c r="U98" s="93"/>
      <c r="V98" s="94"/>
      <c r="W98" s="95"/>
      <c r="X98" s="92"/>
      <c r="Y98" s="93"/>
      <c r="Z98" s="94"/>
      <c r="AA98" s="95"/>
      <c r="AB98" s="92"/>
      <c r="AC98" s="93"/>
      <c r="AD98" s="94"/>
      <c r="AE98" s="95"/>
      <c r="AG98" s="43"/>
      <c r="AH98" s="43"/>
      <c r="AI98" s="43"/>
      <c r="AJ98" s="47"/>
      <c r="AK98" s="46"/>
      <c r="AL98" s="47"/>
      <c r="AM98" s="46"/>
      <c r="AN98" s="49"/>
      <c r="AO98" s="49"/>
      <c r="AP98" s="46"/>
      <c r="AQ98" s="46"/>
      <c r="AR98" s="43"/>
      <c r="AS98" s="46"/>
    </row>
    <row r="99" spans="2:45" s="35" customFormat="1" ht="18.75" hidden="1" customHeight="1" x14ac:dyDescent="0.2">
      <c r="B99" s="315"/>
      <c r="C99" s="316"/>
      <c r="D99" s="264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6"/>
      <c r="P99" s="92"/>
      <c r="Q99" s="93"/>
      <c r="R99" s="94"/>
      <c r="S99" s="95"/>
      <c r="T99" s="92"/>
      <c r="U99" s="93"/>
      <c r="V99" s="94"/>
      <c r="W99" s="95"/>
      <c r="X99" s="92"/>
      <c r="Y99" s="93"/>
      <c r="Z99" s="94"/>
      <c r="AA99" s="95"/>
      <c r="AB99" s="92"/>
      <c r="AC99" s="93"/>
      <c r="AD99" s="94"/>
      <c r="AE99" s="95"/>
      <c r="AG99" s="43"/>
      <c r="AH99" s="43"/>
      <c r="AI99" s="43"/>
      <c r="AJ99" s="47"/>
      <c r="AK99" s="46"/>
      <c r="AL99" s="47"/>
      <c r="AM99" s="46"/>
      <c r="AN99" s="49"/>
      <c r="AO99" s="49"/>
      <c r="AP99" s="46"/>
      <c r="AQ99" s="46"/>
      <c r="AR99" s="43"/>
      <c r="AS99" s="46"/>
    </row>
    <row r="100" spans="2:45" s="35" customFormat="1" ht="18.75" hidden="1" customHeight="1" x14ac:dyDescent="0.2">
      <c r="B100" s="96"/>
      <c r="C100" s="97"/>
      <c r="D100" s="98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100"/>
      <c r="P100" s="92"/>
      <c r="Q100" s="93"/>
      <c r="R100" s="94"/>
      <c r="S100" s="94"/>
      <c r="T100" s="92"/>
      <c r="U100" s="93"/>
      <c r="V100" s="94"/>
      <c r="W100" s="94"/>
      <c r="X100" s="92"/>
      <c r="Y100" s="93"/>
      <c r="Z100" s="94"/>
      <c r="AA100" s="94"/>
      <c r="AB100" s="92"/>
      <c r="AC100" s="93"/>
      <c r="AD100" s="94"/>
      <c r="AE100" s="94"/>
      <c r="AG100" s="43"/>
      <c r="AH100" s="43"/>
      <c r="AI100" s="43"/>
      <c r="AJ100" s="47"/>
      <c r="AK100" s="46"/>
      <c r="AL100" s="47"/>
      <c r="AM100" s="46"/>
      <c r="AN100" s="49"/>
      <c r="AO100" s="49"/>
      <c r="AP100" s="46"/>
      <c r="AQ100" s="46"/>
      <c r="AR100" s="43"/>
      <c r="AS100" s="46"/>
    </row>
    <row r="101" spans="2:45" s="35" customFormat="1" ht="18.75" hidden="1" customHeight="1" x14ac:dyDescent="0.2">
      <c r="B101" s="96"/>
      <c r="C101" s="97"/>
      <c r="D101" s="101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100"/>
      <c r="P101" s="92"/>
      <c r="Q101" s="93"/>
      <c r="R101" s="94"/>
      <c r="S101" s="95"/>
      <c r="T101" s="92"/>
      <c r="U101" s="93"/>
      <c r="V101" s="94"/>
      <c r="W101" s="95"/>
      <c r="X101" s="92"/>
      <c r="Y101" s="93"/>
      <c r="Z101" s="94"/>
      <c r="AA101" s="95"/>
      <c r="AB101" s="92"/>
      <c r="AC101" s="93"/>
      <c r="AD101" s="94"/>
      <c r="AE101" s="95"/>
      <c r="AG101" s="43"/>
      <c r="AH101" s="43"/>
      <c r="AI101" s="43"/>
      <c r="AJ101" s="47"/>
      <c r="AK101" s="46"/>
      <c r="AL101" s="47"/>
      <c r="AM101" s="46"/>
      <c r="AN101" s="49"/>
      <c r="AO101" s="49"/>
      <c r="AP101" s="46"/>
      <c r="AQ101" s="46"/>
      <c r="AR101" s="43"/>
      <c r="AS101" s="46"/>
    </row>
    <row r="102" spans="2:45" s="35" customFormat="1" ht="18.75" hidden="1" customHeight="1" x14ac:dyDescent="0.2">
      <c r="B102" s="315"/>
      <c r="C102" s="316"/>
      <c r="D102" s="317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9"/>
      <c r="P102" s="92"/>
      <c r="Q102" s="93"/>
      <c r="R102" s="94"/>
      <c r="S102" s="95"/>
      <c r="T102" s="92"/>
      <c r="U102" s="93"/>
      <c r="V102" s="94"/>
      <c r="W102" s="95"/>
      <c r="X102" s="92"/>
      <c r="Y102" s="93"/>
      <c r="Z102" s="94"/>
      <c r="AA102" s="95"/>
      <c r="AB102" s="92"/>
      <c r="AC102" s="93"/>
      <c r="AD102" s="94"/>
      <c r="AE102" s="95"/>
      <c r="AG102" s="43"/>
      <c r="AH102" s="43"/>
      <c r="AI102" s="43"/>
      <c r="AJ102" s="47"/>
      <c r="AK102" s="46"/>
      <c r="AL102" s="47"/>
      <c r="AM102" s="46"/>
      <c r="AN102" s="49"/>
      <c r="AO102" s="49"/>
      <c r="AP102" s="46"/>
      <c r="AQ102" s="46"/>
      <c r="AR102" s="43"/>
      <c r="AS102" s="46"/>
    </row>
    <row r="103" spans="2:45" s="35" customFormat="1" ht="18.75" hidden="1" customHeight="1" x14ac:dyDescent="0.2">
      <c r="B103" s="96"/>
      <c r="C103" s="97"/>
      <c r="D103" s="320" t="s">
        <v>38</v>
      </c>
      <c r="E103" s="321"/>
      <c r="F103" s="321"/>
      <c r="G103" s="321"/>
      <c r="H103" s="321"/>
      <c r="I103" s="321"/>
      <c r="J103" s="321"/>
      <c r="K103" s="321"/>
      <c r="L103" s="321"/>
      <c r="M103" s="321"/>
      <c r="N103" s="321"/>
      <c r="O103" s="322"/>
      <c r="P103" s="79"/>
      <c r="Q103" s="80"/>
      <c r="R103" s="81" t="s">
        <v>40</v>
      </c>
      <c r="S103" s="82" t="e">
        <f>S44+#REF!+#REF!+#REF!+#REF!+#REF!+S95</f>
        <v>#REF!</v>
      </c>
      <c r="T103" s="79"/>
      <c r="U103" s="80"/>
      <c r="V103" s="81" t="s">
        <v>40</v>
      </c>
      <c r="W103" s="82" t="e">
        <f>W44+#REF!+#REF!+#REF!+#REF!+#REF!+W95</f>
        <v>#REF!</v>
      </c>
      <c r="X103" s="79"/>
      <c r="Y103" s="80"/>
      <c r="Z103" s="81" t="s">
        <v>40</v>
      </c>
      <c r="AA103" s="82" t="e">
        <f>AA44+#REF!+#REF!+#REF!+#REF!+#REF!+AA95</f>
        <v>#REF!</v>
      </c>
      <c r="AB103" s="79"/>
      <c r="AC103" s="80"/>
      <c r="AD103" s="81" t="s">
        <v>40</v>
      </c>
      <c r="AE103" s="82" t="e">
        <f>AE44+#REF!+#REF!+#REF!+#REF!+#REF!+AE95</f>
        <v>#REF!</v>
      </c>
      <c r="AG103" s="43"/>
      <c r="AH103" s="43"/>
      <c r="AI103" s="43"/>
      <c r="AJ103" s="47"/>
      <c r="AK103" s="46"/>
      <c r="AL103" s="47"/>
      <c r="AM103" s="46"/>
      <c r="AN103" s="49"/>
      <c r="AO103" s="49"/>
      <c r="AP103" s="46"/>
      <c r="AQ103" s="46"/>
      <c r="AR103" s="43"/>
      <c r="AS103" s="46"/>
    </row>
    <row r="104" spans="2:45" s="35" customFormat="1" ht="18.75" hidden="1" customHeight="1" x14ac:dyDescent="0.2">
      <c r="B104" s="323"/>
      <c r="C104" s="32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102"/>
      <c r="T104" s="7"/>
      <c r="U104" s="7"/>
      <c r="V104" s="7"/>
      <c r="W104" s="102"/>
      <c r="X104" s="7"/>
      <c r="Y104" s="7"/>
      <c r="Z104" s="7"/>
      <c r="AA104" s="102"/>
      <c r="AB104" s="7"/>
      <c r="AC104" s="7"/>
      <c r="AD104" s="7"/>
      <c r="AE104" s="102"/>
      <c r="AG104" s="43"/>
      <c r="AH104" s="43"/>
      <c r="AI104" s="43"/>
      <c r="AJ104" s="47"/>
      <c r="AK104" s="46"/>
      <c r="AL104" s="47"/>
      <c r="AM104" s="46"/>
      <c r="AN104" s="49"/>
      <c r="AO104" s="49"/>
      <c r="AP104" s="46"/>
      <c r="AQ104" s="46"/>
      <c r="AR104" s="43"/>
      <c r="AS104" s="46"/>
    </row>
    <row r="105" spans="2:45" s="35" customFormat="1" ht="18.75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G105" s="43"/>
      <c r="AH105" s="43"/>
      <c r="AI105" s="43"/>
      <c r="AJ105" s="47"/>
      <c r="AK105" s="46"/>
      <c r="AL105" s="47"/>
      <c r="AM105" s="46"/>
      <c r="AN105" s="49"/>
      <c r="AO105" s="49"/>
      <c r="AP105" s="46"/>
      <c r="AQ105" s="46"/>
      <c r="AR105" s="43"/>
      <c r="AS105" s="46"/>
    </row>
    <row r="106" spans="2:45" s="42" customFormat="1" ht="18.75" customHeight="1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43"/>
      <c r="Q106" s="43"/>
      <c r="R106" s="43"/>
      <c r="S106" s="43"/>
      <c r="T106" s="43"/>
      <c r="U106" s="212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44"/>
      <c r="AI106" s="44"/>
      <c r="AJ106" s="45"/>
      <c r="AK106" s="48"/>
      <c r="AL106" s="50"/>
      <c r="AM106" s="48"/>
      <c r="AN106" s="48"/>
      <c r="AO106" s="48"/>
      <c r="AP106" s="48"/>
      <c r="AQ106" s="48"/>
      <c r="AR106" s="44"/>
      <c r="AS106" s="48"/>
    </row>
    <row r="107" spans="2:45" s="42" customFormat="1" ht="18.75" customHeight="1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43"/>
      <c r="Q107" s="222"/>
      <c r="R107" s="329" t="s">
        <v>114</v>
      </c>
      <c r="S107" s="329"/>
      <c r="T107" s="329"/>
      <c r="U107" s="329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H107" s="51"/>
      <c r="AI107" s="51"/>
      <c r="AJ107" s="52"/>
      <c r="AL107" s="52"/>
      <c r="AR107" s="51"/>
    </row>
    <row r="108" spans="2:45" s="42" customFormat="1" ht="18.75" customHeight="1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H108" s="51"/>
      <c r="AI108" s="51"/>
      <c r="AJ108" s="52"/>
      <c r="AL108" s="52"/>
      <c r="AR108" s="51"/>
    </row>
    <row r="109" spans="2:45" s="42" customFormat="1" ht="18.75" customHeight="1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H109" s="51"/>
      <c r="AI109" s="51"/>
      <c r="AJ109" s="52"/>
      <c r="AL109" s="52"/>
      <c r="AR109" s="51"/>
    </row>
    <row r="110" spans="2:45" s="42" customFormat="1" ht="18.75" customHeight="1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H110" s="51"/>
      <c r="AI110" s="51"/>
      <c r="AJ110" s="52"/>
      <c r="AL110" s="52"/>
      <c r="AR110" s="51"/>
    </row>
    <row r="111" spans="2:45" s="38" customFormat="1" ht="24.95" customHeight="1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103"/>
      <c r="AH111" s="40"/>
      <c r="AI111" s="40"/>
      <c r="AJ111" s="41"/>
      <c r="AL111" s="41"/>
      <c r="AR111" s="40"/>
    </row>
    <row r="112" spans="2:45" ht="8.25" customHeight="1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8"/>
      <c r="AH112" s="8"/>
      <c r="AI112" s="8"/>
    </row>
    <row r="113" spans="2:44" s="10" customFormat="1" ht="11.25" customHeight="1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G113" s="11"/>
      <c r="AH113" s="11"/>
      <c r="AI113" s="11"/>
      <c r="AJ113" s="12"/>
      <c r="AL113" s="12"/>
      <c r="AR113" s="11"/>
    </row>
    <row r="114" spans="2:44" s="104" customFormat="1" ht="12" customHeight="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G114" s="105"/>
      <c r="AH114" s="105"/>
      <c r="AI114" s="105"/>
      <c r="AJ114" s="106"/>
      <c r="AL114" s="106"/>
      <c r="AR114" s="105"/>
    </row>
    <row r="115" spans="2:44" s="13" customFormat="1" ht="23.25" customHeight="1" x14ac:dyDescent="0.2">
      <c r="B115" s="7"/>
      <c r="C115" s="7"/>
      <c r="D115" s="7"/>
      <c r="E115" s="7"/>
      <c r="F115" s="312"/>
      <c r="G115" s="312"/>
      <c r="H115" s="312"/>
      <c r="I115" s="312"/>
      <c r="J115" s="312"/>
      <c r="K115" s="312"/>
      <c r="L115" s="312"/>
      <c r="M115" s="312"/>
      <c r="N115" s="7"/>
      <c r="O115" s="312"/>
      <c r="P115" s="312"/>
      <c r="Q115" s="312"/>
      <c r="R115" s="312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G115" s="11"/>
      <c r="AH115" s="11"/>
      <c r="AI115" s="11"/>
      <c r="AJ115" s="12"/>
      <c r="AK115" s="10"/>
      <c r="AL115" s="14"/>
      <c r="AR115" s="15"/>
    </row>
    <row r="116" spans="2:44" s="13" customFormat="1" ht="16.5" customHeight="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G116" s="11"/>
      <c r="AH116" s="11"/>
      <c r="AI116" s="11"/>
      <c r="AJ116" s="12"/>
      <c r="AK116" s="10"/>
      <c r="AL116" s="14"/>
      <c r="AR116" s="15"/>
    </row>
    <row r="117" spans="2:44" s="104" customFormat="1" ht="15" customHeight="1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G117" s="105"/>
      <c r="AH117" s="105"/>
      <c r="AI117" s="105"/>
      <c r="AJ117" s="106"/>
      <c r="AL117" s="106"/>
      <c r="AR117" s="105"/>
    </row>
    <row r="118" spans="2:44" s="13" customFormat="1" ht="15" customHeight="1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G118" s="11"/>
      <c r="AH118" s="11"/>
      <c r="AI118" s="11"/>
      <c r="AJ118" s="12"/>
      <c r="AK118" s="10"/>
      <c r="AL118" s="14"/>
      <c r="AR118" s="15"/>
    </row>
    <row r="119" spans="2:44" ht="15" customHeight="1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2:44" ht="15" customHeight="1" x14ac:dyDescent="0.2"/>
    <row r="121" spans="2:44" ht="15" customHeight="1" x14ac:dyDescent="0.2"/>
    <row r="122" spans="2:44" ht="15" customHeight="1" x14ac:dyDescent="0.2"/>
    <row r="123" spans="2:44" ht="15" customHeight="1" x14ac:dyDescent="0.2"/>
    <row r="124" spans="2:44" ht="15" customHeight="1" x14ac:dyDescent="0.2"/>
    <row r="125" spans="2:44" ht="15" customHeight="1" x14ac:dyDescent="0.2"/>
    <row r="126" spans="2:44" ht="15" customHeight="1" x14ac:dyDescent="0.2"/>
    <row r="127" spans="2:44" ht="15" customHeight="1" x14ac:dyDescent="0.2"/>
    <row r="128" spans="2:44" ht="15" customHeight="1" x14ac:dyDescent="0.2"/>
  </sheetData>
  <mergeCells count="93">
    <mergeCell ref="F6:AB7"/>
    <mergeCell ref="AD6:AE6"/>
    <mergeCell ref="R107:U107"/>
    <mergeCell ref="B10:AB10"/>
    <mergeCell ref="B1:G4"/>
    <mergeCell ref="H1:AB2"/>
    <mergeCell ref="AC1:AE4"/>
    <mergeCell ref="H3:AB4"/>
    <mergeCell ref="S5:W5"/>
    <mergeCell ref="F8:AB8"/>
    <mergeCell ref="AD8:AE8"/>
    <mergeCell ref="F9:AB9"/>
    <mergeCell ref="AC9:AE9"/>
    <mergeCell ref="P12:S12"/>
    <mergeCell ref="T12:W12"/>
    <mergeCell ref="X12:AA12"/>
    <mergeCell ref="AB12:AE12"/>
    <mergeCell ref="D33:O33"/>
    <mergeCell ref="B13:C13"/>
    <mergeCell ref="D13:O13"/>
    <mergeCell ref="B14:C14"/>
    <mergeCell ref="D14:O14"/>
    <mergeCell ref="B15:C15"/>
    <mergeCell ref="D15:O15"/>
    <mergeCell ref="B16:C16"/>
    <mergeCell ref="D16:O16"/>
    <mergeCell ref="B30:C30"/>
    <mergeCell ref="D30:O30"/>
    <mergeCell ref="D32:O32"/>
    <mergeCell ref="D34:O34"/>
    <mergeCell ref="D35:O35"/>
    <mergeCell ref="D36:O36"/>
    <mergeCell ref="D37:O37"/>
    <mergeCell ref="B41:C41"/>
    <mergeCell ref="D41:O41"/>
    <mergeCell ref="D58:O58"/>
    <mergeCell ref="D42:O42"/>
    <mergeCell ref="D43:O43"/>
    <mergeCell ref="B44:C44"/>
    <mergeCell ref="D44:O44"/>
    <mergeCell ref="B45:C45"/>
    <mergeCell ref="D45:O45"/>
    <mergeCell ref="D53:O53"/>
    <mergeCell ref="D54:O54"/>
    <mergeCell ref="D55:O55"/>
    <mergeCell ref="D56:O56"/>
    <mergeCell ref="D57:O57"/>
    <mergeCell ref="D72:O72"/>
    <mergeCell ref="B63:C63"/>
    <mergeCell ref="D63:O63"/>
    <mergeCell ref="B64:C64"/>
    <mergeCell ref="D64:O64"/>
    <mergeCell ref="D65:O65"/>
    <mergeCell ref="D66:O66"/>
    <mergeCell ref="D67:O67"/>
    <mergeCell ref="D68:O68"/>
    <mergeCell ref="D69:O69"/>
    <mergeCell ref="D70:O70"/>
    <mergeCell ref="D71:O71"/>
    <mergeCell ref="D84:O84"/>
    <mergeCell ref="D73:O73"/>
    <mergeCell ref="D74:O74"/>
    <mergeCell ref="D75:O75"/>
    <mergeCell ref="D76:O76"/>
    <mergeCell ref="D77:O77"/>
    <mergeCell ref="D79:O79"/>
    <mergeCell ref="D80:O80"/>
    <mergeCell ref="B81:C81"/>
    <mergeCell ref="D81:O81"/>
    <mergeCell ref="D82:O82"/>
    <mergeCell ref="D83:O83"/>
    <mergeCell ref="D98:O98"/>
    <mergeCell ref="D85:O85"/>
    <mergeCell ref="D89:O89"/>
    <mergeCell ref="B90:C90"/>
    <mergeCell ref="D90:O90"/>
    <mergeCell ref="D91:O91"/>
    <mergeCell ref="B92:C92"/>
    <mergeCell ref="D92:O92"/>
    <mergeCell ref="B93:C93"/>
    <mergeCell ref="D93:O93"/>
    <mergeCell ref="B94:C94"/>
    <mergeCell ref="B95:C95"/>
    <mergeCell ref="D95:O95"/>
    <mergeCell ref="V106:AG106"/>
    <mergeCell ref="F115:M115"/>
    <mergeCell ref="O115:R115"/>
    <mergeCell ref="B99:C99"/>
    <mergeCell ref="D99:O99"/>
    <mergeCell ref="B102:C102"/>
    <mergeCell ref="D102:O102"/>
    <mergeCell ref="D103:O103"/>
    <mergeCell ref="B104:C104"/>
  </mergeCells>
  <printOptions horizontalCentered="1"/>
  <pageMargins left="0.46" right="0.35" top="0.52" bottom="0.74" header="0.5" footer="0.5"/>
  <pageSetup paperSize="9" scale="61" orientation="portrait" r:id="rId1"/>
  <headerFooter alignWithMargins="0"/>
  <rowBreaks count="1" manualBreakCount="1">
    <brk id="104" max="18" man="1"/>
  </rowBreaks>
  <colBreaks count="1" manualBreakCount="1">
    <brk id="33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84FA-E5E4-48AF-851F-F4E20B690134}">
  <sheetPr>
    <tabColor rgb="FFFF0000"/>
  </sheetPr>
  <dimension ref="A1:AS131"/>
  <sheetViews>
    <sheetView showGridLines="0" tabSelected="1" topLeftCell="B13" zoomScale="70" zoomScaleNormal="70" zoomScaleSheetLayoutView="90" workbookViewId="0">
      <pane xSplit="14" ySplit="2" topLeftCell="U69" activePane="bottomRight" state="frozen"/>
      <selection activeCell="B13" sqref="B13"/>
      <selection pane="topRight" activeCell="P13" sqref="P13"/>
      <selection pane="bottomLeft" activeCell="B14" sqref="B14"/>
      <selection pane="bottomRight" activeCell="AE98" sqref="AE98"/>
    </sheetView>
  </sheetViews>
  <sheetFormatPr defaultColWidth="3.5703125" defaultRowHeight="12.75" x14ac:dyDescent="0.2"/>
  <cols>
    <col min="1" max="1" width="0.85546875" style="2" hidden="1" customWidth="1"/>
    <col min="2" max="4" width="3.5703125" style="2" customWidth="1"/>
    <col min="5" max="5" width="7.5703125" style="2" customWidth="1"/>
    <col min="6" max="6" width="4.42578125" style="2" customWidth="1"/>
    <col min="7" max="7" width="5" style="2" customWidth="1"/>
    <col min="8" max="11" width="3.5703125" style="2" customWidth="1"/>
    <col min="12" max="12" width="9.28515625" style="2" customWidth="1"/>
    <col min="13" max="13" width="4.7109375" style="2" customWidth="1"/>
    <col min="14" max="14" width="13.7109375" style="2" customWidth="1"/>
    <col min="15" max="15" width="1.7109375" style="2" customWidth="1"/>
    <col min="16" max="16" width="16" style="2" customWidth="1"/>
    <col min="17" max="17" width="12.140625" style="2" customWidth="1"/>
    <col min="18" max="18" width="14.7109375" style="2" customWidth="1"/>
    <col min="19" max="19" width="17.42578125" style="2" customWidth="1"/>
    <col min="20" max="20" width="13.5703125" style="2" customWidth="1"/>
    <col min="21" max="21" width="12.140625" style="2" customWidth="1"/>
    <col min="22" max="22" width="14.7109375" style="2" customWidth="1"/>
    <col min="23" max="23" width="19.28515625" style="2" customWidth="1"/>
    <col min="24" max="24" width="13.5703125" style="2" customWidth="1"/>
    <col min="25" max="25" width="12.140625" style="2" customWidth="1"/>
    <col min="26" max="26" width="14.7109375" style="2" customWidth="1"/>
    <col min="27" max="27" width="17.7109375" style="2" customWidth="1"/>
    <col min="28" max="28" width="15.7109375" style="2" customWidth="1"/>
    <col min="29" max="29" width="12.140625" style="2" customWidth="1"/>
    <col min="30" max="30" width="14.7109375" style="2" customWidth="1"/>
    <col min="31" max="31" width="19" style="2" customWidth="1"/>
    <col min="32" max="32" width="11.7109375" style="2" customWidth="1"/>
    <col min="33" max="33" width="15.42578125" style="1" customWidth="1"/>
    <col min="34" max="34" width="15.5703125" style="1" bestFit="1" customWidth="1"/>
    <col min="35" max="35" width="11.7109375" style="1" customWidth="1"/>
    <col min="36" max="36" width="26.5703125" style="9" customWidth="1"/>
    <col min="37" max="37" width="11.42578125" style="1" customWidth="1"/>
    <col min="38" max="38" width="14.7109375" style="3" customWidth="1"/>
    <col min="39" max="39" width="14.42578125" style="2" customWidth="1"/>
    <col min="40" max="40" width="11.42578125" style="2" customWidth="1"/>
    <col min="41" max="41" width="11.5703125" style="2" customWidth="1"/>
    <col min="42" max="42" width="12.85546875" style="2" customWidth="1"/>
    <col min="43" max="43" width="10.28515625" style="2" customWidth="1"/>
    <col min="44" max="44" width="10.28515625" style="4" customWidth="1"/>
    <col min="45" max="45" width="10.28515625" style="2" customWidth="1"/>
    <col min="46" max="16384" width="3.5703125" style="2"/>
  </cols>
  <sheetData>
    <row r="1" spans="2:44" ht="15" customHeight="1" x14ac:dyDescent="0.2">
      <c r="B1" s="291"/>
      <c r="C1" s="292"/>
      <c r="D1" s="292"/>
      <c r="E1" s="292"/>
      <c r="F1" s="292"/>
      <c r="G1" s="293"/>
      <c r="H1" s="242" t="s">
        <v>0</v>
      </c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54"/>
      <c r="AC1" s="239"/>
      <c r="AD1" s="240"/>
      <c r="AE1" s="241"/>
      <c r="AF1" s="1"/>
      <c r="AH1" s="2"/>
      <c r="AI1" s="2"/>
      <c r="AJ1" s="3"/>
      <c r="AK1" s="2"/>
    </row>
    <row r="2" spans="2:44" s="17" customFormat="1" ht="15" customHeight="1" x14ac:dyDescent="0.2">
      <c r="B2" s="294"/>
      <c r="C2" s="295"/>
      <c r="D2" s="295"/>
      <c r="E2" s="295"/>
      <c r="F2" s="295"/>
      <c r="G2" s="296"/>
      <c r="H2" s="242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54"/>
      <c r="AC2" s="242"/>
      <c r="AD2" s="243"/>
      <c r="AE2" s="244"/>
      <c r="AF2" s="16"/>
      <c r="AG2" s="16"/>
      <c r="AJ2" s="18"/>
      <c r="AL2" s="18"/>
      <c r="AR2" s="19"/>
    </row>
    <row r="3" spans="2:44" s="17" customFormat="1" ht="15" customHeight="1" x14ac:dyDescent="0.2">
      <c r="B3" s="294"/>
      <c r="C3" s="295"/>
      <c r="D3" s="295"/>
      <c r="E3" s="295"/>
      <c r="F3" s="295"/>
      <c r="G3" s="296"/>
      <c r="H3" s="242" t="s">
        <v>1</v>
      </c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54"/>
      <c r="AC3" s="242"/>
      <c r="AD3" s="243"/>
      <c r="AE3" s="244"/>
      <c r="AF3" s="16"/>
      <c r="AG3" s="16"/>
      <c r="AJ3" s="18"/>
      <c r="AL3" s="18"/>
      <c r="AR3" s="19"/>
    </row>
    <row r="4" spans="2:44" s="17" customFormat="1" ht="15" customHeight="1" thickBot="1" x14ac:dyDescent="0.25">
      <c r="B4" s="297"/>
      <c r="C4" s="298"/>
      <c r="D4" s="298"/>
      <c r="E4" s="298"/>
      <c r="F4" s="298"/>
      <c r="G4" s="299"/>
      <c r="H4" s="242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54"/>
      <c r="AC4" s="245"/>
      <c r="AD4" s="246"/>
      <c r="AE4" s="247"/>
      <c r="AF4" s="16"/>
      <c r="AG4" s="16"/>
      <c r="AJ4" s="18"/>
      <c r="AL4" s="18"/>
      <c r="AR4" s="19"/>
    </row>
    <row r="5" spans="2:44" s="17" customFormat="1" ht="10.5" customHeight="1" thickBot="1" x14ac:dyDescent="0.25"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56"/>
      <c r="T5" s="256"/>
      <c r="U5" s="256"/>
      <c r="V5" s="256"/>
      <c r="W5" s="256"/>
      <c r="X5" s="215"/>
      <c r="AC5" s="20"/>
      <c r="AD5" s="20"/>
      <c r="AE5" s="20"/>
      <c r="AG5" s="16"/>
      <c r="AH5" s="16"/>
      <c r="AI5" s="16"/>
      <c r="AJ5" s="21"/>
      <c r="AK5" s="16"/>
      <c r="AL5" s="18"/>
      <c r="AR5" s="19"/>
    </row>
    <row r="6" spans="2:44" ht="17.25" customHeight="1" thickTop="1" x14ac:dyDescent="0.2">
      <c r="B6" s="22" t="s">
        <v>2</v>
      </c>
      <c r="C6" s="23"/>
      <c r="D6" s="23"/>
      <c r="E6" s="23"/>
      <c r="F6" s="255" t="s">
        <v>93</v>
      </c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4" t="s">
        <v>3</v>
      </c>
      <c r="AD6" s="248">
        <f ca="1">NOW()</f>
        <v>44127.384148611112</v>
      </c>
      <c r="AE6" s="249"/>
      <c r="AG6" s="25"/>
    </row>
    <row r="7" spans="2:44" ht="17.25" customHeight="1" x14ac:dyDescent="0.2">
      <c r="B7" s="26"/>
      <c r="C7" s="7"/>
      <c r="D7" s="7"/>
      <c r="E7" s="7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7"/>
      <c r="AD7" s="28"/>
      <c r="AE7" s="29"/>
    </row>
    <row r="8" spans="2:44" ht="17.25" customHeight="1" x14ac:dyDescent="0.2">
      <c r="B8" s="26" t="s">
        <v>4</v>
      </c>
      <c r="C8" s="7"/>
      <c r="D8" s="7"/>
      <c r="E8" s="7"/>
      <c r="F8" s="301" t="s">
        <v>5</v>
      </c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" t="s">
        <v>6</v>
      </c>
      <c r="AD8" s="250"/>
      <c r="AE8" s="251"/>
      <c r="AF8" s="1"/>
      <c r="AH8" s="2"/>
      <c r="AI8" s="2"/>
      <c r="AJ8" s="3"/>
      <c r="AK8" s="2"/>
    </row>
    <row r="9" spans="2:44" ht="17.25" customHeight="1" x14ac:dyDescent="0.2">
      <c r="B9" s="26"/>
      <c r="C9" s="7"/>
      <c r="D9" s="7"/>
      <c r="E9" s="7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252"/>
      <c r="AD9" s="252"/>
      <c r="AE9" s="253"/>
      <c r="AF9" s="1"/>
      <c r="AH9" s="2"/>
      <c r="AI9" s="2"/>
      <c r="AJ9" s="3"/>
      <c r="AK9" s="2"/>
    </row>
    <row r="10" spans="2:44" ht="17.25" customHeight="1" x14ac:dyDescent="0.2">
      <c r="B10" s="26"/>
      <c r="C10" s="7"/>
      <c r="D10" s="7"/>
      <c r="E10" s="7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30"/>
      <c r="V10" s="185"/>
      <c r="W10" s="214"/>
      <c r="X10" s="182"/>
      <c r="Y10" s="30"/>
      <c r="Z10" s="185"/>
      <c r="AA10" s="214"/>
      <c r="AB10" s="182"/>
      <c r="AC10" s="30"/>
      <c r="AD10" s="185"/>
      <c r="AE10" s="187"/>
      <c r="AF10" s="1"/>
      <c r="AH10" s="2"/>
      <c r="AI10" s="2"/>
      <c r="AJ10" s="3"/>
      <c r="AK10" s="2"/>
    </row>
    <row r="11" spans="2:44" ht="17.25" customHeight="1" x14ac:dyDescent="0.2">
      <c r="B11" s="303" t="s">
        <v>126</v>
      </c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30"/>
      <c r="AD11" s="185"/>
      <c r="AE11" s="187"/>
      <c r="AF11" s="1"/>
      <c r="AH11" s="2"/>
      <c r="AI11" s="2"/>
      <c r="AJ11" s="3"/>
      <c r="AK11" s="2"/>
    </row>
    <row r="12" spans="2:44" ht="17.25" customHeight="1" x14ac:dyDescent="0.2"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30"/>
      <c r="AD12" s="185"/>
      <c r="AE12" s="187"/>
      <c r="AF12" s="1"/>
      <c r="AH12" s="2"/>
      <c r="AI12" s="2"/>
      <c r="AJ12" s="3"/>
      <c r="AK12" s="2"/>
    </row>
    <row r="13" spans="2:44" ht="17.25" customHeight="1" x14ac:dyDescent="0.2"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30"/>
      <c r="AD13" s="185"/>
      <c r="AE13" s="187"/>
      <c r="AF13" s="1"/>
      <c r="AH13" s="2"/>
      <c r="AI13" s="2"/>
      <c r="AJ13" s="3"/>
      <c r="AK13" s="2"/>
    </row>
    <row r="14" spans="2:44" ht="17.25" customHeight="1" x14ac:dyDescent="0.2">
      <c r="B14" s="26"/>
      <c r="C14" s="7"/>
      <c r="D14" s="7"/>
      <c r="E14" s="7"/>
      <c r="F14" s="151"/>
      <c r="G14" s="152"/>
      <c r="H14" s="152"/>
      <c r="I14" s="152"/>
      <c r="J14" s="152"/>
      <c r="K14" s="152"/>
      <c r="L14" s="152"/>
      <c r="M14" s="152"/>
      <c r="N14" s="152"/>
      <c r="O14" s="152"/>
      <c r="P14" s="238" t="s">
        <v>112</v>
      </c>
      <c r="Q14" s="238"/>
      <c r="R14" s="238"/>
      <c r="S14" s="300"/>
      <c r="T14" s="238" t="s">
        <v>111</v>
      </c>
      <c r="U14" s="238"/>
      <c r="V14" s="238"/>
      <c r="W14" s="238"/>
      <c r="X14" s="238" t="s">
        <v>115</v>
      </c>
      <c r="Y14" s="238"/>
      <c r="Z14" s="238"/>
      <c r="AA14" s="238"/>
      <c r="AB14" s="238" t="s">
        <v>116</v>
      </c>
      <c r="AC14" s="238"/>
      <c r="AD14" s="238"/>
      <c r="AE14" s="238"/>
      <c r="AF14" s="1"/>
      <c r="AH14" s="2"/>
      <c r="AI14" s="2"/>
      <c r="AJ14" s="3"/>
      <c r="AK14" s="2"/>
    </row>
    <row r="15" spans="2:44" s="54" customFormat="1" ht="24.95" customHeight="1" x14ac:dyDescent="0.2">
      <c r="B15" s="286" t="s">
        <v>7</v>
      </c>
      <c r="C15" s="287"/>
      <c r="D15" s="288" t="s">
        <v>8</v>
      </c>
      <c r="E15" s="289"/>
      <c r="F15" s="289"/>
      <c r="G15" s="289"/>
      <c r="H15" s="289"/>
      <c r="I15" s="289"/>
      <c r="J15" s="289"/>
      <c r="K15" s="289"/>
      <c r="L15" s="289"/>
      <c r="M15" s="289"/>
      <c r="N15" s="289"/>
      <c r="O15" s="290"/>
      <c r="P15" s="53" t="s">
        <v>9</v>
      </c>
      <c r="Q15" s="53" t="s">
        <v>10</v>
      </c>
      <c r="R15" s="53" t="s">
        <v>11</v>
      </c>
      <c r="S15" s="53" t="s">
        <v>12</v>
      </c>
      <c r="T15" s="186" t="s">
        <v>9</v>
      </c>
      <c r="U15" s="183" t="s">
        <v>10</v>
      </c>
      <c r="V15" s="183" t="s">
        <v>11</v>
      </c>
      <c r="W15" s="184" t="s">
        <v>12</v>
      </c>
      <c r="X15" s="186" t="s">
        <v>9</v>
      </c>
      <c r="Y15" s="183" t="s">
        <v>10</v>
      </c>
      <c r="Z15" s="183" t="s">
        <v>11</v>
      </c>
      <c r="AA15" s="184" t="s">
        <v>12</v>
      </c>
      <c r="AB15" s="186" t="s">
        <v>9</v>
      </c>
      <c r="AC15" s="183" t="s">
        <v>10</v>
      </c>
      <c r="AD15" s="183" t="s">
        <v>11</v>
      </c>
      <c r="AE15" s="184" t="s">
        <v>12</v>
      </c>
      <c r="AH15" s="55"/>
      <c r="AI15" s="55"/>
      <c r="AJ15" s="56"/>
      <c r="AL15" s="56"/>
      <c r="AR15" s="55"/>
    </row>
    <row r="16" spans="2:44" s="38" customFormat="1" ht="18.75" customHeight="1" x14ac:dyDescent="0.2">
      <c r="B16" s="257" t="s">
        <v>13</v>
      </c>
      <c r="C16" s="258"/>
      <c r="D16" s="259" t="s">
        <v>14</v>
      </c>
      <c r="E16" s="260"/>
      <c r="F16" s="260"/>
      <c r="G16" s="260"/>
      <c r="H16" s="260"/>
      <c r="I16" s="260"/>
      <c r="J16" s="260"/>
      <c r="K16" s="260"/>
      <c r="L16" s="260"/>
      <c r="M16" s="260"/>
      <c r="N16" s="260"/>
      <c r="O16" s="261"/>
      <c r="P16" s="57"/>
      <c r="Q16" s="57"/>
      <c r="R16" s="58"/>
      <c r="S16" s="59"/>
      <c r="T16" s="57"/>
      <c r="U16" s="57"/>
      <c r="V16" s="58"/>
      <c r="W16" s="59"/>
      <c r="X16" s="57"/>
      <c r="Y16" s="57"/>
      <c r="Z16" s="58"/>
      <c r="AA16" s="59"/>
      <c r="AB16" s="57"/>
      <c r="AC16" s="57"/>
      <c r="AD16" s="58"/>
      <c r="AE16" s="59"/>
      <c r="AG16" s="39"/>
      <c r="AH16" s="40"/>
      <c r="AI16" s="40"/>
      <c r="AJ16" s="41"/>
      <c r="AL16" s="41"/>
      <c r="AR16" s="40"/>
    </row>
    <row r="17" spans="2:44" s="35" customFormat="1" ht="18.75" customHeight="1" x14ac:dyDescent="0.2">
      <c r="B17" s="270">
        <v>1</v>
      </c>
      <c r="C17" s="271"/>
      <c r="D17" s="276" t="s">
        <v>15</v>
      </c>
      <c r="E17" s="284"/>
      <c r="F17" s="284"/>
      <c r="G17" s="284"/>
      <c r="H17" s="284"/>
      <c r="I17" s="284"/>
      <c r="J17" s="284"/>
      <c r="K17" s="284"/>
      <c r="L17" s="284"/>
      <c r="M17" s="284"/>
      <c r="N17" s="284"/>
      <c r="O17" s="285"/>
      <c r="P17" s="31" t="s">
        <v>16</v>
      </c>
      <c r="Q17" s="60">
        <v>1</v>
      </c>
      <c r="R17" s="33">
        <v>5000</v>
      </c>
      <c r="S17" s="34">
        <f t="shared" ref="S17" si="0">R17*Q17</f>
        <v>5000</v>
      </c>
      <c r="T17" s="31" t="s">
        <v>16</v>
      </c>
      <c r="U17" s="60">
        <v>1</v>
      </c>
      <c r="V17" s="33">
        <v>20000</v>
      </c>
      <c r="W17" s="34">
        <f t="shared" ref="W17" si="1">V17*U17</f>
        <v>20000</v>
      </c>
      <c r="X17" s="31" t="s">
        <v>16</v>
      </c>
      <c r="Y17" s="60">
        <v>1</v>
      </c>
      <c r="Z17" s="33">
        <v>15000</v>
      </c>
      <c r="AA17" s="34">
        <f t="shared" ref="AA17" si="2">Z17*Y17</f>
        <v>15000</v>
      </c>
      <c r="AB17" s="31" t="s">
        <v>16</v>
      </c>
      <c r="AC17" s="60">
        <v>1</v>
      </c>
      <c r="AD17" s="33">
        <v>10000</v>
      </c>
      <c r="AE17" s="34">
        <f t="shared" ref="AE17" si="3">AD17*AC17</f>
        <v>10000</v>
      </c>
      <c r="AG17" s="36"/>
      <c r="AH17" s="36"/>
      <c r="AI17" s="36"/>
      <c r="AJ17" s="37"/>
      <c r="AL17" s="37"/>
      <c r="AR17" s="36"/>
    </row>
    <row r="18" spans="2:44" s="35" customFormat="1" ht="18.75" customHeight="1" x14ac:dyDescent="0.2">
      <c r="B18" s="270">
        <v>2</v>
      </c>
      <c r="C18" s="271"/>
      <c r="D18" s="276" t="s">
        <v>17</v>
      </c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5"/>
      <c r="P18" s="31"/>
      <c r="Q18" s="60"/>
      <c r="R18" s="33"/>
      <c r="S18" s="34"/>
      <c r="T18" s="31"/>
      <c r="U18" s="60"/>
      <c r="V18" s="33"/>
      <c r="W18" s="34"/>
      <c r="X18" s="31"/>
      <c r="Y18" s="60"/>
      <c r="Z18" s="33"/>
      <c r="AA18" s="34"/>
      <c r="AB18" s="31"/>
      <c r="AC18" s="60"/>
      <c r="AD18" s="33"/>
      <c r="AE18" s="34"/>
      <c r="AG18" s="36"/>
      <c r="AH18" s="36"/>
      <c r="AI18" s="36"/>
      <c r="AJ18" s="37"/>
      <c r="AL18" s="37"/>
      <c r="AR18" s="36"/>
    </row>
    <row r="19" spans="2:44" s="114" customFormat="1" ht="18.75" customHeight="1" x14ac:dyDescent="0.2">
      <c r="B19" s="115"/>
      <c r="C19" s="116"/>
      <c r="D19" s="208" t="s">
        <v>52</v>
      </c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20" t="s">
        <v>23</v>
      </c>
      <c r="Q19" s="224">
        <v>20</v>
      </c>
      <c r="R19" s="122">
        <v>150</v>
      </c>
      <c r="S19" s="123">
        <f>R19*Q19</f>
        <v>3000</v>
      </c>
      <c r="T19" s="120" t="s">
        <v>23</v>
      </c>
      <c r="U19" s="224">
        <v>20</v>
      </c>
      <c r="V19" s="33">
        <v>295</v>
      </c>
      <c r="W19" s="123">
        <f>V19*U19</f>
        <v>5900</v>
      </c>
      <c r="X19" s="120" t="s">
        <v>23</v>
      </c>
      <c r="Y19" s="224">
        <v>20</v>
      </c>
      <c r="Z19" s="33">
        <v>150</v>
      </c>
      <c r="AA19" s="123">
        <f>Z19*Y19</f>
        <v>3000</v>
      </c>
      <c r="AB19" s="120" t="s">
        <v>23</v>
      </c>
      <c r="AC19" s="224">
        <v>20</v>
      </c>
      <c r="AD19" s="228">
        <v>242</v>
      </c>
      <c r="AE19" s="123">
        <f t="shared" ref="AE19:AE31" si="4">AD19*AC19</f>
        <v>4840</v>
      </c>
      <c r="AG19" s="124"/>
      <c r="AH19" s="124"/>
      <c r="AI19" s="124"/>
      <c r="AJ19" s="125"/>
      <c r="AL19" s="125"/>
      <c r="AR19" s="124"/>
    </row>
    <row r="20" spans="2:44" s="114" customFormat="1" ht="18.75" customHeight="1" x14ac:dyDescent="0.2">
      <c r="B20" s="115"/>
      <c r="C20" s="116"/>
      <c r="D20" s="208" t="s">
        <v>18</v>
      </c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9"/>
      <c r="P20" s="120" t="s">
        <v>19</v>
      </c>
      <c r="Q20" s="224">
        <v>20</v>
      </c>
      <c r="R20" s="122">
        <v>200</v>
      </c>
      <c r="S20" s="123">
        <f t="shared" ref="S20:S31" si="5">R20*Q20</f>
        <v>4000</v>
      </c>
      <c r="T20" s="120" t="s">
        <v>19</v>
      </c>
      <c r="U20" s="224">
        <v>20</v>
      </c>
      <c r="V20" s="33">
        <v>300</v>
      </c>
      <c r="W20" s="123">
        <f t="shared" ref="W20:W31" si="6">V20*U20</f>
        <v>6000</v>
      </c>
      <c r="X20" s="120" t="s">
        <v>19</v>
      </c>
      <c r="Y20" s="224">
        <v>20</v>
      </c>
      <c r="Z20" s="33">
        <v>288</v>
      </c>
      <c r="AA20" s="123">
        <f t="shared" ref="AA20:AA31" si="7">Z20*Y20</f>
        <v>5760</v>
      </c>
      <c r="AB20" s="120" t="s">
        <v>19</v>
      </c>
      <c r="AC20" s="224">
        <v>20</v>
      </c>
      <c r="AD20" s="228">
        <v>462</v>
      </c>
      <c r="AE20" s="123">
        <f t="shared" si="4"/>
        <v>9240</v>
      </c>
      <c r="AG20" s="124"/>
      <c r="AH20" s="124"/>
      <c r="AI20" s="124"/>
      <c r="AJ20" s="125"/>
      <c r="AL20" s="125"/>
      <c r="AR20" s="124"/>
    </row>
    <row r="21" spans="2:44" s="114" customFormat="1" ht="18.75" customHeight="1" x14ac:dyDescent="0.2">
      <c r="B21" s="115"/>
      <c r="C21" s="116"/>
      <c r="D21" s="208" t="s">
        <v>20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9"/>
      <c r="P21" s="120" t="s">
        <v>21</v>
      </c>
      <c r="Q21" s="224">
        <v>4</v>
      </c>
      <c r="R21" s="122">
        <v>300</v>
      </c>
      <c r="S21" s="123">
        <f t="shared" si="5"/>
        <v>1200</v>
      </c>
      <c r="T21" s="120" t="s">
        <v>21</v>
      </c>
      <c r="U21" s="224">
        <v>4</v>
      </c>
      <c r="V21" s="33">
        <v>600</v>
      </c>
      <c r="W21" s="123">
        <f t="shared" si="6"/>
        <v>2400</v>
      </c>
      <c r="X21" s="120" t="s">
        <v>21</v>
      </c>
      <c r="Y21" s="224">
        <v>4</v>
      </c>
      <c r="Z21" s="33">
        <v>300</v>
      </c>
      <c r="AA21" s="123">
        <f t="shared" si="7"/>
        <v>1200</v>
      </c>
      <c r="AB21" s="120" t="s">
        <v>21</v>
      </c>
      <c r="AC21" s="224">
        <v>4</v>
      </c>
      <c r="AD21" s="228">
        <v>181.5</v>
      </c>
      <c r="AE21" s="123">
        <f t="shared" si="4"/>
        <v>726</v>
      </c>
      <c r="AG21" s="124"/>
      <c r="AH21" s="124"/>
      <c r="AI21" s="124"/>
      <c r="AJ21" s="125"/>
      <c r="AL21" s="125"/>
      <c r="AR21" s="124"/>
    </row>
    <row r="22" spans="2:44" s="114" customFormat="1" ht="18.75" customHeight="1" x14ac:dyDescent="0.2">
      <c r="B22" s="115"/>
      <c r="C22" s="116"/>
      <c r="D22" s="208" t="s">
        <v>22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9"/>
      <c r="P22" s="120" t="s">
        <v>55</v>
      </c>
      <c r="Q22" s="121">
        <v>1</v>
      </c>
      <c r="R22" s="122">
        <v>450</v>
      </c>
      <c r="S22" s="123">
        <f t="shared" si="5"/>
        <v>450</v>
      </c>
      <c r="T22" s="120" t="s">
        <v>55</v>
      </c>
      <c r="U22" s="60">
        <v>1</v>
      </c>
      <c r="V22" s="33">
        <v>750</v>
      </c>
      <c r="W22" s="123">
        <f t="shared" si="6"/>
        <v>750</v>
      </c>
      <c r="X22" s="120" t="s">
        <v>55</v>
      </c>
      <c r="Y22" s="60">
        <v>1</v>
      </c>
      <c r="Z22" s="33">
        <v>420</v>
      </c>
      <c r="AA22" s="123">
        <f t="shared" si="7"/>
        <v>420</v>
      </c>
      <c r="AB22" s="120" t="s">
        <v>55</v>
      </c>
      <c r="AC22" s="224">
        <v>1</v>
      </c>
      <c r="AD22" s="228">
        <v>522.5</v>
      </c>
      <c r="AE22" s="123">
        <f t="shared" si="4"/>
        <v>522.5</v>
      </c>
      <c r="AG22" s="124"/>
      <c r="AH22" s="124"/>
      <c r="AI22" s="124"/>
      <c r="AJ22" s="125"/>
      <c r="AL22" s="125"/>
      <c r="AR22" s="124"/>
    </row>
    <row r="23" spans="2:44" s="114" customFormat="1" ht="18.75" customHeight="1" x14ac:dyDescent="0.2">
      <c r="B23" s="115"/>
      <c r="C23" s="116"/>
      <c r="D23" s="208" t="s">
        <v>24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9"/>
      <c r="P23" s="120" t="s">
        <v>23</v>
      </c>
      <c r="Q23" s="224">
        <v>80</v>
      </c>
      <c r="R23" s="122">
        <v>20</v>
      </c>
      <c r="S23" s="123">
        <f t="shared" si="5"/>
        <v>1600</v>
      </c>
      <c r="T23" s="120" t="s">
        <v>23</v>
      </c>
      <c r="U23" s="224">
        <v>80</v>
      </c>
      <c r="V23" s="33">
        <v>95</v>
      </c>
      <c r="W23" s="123">
        <f t="shared" si="6"/>
        <v>7600</v>
      </c>
      <c r="X23" s="120" t="s">
        <v>23</v>
      </c>
      <c r="Y23" s="224">
        <v>80</v>
      </c>
      <c r="Z23" s="33">
        <v>54</v>
      </c>
      <c r="AA23" s="123">
        <f t="shared" si="7"/>
        <v>4320</v>
      </c>
      <c r="AB23" s="120" t="s">
        <v>23</v>
      </c>
      <c r="AC23" s="224">
        <v>80</v>
      </c>
      <c r="AD23" s="228">
        <v>71.5</v>
      </c>
      <c r="AE23" s="123">
        <f t="shared" si="4"/>
        <v>5720</v>
      </c>
      <c r="AG23" s="124"/>
      <c r="AH23" s="124"/>
      <c r="AI23" s="124"/>
      <c r="AJ23" s="125"/>
      <c r="AL23" s="125"/>
      <c r="AR23" s="124"/>
    </row>
    <row r="24" spans="2:44" s="114" customFormat="1" ht="18.75" customHeight="1" x14ac:dyDescent="0.2">
      <c r="B24" s="115"/>
      <c r="C24" s="116"/>
      <c r="D24" s="208" t="s">
        <v>25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9"/>
      <c r="P24" s="120" t="s">
        <v>55</v>
      </c>
      <c r="Q24" s="224">
        <v>4</v>
      </c>
      <c r="R24" s="122">
        <v>250</v>
      </c>
      <c r="S24" s="123">
        <f t="shared" si="5"/>
        <v>1000</v>
      </c>
      <c r="T24" s="120" t="s">
        <v>55</v>
      </c>
      <c r="U24" s="224">
        <v>4</v>
      </c>
      <c r="V24" s="33">
        <v>450</v>
      </c>
      <c r="W24" s="123">
        <f t="shared" si="6"/>
        <v>1800</v>
      </c>
      <c r="X24" s="120" t="s">
        <v>55</v>
      </c>
      <c r="Y24" s="224">
        <v>4</v>
      </c>
      <c r="Z24" s="33">
        <v>222</v>
      </c>
      <c r="AA24" s="123">
        <f t="shared" si="7"/>
        <v>888</v>
      </c>
      <c r="AB24" s="120" t="s">
        <v>55</v>
      </c>
      <c r="AC24" s="224">
        <v>4</v>
      </c>
      <c r="AD24" s="228">
        <v>412.5</v>
      </c>
      <c r="AE24" s="123">
        <f t="shared" si="4"/>
        <v>1650</v>
      </c>
      <c r="AG24" s="124"/>
      <c r="AH24" s="124"/>
      <c r="AI24" s="124"/>
      <c r="AJ24" s="125"/>
      <c r="AL24" s="125"/>
      <c r="AR24" s="124"/>
    </row>
    <row r="25" spans="2:44" s="114" customFormat="1" ht="18.75" customHeight="1" x14ac:dyDescent="0.2">
      <c r="B25" s="115"/>
      <c r="C25" s="116"/>
      <c r="D25" s="208" t="s">
        <v>26</v>
      </c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9"/>
      <c r="P25" s="120" t="s">
        <v>23</v>
      </c>
      <c r="Q25" s="224">
        <v>20</v>
      </c>
      <c r="R25" s="122">
        <v>280</v>
      </c>
      <c r="S25" s="123">
        <f t="shared" si="5"/>
        <v>5600</v>
      </c>
      <c r="T25" s="120" t="s">
        <v>23</v>
      </c>
      <c r="U25" s="224">
        <v>20</v>
      </c>
      <c r="V25" s="33">
        <v>280</v>
      </c>
      <c r="W25" s="123">
        <f t="shared" si="6"/>
        <v>5600</v>
      </c>
      <c r="X25" s="120" t="s">
        <v>23</v>
      </c>
      <c r="Y25" s="224">
        <v>20</v>
      </c>
      <c r="Z25" s="33">
        <v>222</v>
      </c>
      <c r="AA25" s="123">
        <f t="shared" si="7"/>
        <v>4440</v>
      </c>
      <c r="AB25" s="120" t="s">
        <v>23</v>
      </c>
      <c r="AC25" s="224">
        <v>20</v>
      </c>
      <c r="AD25" s="228">
        <v>165</v>
      </c>
      <c r="AE25" s="123">
        <f t="shared" si="4"/>
        <v>3300</v>
      </c>
      <c r="AG25" s="124"/>
      <c r="AH25" s="124"/>
      <c r="AI25" s="124"/>
      <c r="AJ25" s="125"/>
      <c r="AL25" s="125"/>
      <c r="AR25" s="124"/>
    </row>
    <row r="26" spans="2:44" s="114" customFormat="1" ht="18.75" customHeight="1" x14ac:dyDescent="0.2">
      <c r="B26" s="115"/>
      <c r="C26" s="116"/>
      <c r="D26" s="208" t="s">
        <v>27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9"/>
      <c r="P26" s="120" t="s">
        <v>28</v>
      </c>
      <c r="Q26" s="224">
        <v>2</v>
      </c>
      <c r="R26" s="122">
        <v>2500</v>
      </c>
      <c r="S26" s="123">
        <f t="shared" si="5"/>
        <v>5000</v>
      </c>
      <c r="T26" s="120" t="s">
        <v>28</v>
      </c>
      <c r="U26" s="224">
        <v>2</v>
      </c>
      <c r="V26" s="33">
        <v>3000</v>
      </c>
      <c r="W26" s="123">
        <f t="shared" si="6"/>
        <v>6000</v>
      </c>
      <c r="X26" s="120" t="s">
        <v>28</v>
      </c>
      <c r="Y26" s="224">
        <v>2</v>
      </c>
      <c r="Z26" s="33">
        <v>9000</v>
      </c>
      <c r="AA26" s="123">
        <f t="shared" si="7"/>
        <v>18000</v>
      </c>
      <c r="AB26" s="120" t="s">
        <v>28</v>
      </c>
      <c r="AC26" s="224">
        <v>2</v>
      </c>
      <c r="AD26" s="228">
        <v>1815</v>
      </c>
      <c r="AE26" s="123">
        <f t="shared" si="4"/>
        <v>3630</v>
      </c>
      <c r="AG26" s="124"/>
      <c r="AH26" s="124"/>
      <c r="AI26" s="124"/>
      <c r="AJ26" s="125"/>
      <c r="AL26" s="125"/>
      <c r="AR26" s="124"/>
    </row>
    <row r="27" spans="2:44" s="114" customFormat="1" ht="18.75" customHeight="1" x14ac:dyDescent="0.2">
      <c r="B27" s="115"/>
      <c r="C27" s="116"/>
      <c r="D27" s="208" t="s">
        <v>29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9"/>
      <c r="P27" s="120" t="s">
        <v>19</v>
      </c>
      <c r="Q27" s="224">
        <v>4</v>
      </c>
      <c r="R27" s="122">
        <v>230</v>
      </c>
      <c r="S27" s="123">
        <f t="shared" si="5"/>
        <v>920</v>
      </c>
      <c r="T27" s="120" t="s">
        <v>19</v>
      </c>
      <c r="U27" s="224">
        <v>4</v>
      </c>
      <c r="V27" s="33">
        <v>1020</v>
      </c>
      <c r="W27" s="123">
        <f t="shared" si="6"/>
        <v>4080</v>
      </c>
      <c r="X27" s="120" t="s">
        <v>19</v>
      </c>
      <c r="Y27" s="224">
        <v>4</v>
      </c>
      <c r="Z27" s="33">
        <v>540</v>
      </c>
      <c r="AA27" s="123">
        <f t="shared" si="7"/>
        <v>2160</v>
      </c>
      <c r="AB27" s="120" t="s">
        <v>19</v>
      </c>
      <c r="AC27" s="224">
        <v>4</v>
      </c>
      <c r="AD27" s="228">
        <v>60.5</v>
      </c>
      <c r="AE27" s="123">
        <f t="shared" si="4"/>
        <v>242</v>
      </c>
      <c r="AG27" s="124" t="s">
        <v>77</v>
      </c>
      <c r="AH27" s="124"/>
      <c r="AI27" s="124"/>
      <c r="AJ27" s="125"/>
      <c r="AL27" s="125"/>
      <c r="AR27" s="124"/>
    </row>
    <row r="28" spans="2:44" s="114" customFormat="1" ht="18.75" customHeight="1" x14ac:dyDescent="0.2">
      <c r="B28" s="115"/>
      <c r="C28" s="116"/>
      <c r="D28" s="208" t="s">
        <v>30</v>
      </c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9"/>
      <c r="P28" s="120" t="s">
        <v>16</v>
      </c>
      <c r="Q28" s="121">
        <v>1</v>
      </c>
      <c r="R28" s="122">
        <v>500</v>
      </c>
      <c r="S28" s="123">
        <f t="shared" si="5"/>
        <v>500</v>
      </c>
      <c r="T28" s="120" t="s">
        <v>16</v>
      </c>
      <c r="U28" s="60">
        <v>1</v>
      </c>
      <c r="V28" s="33">
        <v>5000</v>
      </c>
      <c r="W28" s="123">
        <f t="shared" si="6"/>
        <v>5000</v>
      </c>
      <c r="X28" s="120" t="s">
        <v>16</v>
      </c>
      <c r="Y28" s="60">
        <v>1</v>
      </c>
      <c r="Z28" s="33">
        <v>1380</v>
      </c>
      <c r="AA28" s="123">
        <f t="shared" si="7"/>
        <v>1380</v>
      </c>
      <c r="AB28" s="120" t="s">
        <v>16</v>
      </c>
      <c r="AC28" s="224">
        <v>1</v>
      </c>
      <c r="AD28" s="228">
        <v>1078</v>
      </c>
      <c r="AE28" s="123">
        <f t="shared" si="4"/>
        <v>1078</v>
      </c>
      <c r="AG28" s="124"/>
      <c r="AH28" s="124"/>
      <c r="AI28" s="124"/>
      <c r="AJ28" s="125"/>
      <c r="AL28" s="125"/>
      <c r="AR28" s="124"/>
    </row>
    <row r="29" spans="2:44" s="114" customFormat="1" ht="18.75" customHeight="1" x14ac:dyDescent="0.2">
      <c r="B29" s="115"/>
      <c r="C29" s="116"/>
      <c r="D29" s="208" t="s">
        <v>51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20" t="s">
        <v>16</v>
      </c>
      <c r="Q29" s="121">
        <v>1</v>
      </c>
      <c r="R29" s="122">
        <v>1000</v>
      </c>
      <c r="S29" s="123">
        <f t="shared" si="5"/>
        <v>1000</v>
      </c>
      <c r="T29" s="120" t="s">
        <v>16</v>
      </c>
      <c r="U29" s="60">
        <v>1</v>
      </c>
      <c r="V29" s="33">
        <v>3000</v>
      </c>
      <c r="W29" s="123">
        <f t="shared" si="6"/>
        <v>3000</v>
      </c>
      <c r="X29" s="120" t="s">
        <v>16</v>
      </c>
      <c r="Y29" s="60">
        <v>1</v>
      </c>
      <c r="Z29" s="33">
        <v>4200</v>
      </c>
      <c r="AA29" s="123">
        <f t="shared" si="7"/>
        <v>4200</v>
      </c>
      <c r="AB29" s="120" t="s">
        <v>16</v>
      </c>
      <c r="AC29" s="224">
        <v>1</v>
      </c>
      <c r="AD29" s="228">
        <v>1100</v>
      </c>
      <c r="AE29" s="123">
        <f t="shared" si="4"/>
        <v>1100</v>
      </c>
      <c r="AG29" s="124"/>
      <c r="AH29" s="124"/>
      <c r="AI29" s="124"/>
      <c r="AJ29" s="125"/>
      <c r="AL29" s="125"/>
      <c r="AR29" s="124"/>
    </row>
    <row r="30" spans="2:44" s="114" customFormat="1" ht="18.75" customHeight="1" x14ac:dyDescent="0.2">
      <c r="B30" s="115"/>
      <c r="C30" s="116"/>
      <c r="D30" s="208" t="s">
        <v>53</v>
      </c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9"/>
      <c r="P30" s="120" t="s">
        <v>16</v>
      </c>
      <c r="Q30" s="121">
        <v>1</v>
      </c>
      <c r="R30" s="122">
        <v>1000</v>
      </c>
      <c r="S30" s="123">
        <f t="shared" si="5"/>
        <v>1000</v>
      </c>
      <c r="T30" s="120" t="s">
        <v>16</v>
      </c>
      <c r="U30" s="60">
        <v>1</v>
      </c>
      <c r="V30" s="33">
        <v>5000</v>
      </c>
      <c r="W30" s="123">
        <f t="shared" si="6"/>
        <v>5000</v>
      </c>
      <c r="X30" s="120" t="s">
        <v>16</v>
      </c>
      <c r="Y30" s="60">
        <v>1</v>
      </c>
      <c r="Z30" s="33">
        <v>3000</v>
      </c>
      <c r="AA30" s="123">
        <f t="shared" si="7"/>
        <v>3000</v>
      </c>
      <c r="AB30" s="120" t="s">
        <v>16</v>
      </c>
      <c r="AC30" s="224">
        <v>1</v>
      </c>
      <c r="AD30" s="228">
        <v>5500</v>
      </c>
      <c r="AE30" s="123">
        <f t="shared" si="4"/>
        <v>5500</v>
      </c>
      <c r="AG30" s="124"/>
      <c r="AH30" s="124"/>
      <c r="AI30" s="124"/>
      <c r="AJ30" s="125"/>
      <c r="AL30" s="125"/>
      <c r="AR30" s="124"/>
    </row>
    <row r="31" spans="2:44" s="114" customFormat="1" ht="18.75" customHeight="1" x14ac:dyDescent="0.2">
      <c r="B31" s="115"/>
      <c r="C31" s="116"/>
      <c r="D31" s="208" t="s">
        <v>54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9"/>
      <c r="P31" s="120" t="s">
        <v>55</v>
      </c>
      <c r="Q31" s="121">
        <v>1</v>
      </c>
      <c r="R31" s="122">
        <v>2600</v>
      </c>
      <c r="S31" s="123">
        <f t="shared" si="5"/>
        <v>2600</v>
      </c>
      <c r="T31" s="120" t="s">
        <v>55</v>
      </c>
      <c r="U31" s="60">
        <v>1</v>
      </c>
      <c r="V31" s="33">
        <v>7500</v>
      </c>
      <c r="W31" s="123">
        <f t="shared" si="6"/>
        <v>7500</v>
      </c>
      <c r="X31" s="120" t="s">
        <v>55</v>
      </c>
      <c r="Y31" s="60">
        <v>1</v>
      </c>
      <c r="Z31" s="33">
        <v>3000</v>
      </c>
      <c r="AA31" s="123">
        <f t="shared" si="7"/>
        <v>3000</v>
      </c>
      <c r="AB31" s="120" t="s">
        <v>55</v>
      </c>
      <c r="AC31" s="224">
        <v>1</v>
      </c>
      <c r="AD31" s="228">
        <v>1980</v>
      </c>
      <c r="AE31" s="123">
        <f t="shared" si="4"/>
        <v>1980</v>
      </c>
      <c r="AG31" s="124"/>
      <c r="AH31" s="124"/>
      <c r="AI31" s="124"/>
      <c r="AJ31" s="125"/>
      <c r="AL31" s="125"/>
      <c r="AR31" s="124"/>
    </row>
    <row r="32" spans="2:44" s="35" customFormat="1" ht="18.75" customHeight="1" x14ac:dyDescent="0.2">
      <c r="B32" s="270">
        <v>3</v>
      </c>
      <c r="C32" s="271"/>
      <c r="D32" s="276" t="s">
        <v>31</v>
      </c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5"/>
      <c r="P32" s="31"/>
      <c r="Q32" s="32"/>
      <c r="R32" s="62"/>
      <c r="S32" s="34"/>
      <c r="T32" s="31"/>
      <c r="U32" s="32"/>
      <c r="V32" s="62"/>
      <c r="W32" s="34"/>
      <c r="X32" s="31"/>
      <c r="Y32" s="32"/>
      <c r="Z32" s="62"/>
      <c r="AA32" s="34"/>
      <c r="AB32" s="31"/>
      <c r="AC32" s="32"/>
      <c r="AD32" s="62"/>
      <c r="AE32" s="34"/>
      <c r="AG32" s="36"/>
      <c r="AH32" s="36"/>
      <c r="AI32" s="36"/>
      <c r="AJ32" s="37"/>
      <c r="AL32" s="37"/>
      <c r="AR32" s="36"/>
    </row>
    <row r="33" spans="2:45" s="114" customFormat="1" ht="18.75" customHeight="1" x14ac:dyDescent="0.2">
      <c r="B33" s="115"/>
      <c r="C33" s="116"/>
      <c r="D33" s="208" t="s">
        <v>86</v>
      </c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10"/>
      <c r="P33" s="120" t="s">
        <v>16</v>
      </c>
      <c r="Q33" s="121">
        <v>1</v>
      </c>
      <c r="R33" s="128">
        <v>3500</v>
      </c>
      <c r="S33" s="123">
        <f t="shared" ref="S33:S41" si="8">R33*Q33</f>
        <v>3500</v>
      </c>
      <c r="T33" s="120" t="s">
        <v>113</v>
      </c>
      <c r="U33" s="60">
        <v>1</v>
      </c>
      <c r="V33" s="62">
        <v>8000</v>
      </c>
      <c r="W33" s="123">
        <f t="shared" ref="W33:W36" si="9">V33*U33</f>
        <v>8000</v>
      </c>
      <c r="X33" s="120" t="s">
        <v>16</v>
      </c>
      <c r="Y33" s="60">
        <v>1</v>
      </c>
      <c r="Z33" s="62">
        <v>54000</v>
      </c>
      <c r="AA33" s="123">
        <f t="shared" ref="AA33:AA36" si="10">Z33*Y33</f>
        <v>54000</v>
      </c>
      <c r="AB33" s="120" t="s">
        <v>113</v>
      </c>
      <c r="AC33" s="224">
        <v>1</v>
      </c>
      <c r="AD33" s="228">
        <v>18000</v>
      </c>
      <c r="AE33" s="123">
        <f t="shared" ref="AE33:AE42" si="11">AD33*AC33</f>
        <v>18000</v>
      </c>
      <c r="AG33" s="124"/>
      <c r="AH33" s="124"/>
      <c r="AI33" s="124"/>
      <c r="AJ33" s="125"/>
      <c r="AL33" s="125"/>
      <c r="AR33" s="124"/>
    </row>
    <row r="34" spans="2:45" s="114" customFormat="1" ht="18.75" customHeight="1" x14ac:dyDescent="0.2">
      <c r="B34" s="115"/>
      <c r="C34" s="116"/>
      <c r="D34" s="272" t="s">
        <v>87</v>
      </c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4"/>
      <c r="P34" s="120" t="s">
        <v>16</v>
      </c>
      <c r="Q34" s="224">
        <v>2</v>
      </c>
      <c r="R34" s="128">
        <v>1500</v>
      </c>
      <c r="S34" s="123">
        <f t="shared" si="8"/>
        <v>3000</v>
      </c>
      <c r="T34" s="120" t="s">
        <v>113</v>
      </c>
      <c r="U34" s="224">
        <v>2</v>
      </c>
      <c r="V34" s="62">
        <v>4200</v>
      </c>
      <c r="W34" s="123">
        <f t="shared" si="9"/>
        <v>8400</v>
      </c>
      <c r="X34" s="120" t="s">
        <v>16</v>
      </c>
      <c r="Y34" s="224">
        <v>2</v>
      </c>
      <c r="Z34" s="62">
        <v>14400</v>
      </c>
      <c r="AA34" s="123">
        <f t="shared" si="10"/>
        <v>28800</v>
      </c>
      <c r="AB34" s="120" t="s">
        <v>113</v>
      </c>
      <c r="AC34" s="224">
        <v>2</v>
      </c>
      <c r="AD34" s="228">
        <v>3000</v>
      </c>
      <c r="AE34" s="123">
        <f t="shared" si="11"/>
        <v>6000</v>
      </c>
      <c r="AG34" s="124"/>
      <c r="AH34" s="124"/>
      <c r="AI34" s="124"/>
      <c r="AJ34" s="125"/>
      <c r="AL34" s="125"/>
      <c r="AR34" s="124"/>
    </row>
    <row r="35" spans="2:45" s="114" customFormat="1" ht="18.75" customHeight="1" x14ac:dyDescent="0.2">
      <c r="B35" s="115"/>
      <c r="C35" s="116"/>
      <c r="D35" s="272" t="s">
        <v>88</v>
      </c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4"/>
      <c r="P35" s="120" t="s">
        <v>16</v>
      </c>
      <c r="Q35" s="224">
        <v>2</v>
      </c>
      <c r="R35" s="128">
        <v>1500</v>
      </c>
      <c r="S35" s="123">
        <f t="shared" si="8"/>
        <v>3000</v>
      </c>
      <c r="T35" s="120" t="s">
        <v>113</v>
      </c>
      <c r="U35" s="224">
        <v>2</v>
      </c>
      <c r="V35" s="62">
        <v>6200</v>
      </c>
      <c r="W35" s="123">
        <f t="shared" si="9"/>
        <v>12400</v>
      </c>
      <c r="X35" s="120" t="s">
        <v>16</v>
      </c>
      <c r="Y35" s="224">
        <v>2</v>
      </c>
      <c r="Z35" s="62">
        <v>14400</v>
      </c>
      <c r="AA35" s="123">
        <f t="shared" si="10"/>
        <v>28800</v>
      </c>
      <c r="AB35" s="120" t="s">
        <v>113</v>
      </c>
      <c r="AC35" s="224">
        <v>2</v>
      </c>
      <c r="AD35" s="228">
        <v>3000</v>
      </c>
      <c r="AE35" s="123">
        <f t="shared" si="11"/>
        <v>6000</v>
      </c>
      <c r="AG35" s="124"/>
      <c r="AH35" s="124"/>
      <c r="AI35" s="124"/>
      <c r="AJ35" s="125"/>
      <c r="AL35" s="125"/>
      <c r="AR35" s="124"/>
    </row>
    <row r="36" spans="2:45" s="114" customFormat="1" ht="18.75" customHeight="1" x14ac:dyDescent="0.2">
      <c r="B36" s="115"/>
      <c r="C36" s="116"/>
      <c r="D36" s="272" t="s">
        <v>89</v>
      </c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4"/>
      <c r="P36" s="120" t="s">
        <v>16</v>
      </c>
      <c r="Q36" s="224">
        <v>2</v>
      </c>
      <c r="R36" s="128">
        <v>1500</v>
      </c>
      <c r="S36" s="123">
        <f t="shared" si="8"/>
        <v>3000</v>
      </c>
      <c r="T36" s="120" t="s">
        <v>113</v>
      </c>
      <c r="U36" s="224">
        <v>2</v>
      </c>
      <c r="V36" s="62">
        <v>2250</v>
      </c>
      <c r="W36" s="123">
        <f t="shared" si="9"/>
        <v>4500</v>
      </c>
      <c r="X36" s="120" t="s">
        <v>16</v>
      </c>
      <c r="Y36" s="224">
        <v>2</v>
      </c>
      <c r="Z36" s="62">
        <v>12000</v>
      </c>
      <c r="AA36" s="123">
        <f t="shared" si="10"/>
        <v>24000</v>
      </c>
      <c r="AB36" s="120" t="s">
        <v>113</v>
      </c>
      <c r="AC36" s="224">
        <v>2</v>
      </c>
      <c r="AD36" s="228">
        <v>9000</v>
      </c>
      <c r="AE36" s="123">
        <f t="shared" si="11"/>
        <v>18000</v>
      </c>
      <c r="AG36" s="124"/>
      <c r="AH36" s="124"/>
      <c r="AI36" s="124"/>
      <c r="AJ36" s="125"/>
      <c r="AL36" s="125"/>
      <c r="AR36" s="124"/>
    </row>
    <row r="37" spans="2:45" s="114" customFormat="1" ht="18.75" customHeight="1" x14ac:dyDescent="0.2">
      <c r="B37" s="115"/>
      <c r="C37" s="116"/>
      <c r="D37" s="272" t="s">
        <v>90</v>
      </c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4"/>
      <c r="P37" s="120" t="s">
        <v>16</v>
      </c>
      <c r="Q37" s="224">
        <v>6</v>
      </c>
      <c r="R37" s="128">
        <v>2000</v>
      </c>
      <c r="S37" s="123">
        <f>R37*Q37</f>
        <v>12000</v>
      </c>
      <c r="T37" s="120" t="s">
        <v>113</v>
      </c>
      <c r="U37" s="224">
        <v>6</v>
      </c>
      <c r="V37" s="62">
        <v>1180</v>
      </c>
      <c r="W37" s="123">
        <f>V37*U37</f>
        <v>7080</v>
      </c>
      <c r="X37" s="120" t="s">
        <v>16</v>
      </c>
      <c r="Y37" s="224">
        <v>6</v>
      </c>
      <c r="Z37" s="62">
        <v>5400</v>
      </c>
      <c r="AA37" s="123">
        <f>Z37*Y37</f>
        <v>32400</v>
      </c>
      <c r="AB37" s="120" t="s">
        <v>113</v>
      </c>
      <c r="AC37" s="224">
        <v>6</v>
      </c>
      <c r="AD37" s="62">
        <v>1500</v>
      </c>
      <c r="AE37" s="123">
        <f t="shared" si="11"/>
        <v>9000</v>
      </c>
      <c r="AG37" s="124"/>
      <c r="AH37" s="124"/>
      <c r="AI37" s="124"/>
      <c r="AJ37" s="125"/>
      <c r="AL37" s="125"/>
      <c r="AR37" s="124"/>
    </row>
    <row r="38" spans="2:45" s="114" customFormat="1" ht="18.75" customHeight="1" x14ac:dyDescent="0.2">
      <c r="B38" s="115"/>
      <c r="C38" s="116"/>
      <c r="D38" s="272" t="s">
        <v>91</v>
      </c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4"/>
      <c r="P38" s="120" t="s">
        <v>16</v>
      </c>
      <c r="Q38" s="224">
        <v>2</v>
      </c>
      <c r="R38" s="128">
        <v>1500</v>
      </c>
      <c r="S38" s="123">
        <f t="shared" si="8"/>
        <v>3000</v>
      </c>
      <c r="T38" s="120" t="s">
        <v>113</v>
      </c>
      <c r="U38" s="224">
        <v>2</v>
      </c>
      <c r="V38" s="62">
        <v>3400</v>
      </c>
      <c r="W38" s="123">
        <f t="shared" ref="W38:W41" si="12">V38*U38</f>
        <v>6800</v>
      </c>
      <c r="X38" s="120" t="s">
        <v>16</v>
      </c>
      <c r="Y38" s="224">
        <v>2</v>
      </c>
      <c r="Z38" s="62">
        <v>15000</v>
      </c>
      <c r="AA38" s="123">
        <f t="shared" ref="AA38:AA42" si="13">Z38*Y38</f>
        <v>30000</v>
      </c>
      <c r="AB38" s="120" t="s">
        <v>113</v>
      </c>
      <c r="AC38" s="224">
        <v>2</v>
      </c>
      <c r="AD38" s="228">
        <v>9000</v>
      </c>
      <c r="AE38" s="123">
        <f t="shared" si="11"/>
        <v>18000</v>
      </c>
      <c r="AG38" s="124"/>
      <c r="AH38" s="124"/>
      <c r="AI38" s="124"/>
      <c r="AJ38" s="125"/>
      <c r="AL38" s="125"/>
      <c r="AR38" s="124"/>
    </row>
    <row r="39" spans="2:45" s="114" customFormat="1" ht="18.75" customHeight="1" x14ac:dyDescent="0.2">
      <c r="B39" s="115"/>
      <c r="C39" s="116"/>
      <c r="D39" s="272" t="s">
        <v>85</v>
      </c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4"/>
      <c r="P39" s="120" t="s">
        <v>16</v>
      </c>
      <c r="Q39" s="121">
        <v>1</v>
      </c>
      <c r="R39" s="128">
        <v>1500</v>
      </c>
      <c r="S39" s="123">
        <f t="shared" si="8"/>
        <v>1500</v>
      </c>
      <c r="T39" s="120" t="s">
        <v>113</v>
      </c>
      <c r="U39" s="60">
        <v>1</v>
      </c>
      <c r="V39" s="62">
        <v>5420</v>
      </c>
      <c r="W39" s="123">
        <f t="shared" si="12"/>
        <v>5420</v>
      </c>
      <c r="X39" s="120" t="s">
        <v>16</v>
      </c>
      <c r="Y39" s="60">
        <v>1</v>
      </c>
      <c r="Z39" s="62">
        <v>21000</v>
      </c>
      <c r="AA39" s="123">
        <f t="shared" si="13"/>
        <v>21000</v>
      </c>
      <c r="AB39" s="120" t="s">
        <v>113</v>
      </c>
      <c r="AC39" s="224">
        <v>1</v>
      </c>
      <c r="AD39" s="62">
        <v>9000</v>
      </c>
      <c r="AE39" s="123">
        <f t="shared" si="11"/>
        <v>9000</v>
      </c>
      <c r="AG39" s="124"/>
      <c r="AH39" s="124"/>
      <c r="AI39" s="124"/>
      <c r="AJ39" s="125"/>
      <c r="AL39" s="125"/>
      <c r="AR39" s="124"/>
    </row>
    <row r="40" spans="2:45" s="35" customFormat="1" ht="18.75" customHeight="1" x14ac:dyDescent="0.2">
      <c r="B40" s="195"/>
      <c r="C40" s="196"/>
      <c r="D40" s="189" t="s">
        <v>99</v>
      </c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8"/>
      <c r="P40" s="120" t="s">
        <v>16</v>
      </c>
      <c r="Q40" s="224">
        <v>6</v>
      </c>
      <c r="R40" s="128">
        <v>1500</v>
      </c>
      <c r="S40" s="123">
        <f t="shared" si="8"/>
        <v>9000</v>
      </c>
      <c r="T40" s="120" t="s">
        <v>113</v>
      </c>
      <c r="U40" s="224">
        <v>6</v>
      </c>
      <c r="V40" s="62">
        <v>2500</v>
      </c>
      <c r="W40" s="123">
        <f t="shared" si="12"/>
        <v>15000</v>
      </c>
      <c r="X40" s="120" t="s">
        <v>16</v>
      </c>
      <c r="Y40" s="224">
        <v>6</v>
      </c>
      <c r="Z40" s="62">
        <v>4200</v>
      </c>
      <c r="AA40" s="123">
        <f t="shared" si="13"/>
        <v>25200</v>
      </c>
      <c r="AB40" s="120" t="s">
        <v>113</v>
      </c>
      <c r="AC40" s="224">
        <v>6</v>
      </c>
      <c r="AD40" s="62">
        <v>6000</v>
      </c>
      <c r="AE40" s="123">
        <f t="shared" si="11"/>
        <v>36000</v>
      </c>
      <c r="AG40" s="36"/>
      <c r="AH40" s="36"/>
      <c r="AI40" s="36"/>
      <c r="AJ40" s="37"/>
      <c r="AL40" s="37"/>
      <c r="AR40" s="36"/>
    </row>
    <row r="41" spans="2:45" s="35" customFormat="1" ht="18.75" customHeight="1" x14ac:dyDescent="0.2">
      <c r="B41" s="195"/>
      <c r="C41" s="196"/>
      <c r="D41" s="189" t="s">
        <v>100</v>
      </c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8"/>
      <c r="P41" s="120" t="s">
        <v>16</v>
      </c>
      <c r="Q41" s="224">
        <v>6</v>
      </c>
      <c r="R41" s="128">
        <v>1500</v>
      </c>
      <c r="S41" s="123">
        <f t="shared" si="8"/>
        <v>9000</v>
      </c>
      <c r="T41" s="120" t="s">
        <v>113</v>
      </c>
      <c r="U41" s="224">
        <v>6</v>
      </c>
      <c r="V41" s="62">
        <v>2200</v>
      </c>
      <c r="W41" s="123">
        <f t="shared" si="12"/>
        <v>13200</v>
      </c>
      <c r="X41" s="120" t="s">
        <v>16</v>
      </c>
      <c r="Y41" s="224">
        <v>6</v>
      </c>
      <c r="Z41" s="62">
        <v>4200</v>
      </c>
      <c r="AA41" s="123">
        <f t="shared" si="13"/>
        <v>25200</v>
      </c>
      <c r="AB41" s="120" t="s">
        <v>113</v>
      </c>
      <c r="AC41" s="224">
        <v>6</v>
      </c>
      <c r="AD41" s="62">
        <v>6000</v>
      </c>
      <c r="AE41" s="123">
        <f t="shared" si="11"/>
        <v>36000</v>
      </c>
      <c r="AG41" s="36"/>
      <c r="AH41" s="36"/>
      <c r="AI41" s="36"/>
      <c r="AJ41" s="37"/>
      <c r="AL41" s="37"/>
      <c r="AR41" s="36"/>
    </row>
    <row r="42" spans="2:45" s="35" customFormat="1" ht="18.75" customHeight="1" x14ac:dyDescent="0.2">
      <c r="B42" s="195"/>
      <c r="C42" s="196"/>
      <c r="D42" s="189" t="s">
        <v>117</v>
      </c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8"/>
      <c r="P42" s="120"/>
      <c r="Q42" s="211"/>
      <c r="R42" s="128"/>
      <c r="S42" s="123"/>
      <c r="T42" s="120"/>
      <c r="U42" s="178"/>
      <c r="V42" s="62"/>
      <c r="W42" s="123"/>
      <c r="X42" s="120" t="s">
        <v>16</v>
      </c>
      <c r="Y42" s="178">
        <v>1</v>
      </c>
      <c r="Z42" s="62">
        <v>9000</v>
      </c>
      <c r="AA42" s="123">
        <f t="shared" si="13"/>
        <v>9000</v>
      </c>
      <c r="AB42" s="120" t="s">
        <v>16</v>
      </c>
      <c r="AC42" s="178">
        <v>1</v>
      </c>
      <c r="AD42" s="62">
        <v>15600</v>
      </c>
      <c r="AE42" s="123">
        <f t="shared" si="11"/>
        <v>15600</v>
      </c>
      <c r="AG42" s="36"/>
      <c r="AH42" s="36"/>
      <c r="AI42" s="36"/>
      <c r="AJ42" s="37"/>
      <c r="AL42" s="37"/>
      <c r="AR42" s="36"/>
    </row>
    <row r="43" spans="2:45" s="35" customFormat="1" ht="18.75" customHeight="1" x14ac:dyDescent="0.2">
      <c r="B43" s="275">
        <v>4</v>
      </c>
      <c r="C43" s="271"/>
      <c r="D43" s="276" t="s">
        <v>107</v>
      </c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8"/>
      <c r="P43" s="120"/>
      <c r="Q43" s="211"/>
      <c r="R43" s="128"/>
      <c r="S43" s="123"/>
      <c r="T43" s="120"/>
      <c r="U43" s="178"/>
      <c r="V43" s="62"/>
      <c r="W43" s="123"/>
      <c r="X43" s="120"/>
      <c r="Y43" s="178"/>
      <c r="Z43" s="62"/>
      <c r="AA43" s="123"/>
      <c r="AB43" s="120"/>
      <c r="AC43" s="178"/>
      <c r="AD43" s="62"/>
      <c r="AE43" s="123"/>
      <c r="AG43" s="36"/>
      <c r="AH43" s="36"/>
      <c r="AI43" s="36"/>
      <c r="AJ43" s="37"/>
      <c r="AL43" s="37"/>
      <c r="AR43" s="36"/>
    </row>
    <row r="44" spans="2:45" s="35" customFormat="1" ht="18.75" customHeight="1" x14ac:dyDescent="0.2">
      <c r="B44" s="195"/>
      <c r="C44" s="196"/>
      <c r="D44" s="276" t="s">
        <v>108</v>
      </c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8"/>
      <c r="P44" s="120" t="s">
        <v>16</v>
      </c>
      <c r="Q44" s="224">
        <v>1</v>
      </c>
      <c r="R44" s="62">
        <v>25000</v>
      </c>
      <c r="S44" s="123">
        <v>12800</v>
      </c>
      <c r="T44" s="120" t="s">
        <v>16</v>
      </c>
      <c r="U44" s="224">
        <v>1</v>
      </c>
      <c r="V44" s="62">
        <v>25000</v>
      </c>
      <c r="W44" s="123">
        <v>12800</v>
      </c>
      <c r="X44" s="120" t="s">
        <v>16</v>
      </c>
      <c r="Y44" s="224">
        <v>1</v>
      </c>
      <c r="Z44" s="62">
        <v>25800</v>
      </c>
      <c r="AA44" s="123">
        <f>Z44*Y44</f>
        <v>25800</v>
      </c>
      <c r="AB44" s="120" t="s">
        <v>16</v>
      </c>
      <c r="AC44" s="224">
        <v>1</v>
      </c>
      <c r="AD44" s="62">
        <v>11120.19</v>
      </c>
      <c r="AE44" s="123">
        <f>AD44*AC44</f>
        <v>11120.19</v>
      </c>
      <c r="AG44" s="36"/>
      <c r="AH44" s="36"/>
      <c r="AI44" s="36"/>
      <c r="AJ44" s="37"/>
      <c r="AL44" s="37"/>
      <c r="AR44" s="36"/>
    </row>
    <row r="45" spans="2:45" s="35" customFormat="1" ht="18.75" customHeight="1" x14ac:dyDescent="0.2">
      <c r="B45" s="195"/>
      <c r="C45" s="196"/>
      <c r="D45" s="276" t="s">
        <v>109</v>
      </c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8"/>
      <c r="P45" s="120" t="s">
        <v>16</v>
      </c>
      <c r="Q45" s="224">
        <v>1</v>
      </c>
      <c r="R45" s="62">
        <v>40000</v>
      </c>
      <c r="S45" s="123">
        <f>R45*Q45</f>
        <v>40000</v>
      </c>
      <c r="T45" s="120" t="s">
        <v>16</v>
      </c>
      <c r="U45" s="224">
        <v>1</v>
      </c>
      <c r="V45" s="62">
        <v>40000</v>
      </c>
      <c r="W45" s="123">
        <f>V45*U45</f>
        <v>40000</v>
      </c>
      <c r="X45" s="120" t="s">
        <v>16</v>
      </c>
      <c r="Y45" s="224">
        <v>1</v>
      </c>
      <c r="Z45" s="62">
        <v>42000</v>
      </c>
      <c r="AA45" s="123">
        <f>Z45*Y45</f>
        <v>42000</v>
      </c>
      <c r="AB45" s="120" t="s">
        <v>16</v>
      </c>
      <c r="AC45" s="224">
        <v>1</v>
      </c>
      <c r="AD45" s="62">
        <v>45017.86</v>
      </c>
      <c r="AE45" s="123">
        <f>AD45*AC45</f>
        <v>45017.86</v>
      </c>
      <c r="AG45" s="36"/>
      <c r="AH45" s="36"/>
      <c r="AI45" s="36"/>
      <c r="AJ45" s="37"/>
      <c r="AL45" s="37"/>
      <c r="AR45" s="36"/>
    </row>
    <row r="46" spans="2:45" s="42" customFormat="1" ht="18.75" customHeight="1" x14ac:dyDescent="0.2">
      <c r="B46" s="262" t="s">
        <v>5</v>
      </c>
      <c r="C46" s="263"/>
      <c r="D46" s="264" t="s">
        <v>32</v>
      </c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6"/>
      <c r="P46" s="65"/>
      <c r="Q46" s="66"/>
      <c r="R46" s="67"/>
      <c r="S46" s="129">
        <f>SUM(S17:S45)</f>
        <v>132670</v>
      </c>
      <c r="T46" s="65"/>
      <c r="U46" s="66"/>
      <c r="V46" s="67"/>
      <c r="W46" s="129">
        <f>SUM(W44:W45)+SUM(W33:W41)+SUM(W19:W30)+W17</f>
        <v>206730</v>
      </c>
      <c r="X46" s="65"/>
      <c r="Y46" s="66"/>
      <c r="Z46" s="67"/>
      <c r="AA46" s="129">
        <f>SUM(AA17:AA45)</f>
        <v>412968</v>
      </c>
      <c r="AB46" s="65"/>
      <c r="AC46" s="66"/>
      <c r="AD46" s="67"/>
      <c r="AE46" s="129">
        <f>SUM(AE44:AE45)+SUM(AE33:AE42)+SUM(AE19:AE31)+AE17</f>
        <v>277266.55</v>
      </c>
      <c r="AG46" s="43"/>
      <c r="AH46" s="44"/>
      <c r="AI46" s="44"/>
      <c r="AJ46" s="45"/>
      <c r="AK46" s="46"/>
      <c r="AL46" s="47"/>
      <c r="AM46" s="48"/>
      <c r="AN46" s="48"/>
      <c r="AO46" s="48"/>
      <c r="AP46" s="48"/>
      <c r="AQ46" s="48"/>
      <c r="AR46" s="44"/>
      <c r="AS46" s="48"/>
    </row>
    <row r="47" spans="2:45" s="42" customFormat="1" ht="18.75" customHeight="1" x14ac:dyDescent="0.2">
      <c r="B47" s="279" t="s">
        <v>33</v>
      </c>
      <c r="C47" s="280"/>
      <c r="D47" s="281" t="s">
        <v>58</v>
      </c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3"/>
      <c r="P47" s="133"/>
      <c r="Q47" s="134"/>
      <c r="R47" s="135"/>
      <c r="S47" s="146"/>
      <c r="T47" s="133"/>
      <c r="U47" s="134"/>
      <c r="V47" s="135"/>
      <c r="W47" s="146"/>
      <c r="X47" s="133"/>
      <c r="Y47" s="134"/>
      <c r="Z47" s="135"/>
      <c r="AA47" s="146"/>
      <c r="AB47" s="133"/>
      <c r="AC47" s="134"/>
      <c r="AD47" s="135"/>
      <c r="AE47" s="146"/>
      <c r="AG47" s="43"/>
      <c r="AH47" s="44"/>
      <c r="AI47" s="44"/>
      <c r="AJ47" s="45"/>
      <c r="AK47" s="46"/>
      <c r="AL47" s="47"/>
      <c r="AM47" s="48"/>
      <c r="AN47" s="48"/>
      <c r="AO47" s="48"/>
      <c r="AP47" s="48"/>
      <c r="AQ47" s="48"/>
      <c r="AR47" s="44"/>
      <c r="AS47" s="48"/>
    </row>
    <row r="48" spans="2:45" s="42" customFormat="1" ht="18.75" customHeight="1" x14ac:dyDescent="0.2">
      <c r="B48" s="199"/>
      <c r="C48" s="200"/>
      <c r="D48" s="203" t="s">
        <v>78</v>
      </c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2"/>
      <c r="P48" s="141" t="s">
        <v>42</v>
      </c>
      <c r="Q48" s="141">
        <v>5</v>
      </c>
      <c r="R48" s="142"/>
      <c r="S48" s="147">
        <f t="shared" ref="S48:S53" si="14">R48*Q48</f>
        <v>0</v>
      </c>
      <c r="T48" s="141" t="s">
        <v>42</v>
      </c>
      <c r="U48" s="141">
        <v>5</v>
      </c>
      <c r="V48" s="142"/>
      <c r="W48" s="147">
        <f t="shared" ref="W48:W53" si="15">V48*U48</f>
        <v>0</v>
      </c>
      <c r="X48" s="141" t="s">
        <v>42</v>
      </c>
      <c r="Y48" s="141">
        <v>5</v>
      </c>
      <c r="Z48" s="142"/>
      <c r="AA48" s="147">
        <f t="shared" ref="AA48:AA53" si="16">Z48*Y48</f>
        <v>0</v>
      </c>
      <c r="AB48" s="141" t="s">
        <v>42</v>
      </c>
      <c r="AC48" s="141">
        <v>5</v>
      </c>
      <c r="AD48" s="142"/>
      <c r="AE48" s="147">
        <f t="shared" ref="AE48:AE53" si="17">AD48*AC48</f>
        <v>0</v>
      </c>
      <c r="AG48" s="43"/>
      <c r="AH48" s="44"/>
      <c r="AI48" s="44"/>
      <c r="AJ48" s="45"/>
      <c r="AK48" s="46"/>
      <c r="AL48" s="47"/>
      <c r="AM48" s="48"/>
      <c r="AN48" s="48"/>
      <c r="AO48" s="48"/>
      <c r="AP48" s="48"/>
      <c r="AQ48" s="48"/>
      <c r="AR48" s="44"/>
      <c r="AS48" s="48"/>
    </row>
    <row r="49" spans="2:45" s="42" customFormat="1" ht="18.75" customHeight="1" x14ac:dyDescent="0.2">
      <c r="B49" s="199"/>
      <c r="C49" s="200"/>
      <c r="D49" s="203" t="s">
        <v>57</v>
      </c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2"/>
      <c r="P49" s="141" t="s">
        <v>42</v>
      </c>
      <c r="Q49" s="141">
        <v>5</v>
      </c>
      <c r="R49" s="142"/>
      <c r="S49" s="147">
        <f t="shared" si="14"/>
        <v>0</v>
      </c>
      <c r="T49" s="141" t="s">
        <v>42</v>
      </c>
      <c r="U49" s="141">
        <v>5</v>
      </c>
      <c r="V49" s="142"/>
      <c r="W49" s="147">
        <f t="shared" si="15"/>
        <v>0</v>
      </c>
      <c r="X49" s="141" t="s">
        <v>42</v>
      </c>
      <c r="Y49" s="141">
        <v>5</v>
      </c>
      <c r="Z49" s="142"/>
      <c r="AA49" s="147">
        <f t="shared" si="16"/>
        <v>0</v>
      </c>
      <c r="AB49" s="141" t="s">
        <v>42</v>
      </c>
      <c r="AC49" s="141">
        <v>5</v>
      </c>
      <c r="AD49" s="142"/>
      <c r="AE49" s="147">
        <f t="shared" si="17"/>
        <v>0</v>
      </c>
      <c r="AG49" s="43"/>
      <c r="AH49" s="44"/>
      <c r="AI49" s="44"/>
      <c r="AJ49" s="45"/>
      <c r="AK49" s="46"/>
      <c r="AL49" s="47"/>
      <c r="AM49" s="48"/>
      <c r="AN49" s="48"/>
      <c r="AO49" s="48"/>
      <c r="AP49" s="48"/>
      <c r="AQ49" s="48"/>
      <c r="AR49" s="44"/>
      <c r="AS49" s="48"/>
    </row>
    <row r="50" spans="2:45" s="42" customFormat="1" ht="18.75" customHeight="1" x14ac:dyDescent="0.2">
      <c r="B50" s="199"/>
      <c r="C50" s="200"/>
      <c r="D50" s="203" t="s">
        <v>56</v>
      </c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2"/>
      <c r="P50" s="141" t="s">
        <v>42</v>
      </c>
      <c r="Q50" s="141">
        <v>5</v>
      </c>
      <c r="R50" s="142"/>
      <c r="S50" s="147">
        <f t="shared" si="14"/>
        <v>0</v>
      </c>
      <c r="T50" s="141" t="s">
        <v>42</v>
      </c>
      <c r="U50" s="141">
        <v>5</v>
      </c>
      <c r="V50" s="142"/>
      <c r="W50" s="147">
        <f t="shared" si="15"/>
        <v>0</v>
      </c>
      <c r="X50" s="141" t="s">
        <v>42</v>
      </c>
      <c r="Y50" s="141">
        <v>5</v>
      </c>
      <c r="Z50" s="142"/>
      <c r="AA50" s="147">
        <f t="shared" si="16"/>
        <v>0</v>
      </c>
      <c r="AB50" s="141" t="s">
        <v>42</v>
      </c>
      <c r="AC50" s="141">
        <v>5</v>
      </c>
      <c r="AD50" s="142"/>
      <c r="AE50" s="147">
        <f t="shared" si="17"/>
        <v>0</v>
      </c>
      <c r="AG50" s="43"/>
      <c r="AH50" s="44"/>
      <c r="AI50" s="44"/>
      <c r="AJ50" s="45"/>
      <c r="AK50" s="46"/>
      <c r="AL50" s="47"/>
      <c r="AM50" s="48"/>
      <c r="AN50" s="48"/>
      <c r="AO50" s="48"/>
      <c r="AP50" s="48"/>
      <c r="AQ50" s="48"/>
      <c r="AR50" s="44"/>
      <c r="AS50" s="48"/>
    </row>
    <row r="51" spans="2:45" s="42" customFormat="1" ht="18.75" customHeight="1" x14ac:dyDescent="0.2">
      <c r="B51" s="199"/>
      <c r="C51" s="200"/>
      <c r="D51" s="203" t="s">
        <v>80</v>
      </c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2"/>
      <c r="P51" s="141" t="s">
        <v>42</v>
      </c>
      <c r="Q51" s="141">
        <v>5</v>
      </c>
      <c r="R51" s="142"/>
      <c r="S51" s="147">
        <f t="shared" si="14"/>
        <v>0</v>
      </c>
      <c r="T51" s="141" t="s">
        <v>42</v>
      </c>
      <c r="U51" s="141">
        <v>5</v>
      </c>
      <c r="V51" s="142"/>
      <c r="W51" s="147">
        <f t="shared" si="15"/>
        <v>0</v>
      </c>
      <c r="X51" s="141" t="s">
        <v>42</v>
      </c>
      <c r="Y51" s="141">
        <v>5</v>
      </c>
      <c r="Z51" s="142"/>
      <c r="AA51" s="147">
        <f t="shared" si="16"/>
        <v>0</v>
      </c>
      <c r="AB51" s="141" t="s">
        <v>42</v>
      </c>
      <c r="AC51" s="141">
        <v>5</v>
      </c>
      <c r="AD51" s="142"/>
      <c r="AE51" s="147">
        <f t="shared" si="17"/>
        <v>0</v>
      </c>
      <c r="AG51" s="43"/>
      <c r="AH51" s="44"/>
      <c r="AI51" s="44"/>
      <c r="AJ51" s="45"/>
      <c r="AK51" s="46"/>
      <c r="AL51" s="47"/>
      <c r="AM51" s="48"/>
      <c r="AN51" s="48"/>
      <c r="AO51" s="48"/>
      <c r="AP51" s="48"/>
      <c r="AQ51" s="48"/>
      <c r="AR51" s="44"/>
      <c r="AS51" s="48"/>
    </row>
    <row r="52" spans="2:45" s="42" customFormat="1" ht="18.75" customHeight="1" x14ac:dyDescent="0.2">
      <c r="B52" s="199"/>
      <c r="C52" s="200"/>
      <c r="D52" s="203" t="s">
        <v>79</v>
      </c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2"/>
      <c r="P52" s="141" t="s">
        <v>42</v>
      </c>
      <c r="Q52" s="141">
        <v>3</v>
      </c>
      <c r="R52" s="142"/>
      <c r="S52" s="147">
        <f t="shared" si="14"/>
        <v>0</v>
      </c>
      <c r="T52" s="141" t="s">
        <v>42</v>
      </c>
      <c r="U52" s="141">
        <v>3</v>
      </c>
      <c r="V52" s="142"/>
      <c r="W52" s="147">
        <f t="shared" si="15"/>
        <v>0</v>
      </c>
      <c r="X52" s="141" t="s">
        <v>42</v>
      </c>
      <c r="Y52" s="141">
        <v>3</v>
      </c>
      <c r="Z52" s="142"/>
      <c r="AA52" s="147">
        <f t="shared" si="16"/>
        <v>0</v>
      </c>
      <c r="AB52" s="141" t="s">
        <v>42</v>
      </c>
      <c r="AC52" s="141">
        <v>3</v>
      </c>
      <c r="AD52" s="142"/>
      <c r="AE52" s="147">
        <f t="shared" si="17"/>
        <v>0</v>
      </c>
      <c r="AG52" s="43"/>
      <c r="AH52" s="44"/>
      <c r="AI52" s="44"/>
      <c r="AJ52" s="45"/>
      <c r="AK52" s="46"/>
      <c r="AL52" s="47"/>
      <c r="AM52" s="48"/>
      <c r="AN52" s="48"/>
      <c r="AO52" s="48"/>
      <c r="AP52" s="48"/>
      <c r="AQ52" s="48"/>
      <c r="AR52" s="44"/>
      <c r="AS52" s="48"/>
    </row>
    <row r="53" spans="2:45" s="42" customFormat="1" ht="18.75" customHeight="1" x14ac:dyDescent="0.2">
      <c r="B53" s="199"/>
      <c r="C53" s="200"/>
      <c r="D53" s="203" t="s">
        <v>106</v>
      </c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2"/>
      <c r="P53" s="141" t="s">
        <v>23</v>
      </c>
      <c r="Q53" s="141">
        <v>16</v>
      </c>
      <c r="R53" s="142"/>
      <c r="S53" s="147">
        <f t="shared" si="14"/>
        <v>0</v>
      </c>
      <c r="T53" s="141" t="s">
        <v>23</v>
      </c>
      <c r="U53" s="141">
        <v>16</v>
      </c>
      <c r="V53" s="142"/>
      <c r="W53" s="147">
        <f t="shared" si="15"/>
        <v>0</v>
      </c>
      <c r="X53" s="141" t="s">
        <v>23</v>
      </c>
      <c r="Y53" s="141">
        <v>16</v>
      </c>
      <c r="Z53" s="142"/>
      <c r="AA53" s="147">
        <f t="shared" si="16"/>
        <v>0</v>
      </c>
      <c r="AB53" s="141" t="s">
        <v>23</v>
      </c>
      <c r="AC53" s="141">
        <v>16</v>
      </c>
      <c r="AD53" s="142"/>
      <c r="AE53" s="147">
        <f t="shared" si="17"/>
        <v>0</v>
      </c>
      <c r="AG53" s="43"/>
      <c r="AH53" s="44"/>
      <c r="AI53" s="44"/>
      <c r="AJ53" s="45"/>
      <c r="AK53" s="46"/>
      <c r="AL53" s="47"/>
      <c r="AM53" s="48"/>
      <c r="AN53" s="48"/>
      <c r="AO53" s="48"/>
      <c r="AP53" s="48"/>
      <c r="AQ53" s="48"/>
      <c r="AR53" s="44"/>
      <c r="AS53" s="48"/>
    </row>
    <row r="54" spans="2:45" s="42" customFormat="1" ht="18.75" customHeight="1" x14ac:dyDescent="0.2">
      <c r="B54" s="199"/>
      <c r="C54" s="200"/>
      <c r="D54" s="203" t="s">
        <v>94</v>
      </c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2"/>
      <c r="P54" s="141" t="s">
        <v>42</v>
      </c>
      <c r="Q54" s="141">
        <v>100</v>
      </c>
      <c r="R54" s="142"/>
      <c r="S54" s="147">
        <f>R54*Q54</f>
        <v>0</v>
      </c>
      <c r="T54" s="141" t="s">
        <v>42</v>
      </c>
      <c r="U54" s="141">
        <v>100</v>
      </c>
      <c r="V54" s="142"/>
      <c r="W54" s="147">
        <f>V54*U54</f>
        <v>0</v>
      </c>
      <c r="X54" s="141" t="s">
        <v>42</v>
      </c>
      <c r="Y54" s="141">
        <v>100</v>
      </c>
      <c r="Z54" s="142"/>
      <c r="AA54" s="147">
        <f>Z54*Y54</f>
        <v>0</v>
      </c>
      <c r="AB54" s="141" t="s">
        <v>42</v>
      </c>
      <c r="AC54" s="141">
        <v>100</v>
      </c>
      <c r="AD54" s="142"/>
      <c r="AE54" s="147">
        <f>AD54*AC54</f>
        <v>0</v>
      </c>
      <c r="AG54" s="43"/>
      <c r="AH54" s="44"/>
      <c r="AI54" s="44"/>
      <c r="AJ54" s="45"/>
      <c r="AK54" s="46"/>
      <c r="AL54" s="47"/>
      <c r="AM54" s="48"/>
      <c r="AN54" s="48"/>
      <c r="AO54" s="48"/>
      <c r="AP54" s="48"/>
      <c r="AQ54" s="48"/>
      <c r="AR54" s="44"/>
      <c r="AS54" s="48"/>
    </row>
    <row r="55" spans="2:45" s="42" customFormat="1" ht="18.75" customHeight="1" x14ac:dyDescent="0.2">
      <c r="B55" s="143"/>
      <c r="C55" s="144"/>
      <c r="D55" s="267" t="s">
        <v>104</v>
      </c>
      <c r="E55" s="268"/>
      <c r="F55" s="268"/>
      <c r="G55" s="268"/>
      <c r="H55" s="268"/>
      <c r="I55" s="268"/>
      <c r="J55" s="268"/>
      <c r="K55" s="268"/>
      <c r="L55" s="268"/>
      <c r="M55" s="268"/>
      <c r="N55" s="268"/>
      <c r="O55" s="269"/>
      <c r="P55" s="141" t="s">
        <v>98</v>
      </c>
      <c r="Q55" s="141">
        <v>80</v>
      </c>
      <c r="R55" s="145"/>
      <c r="S55" s="147">
        <f t="shared" ref="S55:S60" si="18">R55*Q55</f>
        <v>0</v>
      </c>
      <c r="T55" s="141" t="s">
        <v>98</v>
      </c>
      <c r="U55" s="141">
        <v>80</v>
      </c>
      <c r="V55" s="145"/>
      <c r="W55" s="147">
        <f t="shared" ref="W55:W60" si="19">V55*U55</f>
        <v>0</v>
      </c>
      <c r="X55" s="141" t="s">
        <v>98</v>
      </c>
      <c r="Y55" s="141">
        <v>80</v>
      </c>
      <c r="Z55" s="145"/>
      <c r="AA55" s="147">
        <f t="shared" ref="AA55:AA60" si="20">Z55*Y55</f>
        <v>0</v>
      </c>
      <c r="AB55" s="141" t="s">
        <v>98</v>
      </c>
      <c r="AC55" s="141">
        <v>80</v>
      </c>
      <c r="AD55" s="145"/>
      <c r="AE55" s="147">
        <f t="shared" ref="AE55:AE60" si="21">AD55*AC55</f>
        <v>0</v>
      </c>
      <c r="AG55" s="43"/>
      <c r="AH55" s="44"/>
      <c r="AI55" s="44"/>
      <c r="AJ55" s="45"/>
      <c r="AK55" s="46"/>
      <c r="AL55" s="47"/>
      <c r="AM55" s="48"/>
      <c r="AN55" s="48"/>
      <c r="AO55" s="48"/>
      <c r="AP55" s="48"/>
      <c r="AQ55" s="48"/>
      <c r="AR55" s="44"/>
      <c r="AS55" s="48"/>
    </row>
    <row r="56" spans="2:45" s="42" customFormat="1" ht="18.75" customHeight="1" x14ac:dyDescent="0.2">
      <c r="B56" s="143"/>
      <c r="C56" s="144"/>
      <c r="D56" s="267" t="s">
        <v>103</v>
      </c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9"/>
      <c r="P56" s="141" t="s">
        <v>98</v>
      </c>
      <c r="Q56" s="141">
        <v>40</v>
      </c>
      <c r="R56" s="145"/>
      <c r="S56" s="147">
        <f t="shared" si="18"/>
        <v>0</v>
      </c>
      <c r="T56" s="141" t="s">
        <v>98</v>
      </c>
      <c r="U56" s="141">
        <v>40</v>
      </c>
      <c r="V56" s="145"/>
      <c r="W56" s="147">
        <f t="shared" si="19"/>
        <v>0</v>
      </c>
      <c r="X56" s="141" t="s">
        <v>98</v>
      </c>
      <c r="Y56" s="141">
        <v>40</v>
      </c>
      <c r="Z56" s="145"/>
      <c r="AA56" s="147">
        <f t="shared" si="20"/>
        <v>0</v>
      </c>
      <c r="AB56" s="141" t="s">
        <v>98</v>
      </c>
      <c r="AC56" s="141">
        <v>40</v>
      </c>
      <c r="AD56" s="145"/>
      <c r="AE56" s="147">
        <f t="shared" si="21"/>
        <v>0</v>
      </c>
      <c r="AG56" s="43"/>
      <c r="AH56" s="44"/>
      <c r="AI56" s="44"/>
      <c r="AJ56" s="45"/>
      <c r="AK56" s="46"/>
      <c r="AL56" s="47"/>
      <c r="AM56" s="48"/>
      <c r="AN56" s="48"/>
      <c r="AO56" s="48"/>
      <c r="AP56" s="48"/>
      <c r="AQ56" s="48"/>
      <c r="AR56" s="44"/>
      <c r="AS56" s="48"/>
    </row>
    <row r="57" spans="2:45" s="42" customFormat="1" ht="18.75" customHeight="1" x14ac:dyDescent="0.2">
      <c r="B57" s="143"/>
      <c r="C57" s="144"/>
      <c r="D57" s="267" t="s">
        <v>95</v>
      </c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9"/>
      <c r="P57" s="141" t="s">
        <v>98</v>
      </c>
      <c r="Q57" s="141">
        <v>100</v>
      </c>
      <c r="R57" s="145"/>
      <c r="S57" s="147">
        <f t="shared" si="18"/>
        <v>0</v>
      </c>
      <c r="T57" s="141" t="s">
        <v>98</v>
      </c>
      <c r="U57" s="141">
        <v>100</v>
      </c>
      <c r="V57" s="145"/>
      <c r="W57" s="147">
        <f t="shared" si="19"/>
        <v>0</v>
      </c>
      <c r="X57" s="141" t="s">
        <v>98</v>
      </c>
      <c r="Y57" s="141">
        <v>100</v>
      </c>
      <c r="Z57" s="145"/>
      <c r="AA57" s="147">
        <f t="shared" si="20"/>
        <v>0</v>
      </c>
      <c r="AB57" s="141" t="s">
        <v>98</v>
      </c>
      <c r="AC57" s="141">
        <v>100</v>
      </c>
      <c r="AD57" s="145"/>
      <c r="AE57" s="147">
        <f t="shared" si="21"/>
        <v>0</v>
      </c>
      <c r="AG57" s="43"/>
      <c r="AH57" s="44"/>
      <c r="AI57" s="44"/>
      <c r="AJ57" s="45"/>
      <c r="AK57" s="46"/>
      <c r="AL57" s="47"/>
      <c r="AM57" s="48"/>
      <c r="AN57" s="48"/>
      <c r="AO57" s="48"/>
      <c r="AP57" s="48"/>
      <c r="AQ57" s="48"/>
      <c r="AR57" s="44"/>
      <c r="AS57" s="48"/>
    </row>
    <row r="58" spans="2:45" s="42" customFormat="1" ht="18.75" customHeight="1" x14ac:dyDescent="0.2">
      <c r="B58" s="143"/>
      <c r="C58" s="144"/>
      <c r="D58" s="267" t="s">
        <v>96</v>
      </c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9"/>
      <c r="P58" s="141" t="s">
        <v>98</v>
      </c>
      <c r="Q58" s="141">
        <v>50</v>
      </c>
      <c r="R58" s="145"/>
      <c r="S58" s="147">
        <f t="shared" si="18"/>
        <v>0</v>
      </c>
      <c r="T58" s="141" t="s">
        <v>98</v>
      </c>
      <c r="U58" s="141">
        <v>50</v>
      </c>
      <c r="V58" s="145"/>
      <c r="W58" s="147">
        <f t="shared" si="19"/>
        <v>0</v>
      </c>
      <c r="X58" s="141" t="s">
        <v>98</v>
      </c>
      <c r="Y58" s="141">
        <v>50</v>
      </c>
      <c r="Z58" s="145"/>
      <c r="AA58" s="147">
        <f t="shared" si="20"/>
        <v>0</v>
      </c>
      <c r="AB58" s="141" t="s">
        <v>98</v>
      </c>
      <c r="AC58" s="141">
        <v>50</v>
      </c>
      <c r="AD58" s="145"/>
      <c r="AE58" s="147">
        <f t="shared" si="21"/>
        <v>0</v>
      </c>
      <c r="AG58" s="43"/>
      <c r="AH58" s="44"/>
      <c r="AI58" s="44"/>
      <c r="AJ58" s="45"/>
      <c r="AK58" s="46"/>
      <c r="AL58" s="47"/>
      <c r="AM58" s="48"/>
      <c r="AN58" s="48"/>
      <c r="AO58" s="48"/>
      <c r="AP58" s="48"/>
      <c r="AQ58" s="48"/>
      <c r="AR58" s="44"/>
      <c r="AS58" s="48"/>
    </row>
    <row r="59" spans="2:45" s="42" customFormat="1" ht="18.75" customHeight="1" x14ac:dyDescent="0.2">
      <c r="B59" s="143"/>
      <c r="C59" s="144"/>
      <c r="D59" s="267" t="s">
        <v>97</v>
      </c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9"/>
      <c r="P59" s="141" t="s">
        <v>98</v>
      </c>
      <c r="Q59" s="141">
        <v>50</v>
      </c>
      <c r="R59" s="145"/>
      <c r="S59" s="147">
        <f t="shared" si="18"/>
        <v>0</v>
      </c>
      <c r="T59" s="141" t="s">
        <v>98</v>
      </c>
      <c r="U59" s="141">
        <v>50</v>
      </c>
      <c r="V59" s="145"/>
      <c r="W59" s="147">
        <f t="shared" si="19"/>
        <v>0</v>
      </c>
      <c r="X59" s="141" t="s">
        <v>98</v>
      </c>
      <c r="Y59" s="141">
        <v>50</v>
      </c>
      <c r="Z59" s="145"/>
      <c r="AA59" s="147">
        <f t="shared" si="20"/>
        <v>0</v>
      </c>
      <c r="AB59" s="141" t="s">
        <v>98</v>
      </c>
      <c r="AC59" s="141">
        <v>50</v>
      </c>
      <c r="AD59" s="145"/>
      <c r="AE59" s="147">
        <f t="shared" si="21"/>
        <v>0</v>
      </c>
      <c r="AG59" s="43"/>
      <c r="AH59" s="44"/>
      <c r="AI59" s="44"/>
      <c r="AJ59" s="45"/>
      <c r="AK59" s="46"/>
      <c r="AL59" s="47"/>
      <c r="AM59" s="48"/>
      <c r="AN59" s="48"/>
      <c r="AO59" s="48"/>
      <c r="AP59" s="48"/>
      <c r="AQ59" s="48"/>
      <c r="AR59" s="44"/>
      <c r="AS59" s="48"/>
    </row>
    <row r="60" spans="2:45" s="42" customFormat="1" ht="18.75" customHeight="1" x14ac:dyDescent="0.2">
      <c r="B60" s="143"/>
      <c r="C60" s="144"/>
      <c r="D60" s="267" t="s">
        <v>105</v>
      </c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9"/>
      <c r="P60" s="141" t="s">
        <v>98</v>
      </c>
      <c r="Q60" s="141">
        <v>100</v>
      </c>
      <c r="R60" s="145"/>
      <c r="S60" s="147">
        <f t="shared" si="18"/>
        <v>0</v>
      </c>
      <c r="T60" s="141" t="s">
        <v>98</v>
      </c>
      <c r="U60" s="141">
        <v>100</v>
      </c>
      <c r="V60" s="145"/>
      <c r="W60" s="147">
        <f t="shared" si="19"/>
        <v>0</v>
      </c>
      <c r="X60" s="141" t="s">
        <v>98</v>
      </c>
      <c r="Y60" s="141">
        <v>100</v>
      </c>
      <c r="Z60" s="145"/>
      <c r="AA60" s="147">
        <f t="shared" si="20"/>
        <v>0</v>
      </c>
      <c r="AB60" s="141" t="s">
        <v>98</v>
      </c>
      <c r="AC60" s="141">
        <v>100</v>
      </c>
      <c r="AD60" s="145"/>
      <c r="AE60" s="147">
        <f t="shared" si="21"/>
        <v>0</v>
      </c>
      <c r="AG60" s="43"/>
      <c r="AH60" s="44"/>
      <c r="AI60" s="44"/>
      <c r="AJ60" s="45"/>
      <c r="AK60" s="46"/>
      <c r="AL60" s="47"/>
      <c r="AM60" s="48"/>
      <c r="AN60" s="48"/>
      <c r="AO60" s="48"/>
      <c r="AP60" s="48"/>
      <c r="AQ60" s="48"/>
      <c r="AR60" s="44"/>
      <c r="AS60" s="48"/>
    </row>
    <row r="61" spans="2:45" s="42" customFormat="1" ht="18.75" customHeight="1" x14ac:dyDescent="0.2">
      <c r="B61" s="143"/>
      <c r="C61" s="144"/>
      <c r="D61" s="203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5"/>
      <c r="P61" s="141"/>
      <c r="Q61" s="150"/>
      <c r="R61" s="145"/>
      <c r="S61" s="147"/>
      <c r="T61" s="141"/>
      <c r="U61" s="150"/>
      <c r="V61" s="145"/>
      <c r="W61" s="147"/>
      <c r="X61" s="141"/>
      <c r="Y61" s="150"/>
      <c r="Z61" s="145"/>
      <c r="AA61" s="147"/>
      <c r="AB61" s="141"/>
      <c r="AC61" s="150"/>
      <c r="AD61" s="145"/>
      <c r="AE61" s="147"/>
      <c r="AG61" s="43"/>
      <c r="AH61" s="44"/>
      <c r="AI61" s="44"/>
      <c r="AJ61" s="45"/>
      <c r="AK61" s="46"/>
      <c r="AL61" s="47"/>
      <c r="AM61" s="48"/>
      <c r="AN61" s="48"/>
      <c r="AO61" s="48"/>
      <c r="AP61" s="48"/>
      <c r="AQ61" s="48"/>
      <c r="AR61" s="44"/>
      <c r="AS61" s="48"/>
    </row>
    <row r="62" spans="2:45" s="42" customFormat="1" ht="18.75" customHeight="1" x14ac:dyDescent="0.2">
      <c r="B62" s="143"/>
      <c r="C62" s="144"/>
      <c r="D62" s="203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5"/>
      <c r="P62" s="141"/>
      <c r="Q62" s="150"/>
      <c r="R62" s="145"/>
      <c r="S62" s="147"/>
      <c r="T62" s="141"/>
      <c r="U62" s="150"/>
      <c r="V62" s="145"/>
      <c r="W62" s="147"/>
      <c r="X62" s="141"/>
      <c r="Y62" s="150"/>
      <c r="Z62" s="145"/>
      <c r="AA62" s="147"/>
      <c r="AB62" s="141"/>
      <c r="AC62" s="150"/>
      <c r="AD62" s="145"/>
      <c r="AE62" s="147"/>
      <c r="AG62" s="43"/>
      <c r="AH62" s="44"/>
      <c r="AI62" s="44"/>
      <c r="AJ62" s="45"/>
      <c r="AK62" s="46"/>
      <c r="AL62" s="47"/>
      <c r="AM62" s="48"/>
      <c r="AN62" s="48"/>
      <c r="AO62" s="48"/>
      <c r="AP62" s="48"/>
      <c r="AQ62" s="48"/>
      <c r="AR62" s="44"/>
      <c r="AS62" s="48"/>
    </row>
    <row r="63" spans="2:45" s="42" customFormat="1" ht="18.75" customHeight="1" x14ac:dyDescent="0.2">
      <c r="B63" s="143"/>
      <c r="C63" s="144"/>
      <c r="D63" s="203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5"/>
      <c r="P63" s="141"/>
      <c r="Q63" s="150"/>
      <c r="R63" s="145"/>
      <c r="S63" s="147"/>
      <c r="T63" s="141"/>
      <c r="U63" s="150"/>
      <c r="V63" s="145"/>
      <c r="W63" s="147"/>
      <c r="X63" s="141"/>
      <c r="Y63" s="150"/>
      <c r="Z63" s="145"/>
      <c r="AA63" s="147"/>
      <c r="AB63" s="141"/>
      <c r="AC63" s="150"/>
      <c r="AD63" s="145"/>
      <c r="AE63" s="147"/>
      <c r="AG63" s="43"/>
      <c r="AH63" s="44"/>
      <c r="AI63" s="44"/>
      <c r="AJ63" s="45"/>
      <c r="AK63" s="46"/>
      <c r="AL63" s="47"/>
      <c r="AM63" s="48"/>
      <c r="AN63" s="48"/>
      <c r="AO63" s="48"/>
      <c r="AP63" s="48"/>
      <c r="AQ63" s="48"/>
      <c r="AR63" s="44"/>
      <c r="AS63" s="48"/>
    </row>
    <row r="64" spans="2:45" s="42" customFormat="1" ht="18.75" customHeight="1" x14ac:dyDescent="0.2">
      <c r="B64" s="143"/>
      <c r="C64" s="144"/>
      <c r="D64" s="203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5"/>
      <c r="P64" s="141"/>
      <c r="Q64" s="150"/>
      <c r="R64" s="145"/>
      <c r="S64" s="147"/>
      <c r="T64" s="141"/>
      <c r="U64" s="150"/>
      <c r="V64" s="145"/>
      <c r="W64" s="147"/>
      <c r="X64" s="141"/>
      <c r="Y64" s="150"/>
      <c r="Z64" s="145"/>
      <c r="AA64" s="147"/>
      <c r="AB64" s="141"/>
      <c r="AC64" s="150"/>
      <c r="AD64" s="145"/>
      <c r="AE64" s="147"/>
      <c r="AG64" s="43"/>
      <c r="AH64" s="44"/>
      <c r="AI64" s="44"/>
      <c r="AJ64" s="45"/>
      <c r="AK64" s="46"/>
      <c r="AL64" s="47"/>
      <c r="AM64" s="48"/>
      <c r="AN64" s="48"/>
      <c r="AO64" s="48"/>
      <c r="AP64" s="48"/>
      <c r="AQ64" s="48"/>
      <c r="AR64" s="44"/>
      <c r="AS64" s="48"/>
    </row>
    <row r="65" spans="2:45" s="42" customFormat="1" ht="18.75" customHeight="1" x14ac:dyDescent="0.2">
      <c r="B65" s="262" t="s">
        <v>5</v>
      </c>
      <c r="C65" s="263"/>
      <c r="D65" s="264" t="s">
        <v>35</v>
      </c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6"/>
      <c r="P65" s="65"/>
      <c r="Q65" s="66"/>
      <c r="R65" s="67"/>
      <c r="S65" s="129">
        <f>SUM(S48:S64)</f>
        <v>0</v>
      </c>
      <c r="T65" s="65"/>
      <c r="U65" s="66"/>
      <c r="V65" s="67"/>
      <c r="W65" s="129">
        <f>SUM(W48:W64)</f>
        <v>0</v>
      </c>
      <c r="X65" s="65"/>
      <c r="Y65" s="66"/>
      <c r="Z65" s="67"/>
      <c r="AA65" s="129">
        <f>SUM(AA48:AA64)</f>
        <v>0</v>
      </c>
      <c r="AB65" s="65"/>
      <c r="AC65" s="66"/>
      <c r="AD65" s="67"/>
      <c r="AE65" s="129">
        <f>SUM(AE48:AE64)</f>
        <v>0</v>
      </c>
      <c r="AG65" s="43"/>
      <c r="AH65" s="44"/>
      <c r="AI65" s="44"/>
      <c r="AJ65" s="45"/>
      <c r="AK65" s="46"/>
      <c r="AL65" s="47"/>
      <c r="AM65" s="48"/>
      <c r="AN65" s="48"/>
      <c r="AO65" s="48"/>
      <c r="AP65" s="48"/>
      <c r="AQ65" s="48"/>
      <c r="AR65" s="44"/>
      <c r="AS65" s="48"/>
    </row>
    <row r="66" spans="2:45" s="42" customFormat="1" ht="18.75" customHeight="1" x14ac:dyDescent="0.2">
      <c r="B66" s="257" t="s">
        <v>43</v>
      </c>
      <c r="C66" s="258"/>
      <c r="D66" s="259" t="s">
        <v>45</v>
      </c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1"/>
      <c r="P66" s="65"/>
      <c r="Q66" s="66"/>
      <c r="R66" s="67"/>
      <c r="S66" s="59"/>
      <c r="T66" s="65"/>
      <c r="U66" s="66"/>
      <c r="V66" s="67"/>
      <c r="W66" s="59"/>
      <c r="X66" s="65"/>
      <c r="Y66" s="66"/>
      <c r="Z66" s="67"/>
      <c r="AA66" s="59"/>
      <c r="AB66" s="65"/>
      <c r="AC66" s="66"/>
      <c r="AD66" s="67"/>
      <c r="AE66" s="59"/>
      <c r="AG66" s="43"/>
      <c r="AH66" s="44"/>
      <c r="AI66" s="44"/>
      <c r="AJ66" s="45"/>
      <c r="AK66" s="46"/>
      <c r="AL66" s="47"/>
      <c r="AM66" s="48"/>
      <c r="AN66" s="48"/>
      <c r="AO66" s="48"/>
      <c r="AP66" s="48"/>
      <c r="AQ66" s="48"/>
      <c r="AR66" s="44"/>
      <c r="AS66" s="48"/>
    </row>
    <row r="67" spans="2:45" s="42" customFormat="1" ht="18.75" customHeight="1" x14ac:dyDescent="0.2">
      <c r="B67" s="206"/>
      <c r="C67" s="207"/>
      <c r="D67" s="276" t="s">
        <v>59</v>
      </c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8"/>
      <c r="P67" s="31" t="s">
        <v>71</v>
      </c>
      <c r="Q67" s="225">
        <v>6</v>
      </c>
      <c r="R67" s="33">
        <v>3950</v>
      </c>
      <c r="S67" s="34">
        <f>R67*Q67</f>
        <v>23700</v>
      </c>
      <c r="T67" s="31" t="s">
        <v>71</v>
      </c>
      <c r="U67" s="225">
        <v>6</v>
      </c>
      <c r="V67" s="33">
        <v>4400</v>
      </c>
      <c r="W67" s="34">
        <f>V67*U67</f>
        <v>26400</v>
      </c>
      <c r="X67" s="31" t="s">
        <v>71</v>
      </c>
      <c r="Y67" s="225">
        <v>6</v>
      </c>
      <c r="Z67" s="33">
        <v>3000</v>
      </c>
      <c r="AA67" s="34">
        <f>Z67*Y67</f>
        <v>18000</v>
      </c>
      <c r="AB67" s="31" t="s">
        <v>71</v>
      </c>
      <c r="AC67" s="225">
        <v>6</v>
      </c>
      <c r="AD67" s="229">
        <v>3080</v>
      </c>
      <c r="AE67" s="34">
        <f t="shared" ref="AE67:AE74" si="22">AD67*AC67</f>
        <v>18480</v>
      </c>
      <c r="AG67" s="43"/>
      <c r="AH67" s="44"/>
      <c r="AI67" s="44"/>
      <c r="AJ67" s="45"/>
      <c r="AK67" s="46"/>
      <c r="AL67" s="47"/>
      <c r="AM67" s="48"/>
      <c r="AN67" s="48"/>
      <c r="AO67" s="48"/>
      <c r="AP67" s="48"/>
      <c r="AQ67" s="48"/>
      <c r="AR67" s="44"/>
      <c r="AS67" s="48"/>
    </row>
    <row r="68" spans="2:45" s="42" customFormat="1" ht="18.75" customHeight="1" x14ac:dyDescent="0.2">
      <c r="B68" s="206"/>
      <c r="C68" s="207"/>
      <c r="D68" s="276" t="s">
        <v>48</v>
      </c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8"/>
      <c r="P68" s="31" t="s">
        <v>23</v>
      </c>
      <c r="Q68" s="225">
        <v>10</v>
      </c>
      <c r="R68" s="33">
        <v>200</v>
      </c>
      <c r="S68" s="34">
        <f>R68*Q68</f>
        <v>2000</v>
      </c>
      <c r="T68" s="31" t="s">
        <v>23</v>
      </c>
      <c r="U68" s="225">
        <v>10</v>
      </c>
      <c r="V68" s="33">
        <v>400</v>
      </c>
      <c r="W68" s="34">
        <f>V68*U68</f>
        <v>4000</v>
      </c>
      <c r="X68" s="31" t="s">
        <v>23</v>
      </c>
      <c r="Y68" s="225">
        <v>10</v>
      </c>
      <c r="Z68" s="33">
        <v>102</v>
      </c>
      <c r="AA68" s="34">
        <f>Z68*Y68</f>
        <v>1020</v>
      </c>
      <c r="AB68" s="31" t="s">
        <v>23</v>
      </c>
      <c r="AC68" s="225">
        <v>10</v>
      </c>
      <c r="AD68" s="230">
        <v>165</v>
      </c>
      <c r="AE68" s="34">
        <f t="shared" si="22"/>
        <v>1650</v>
      </c>
      <c r="AG68" s="43"/>
      <c r="AH68" s="44"/>
      <c r="AI68" s="44"/>
      <c r="AJ68" s="45"/>
      <c r="AK68" s="46"/>
      <c r="AL68" s="47"/>
      <c r="AM68" s="48"/>
      <c r="AN68" s="48"/>
      <c r="AO68" s="48"/>
      <c r="AP68" s="48"/>
      <c r="AQ68" s="48"/>
      <c r="AR68" s="44"/>
      <c r="AS68" s="48"/>
    </row>
    <row r="69" spans="2:45" s="42" customFormat="1" ht="18.75" customHeight="1" x14ac:dyDescent="0.2">
      <c r="B69" s="206"/>
      <c r="C69" s="207"/>
      <c r="D69" s="276" t="s">
        <v>41</v>
      </c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8"/>
      <c r="P69" s="31" t="s">
        <v>34</v>
      </c>
      <c r="Q69" s="225">
        <v>20</v>
      </c>
      <c r="R69" s="33">
        <v>750</v>
      </c>
      <c r="S69" s="34">
        <f>R69*Q69</f>
        <v>15000</v>
      </c>
      <c r="T69" s="31" t="s">
        <v>34</v>
      </c>
      <c r="U69" s="225">
        <v>20</v>
      </c>
      <c r="V69" s="33">
        <v>473</v>
      </c>
      <c r="W69" s="34">
        <f>V69*U69</f>
        <v>9460</v>
      </c>
      <c r="X69" s="31" t="s">
        <v>34</v>
      </c>
      <c r="Y69" s="225">
        <v>20</v>
      </c>
      <c r="Z69" s="33">
        <v>678</v>
      </c>
      <c r="AA69" s="34">
        <f>Z69*Y69</f>
        <v>13560</v>
      </c>
      <c r="AB69" s="31" t="s">
        <v>34</v>
      </c>
      <c r="AC69" s="225">
        <v>20</v>
      </c>
      <c r="AD69" s="33">
        <v>605</v>
      </c>
      <c r="AE69" s="34">
        <f t="shared" si="22"/>
        <v>12100</v>
      </c>
      <c r="AG69" s="43"/>
      <c r="AH69" s="44"/>
      <c r="AI69" s="44"/>
      <c r="AJ69" s="45"/>
      <c r="AK69" s="46"/>
      <c r="AL69" s="47"/>
      <c r="AM69" s="48"/>
      <c r="AN69" s="48"/>
      <c r="AO69" s="48"/>
      <c r="AP69" s="48"/>
      <c r="AQ69" s="48"/>
      <c r="AR69" s="44"/>
      <c r="AS69" s="48"/>
    </row>
    <row r="70" spans="2:45" s="42" customFormat="1" ht="18.75" customHeight="1" x14ac:dyDescent="0.2">
      <c r="B70" s="206"/>
      <c r="C70" s="207"/>
      <c r="D70" s="276" t="s">
        <v>81</v>
      </c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8"/>
      <c r="P70" s="31" t="s">
        <v>23</v>
      </c>
      <c r="Q70" s="225">
        <v>50</v>
      </c>
      <c r="R70" s="33">
        <v>320</v>
      </c>
      <c r="S70" s="34">
        <f t="shared" ref="S70:S80" si="23">R70*Q70</f>
        <v>16000</v>
      </c>
      <c r="T70" s="31" t="s">
        <v>23</v>
      </c>
      <c r="U70" s="225">
        <v>50</v>
      </c>
      <c r="V70" s="33">
        <v>90</v>
      </c>
      <c r="W70" s="34">
        <f t="shared" ref="W70:W80" si="24">V70*U70</f>
        <v>4500</v>
      </c>
      <c r="X70" s="31" t="s">
        <v>23</v>
      </c>
      <c r="Y70" s="225">
        <v>50</v>
      </c>
      <c r="Z70" s="33">
        <v>900</v>
      </c>
      <c r="AA70" s="34">
        <f t="shared" ref="AA70:AA80" si="25">Z70*Y70</f>
        <v>45000</v>
      </c>
      <c r="AB70" s="31" t="s">
        <v>23</v>
      </c>
      <c r="AC70" s="225">
        <v>50</v>
      </c>
      <c r="AD70" s="231">
        <v>715</v>
      </c>
      <c r="AE70" s="34">
        <f t="shared" si="22"/>
        <v>35750</v>
      </c>
      <c r="AG70" s="43"/>
      <c r="AH70" s="44"/>
      <c r="AI70" s="44"/>
      <c r="AJ70" s="45"/>
      <c r="AK70" s="46"/>
      <c r="AL70" s="47"/>
      <c r="AM70" s="48"/>
      <c r="AN70" s="48"/>
      <c r="AO70" s="48"/>
      <c r="AP70" s="48"/>
      <c r="AQ70" s="48"/>
      <c r="AR70" s="44"/>
      <c r="AS70" s="48"/>
    </row>
    <row r="71" spans="2:45" s="42" customFormat="1" ht="18.75" customHeight="1" x14ac:dyDescent="0.2">
      <c r="B71" s="206"/>
      <c r="C71" s="207"/>
      <c r="D71" s="276" t="s">
        <v>70</v>
      </c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8"/>
      <c r="P71" s="31" t="s">
        <v>23</v>
      </c>
      <c r="Q71" s="225">
        <v>50</v>
      </c>
      <c r="R71" s="33">
        <v>80</v>
      </c>
      <c r="S71" s="34">
        <f t="shared" si="23"/>
        <v>4000</v>
      </c>
      <c r="T71" s="31" t="s">
        <v>23</v>
      </c>
      <c r="U71" s="225">
        <v>50</v>
      </c>
      <c r="V71" s="33">
        <v>100</v>
      </c>
      <c r="W71" s="34">
        <f t="shared" si="24"/>
        <v>5000</v>
      </c>
      <c r="X71" s="31" t="s">
        <v>23</v>
      </c>
      <c r="Y71" s="225">
        <v>50</v>
      </c>
      <c r="Z71" s="33">
        <v>102</v>
      </c>
      <c r="AA71" s="34">
        <f t="shared" si="25"/>
        <v>5100</v>
      </c>
      <c r="AB71" s="31" t="s">
        <v>23</v>
      </c>
      <c r="AC71" s="225">
        <v>50</v>
      </c>
      <c r="AD71" s="230">
        <v>107.8</v>
      </c>
      <c r="AE71" s="34">
        <f t="shared" si="22"/>
        <v>5390</v>
      </c>
      <c r="AG71" s="43"/>
      <c r="AH71" s="44"/>
      <c r="AI71" s="44"/>
      <c r="AJ71" s="45"/>
      <c r="AK71" s="46"/>
      <c r="AL71" s="47"/>
      <c r="AM71" s="48"/>
      <c r="AN71" s="48"/>
      <c r="AO71" s="48"/>
      <c r="AP71" s="48"/>
      <c r="AQ71" s="48"/>
      <c r="AR71" s="44"/>
      <c r="AS71" s="48"/>
    </row>
    <row r="72" spans="2:45" s="42" customFormat="1" ht="18.75" customHeight="1" x14ac:dyDescent="0.2">
      <c r="B72" s="206"/>
      <c r="C72" s="207"/>
      <c r="D72" s="276" t="s">
        <v>50</v>
      </c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8"/>
      <c r="P72" s="31" t="s">
        <v>23</v>
      </c>
      <c r="Q72" s="225">
        <v>20</v>
      </c>
      <c r="R72" s="33">
        <v>50</v>
      </c>
      <c r="S72" s="34">
        <f t="shared" si="23"/>
        <v>1000</v>
      </c>
      <c r="T72" s="31" t="s">
        <v>23</v>
      </c>
      <c r="U72" s="225">
        <v>20</v>
      </c>
      <c r="V72" s="33">
        <v>55</v>
      </c>
      <c r="W72" s="34">
        <f t="shared" si="24"/>
        <v>1100</v>
      </c>
      <c r="X72" s="31" t="s">
        <v>23</v>
      </c>
      <c r="Y72" s="225">
        <v>20</v>
      </c>
      <c r="Z72" s="33">
        <v>54</v>
      </c>
      <c r="AA72" s="34">
        <f t="shared" si="25"/>
        <v>1080</v>
      </c>
      <c r="AB72" s="31" t="s">
        <v>23</v>
      </c>
      <c r="AC72" s="225">
        <v>20</v>
      </c>
      <c r="AD72" s="33">
        <v>49.5</v>
      </c>
      <c r="AE72" s="34">
        <f t="shared" si="22"/>
        <v>990</v>
      </c>
      <c r="AG72" s="43"/>
      <c r="AH72" s="44"/>
      <c r="AI72" s="44"/>
      <c r="AJ72" s="45"/>
      <c r="AK72" s="46"/>
      <c r="AL72" s="47"/>
      <c r="AM72" s="48"/>
      <c r="AN72" s="48"/>
      <c r="AO72" s="48"/>
      <c r="AP72" s="48"/>
      <c r="AQ72" s="48"/>
      <c r="AR72" s="44"/>
      <c r="AS72" s="48"/>
    </row>
    <row r="73" spans="2:45" s="42" customFormat="1" ht="18.75" customHeight="1" x14ac:dyDescent="0.2">
      <c r="B73" s="206"/>
      <c r="C73" s="207"/>
      <c r="D73" s="276" t="s">
        <v>60</v>
      </c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8"/>
      <c r="P73" s="31" t="s">
        <v>23</v>
      </c>
      <c r="Q73" s="225">
        <v>10</v>
      </c>
      <c r="R73" s="33">
        <v>250</v>
      </c>
      <c r="S73" s="34">
        <f t="shared" si="23"/>
        <v>2500</v>
      </c>
      <c r="T73" s="31" t="s">
        <v>23</v>
      </c>
      <c r="U73" s="225">
        <v>10</v>
      </c>
      <c r="V73" s="33">
        <v>189</v>
      </c>
      <c r="W73" s="34">
        <f t="shared" si="24"/>
        <v>1890</v>
      </c>
      <c r="X73" s="31" t="s">
        <v>23</v>
      </c>
      <c r="Y73" s="225">
        <v>10</v>
      </c>
      <c r="Z73" s="33">
        <v>162</v>
      </c>
      <c r="AA73" s="332">
        <f t="shared" si="25"/>
        <v>1620</v>
      </c>
      <c r="AB73" s="31" t="s">
        <v>23</v>
      </c>
      <c r="AC73" s="331">
        <v>10</v>
      </c>
      <c r="AD73" s="62">
        <v>275</v>
      </c>
      <c r="AE73" s="62">
        <f t="shared" si="22"/>
        <v>2750</v>
      </c>
      <c r="AG73" s="43"/>
      <c r="AH73" s="44"/>
      <c r="AI73" s="44"/>
      <c r="AJ73" s="45"/>
      <c r="AK73" s="46"/>
      <c r="AL73" s="47"/>
      <c r="AM73" s="48"/>
      <c r="AN73" s="48"/>
      <c r="AO73" s="48"/>
      <c r="AP73" s="48"/>
      <c r="AQ73" s="48"/>
      <c r="AR73" s="44"/>
      <c r="AS73" s="48"/>
    </row>
    <row r="74" spans="2:45" s="42" customFormat="1" ht="18.75" customHeight="1" x14ac:dyDescent="0.2">
      <c r="B74" s="206"/>
      <c r="C74" s="207"/>
      <c r="D74" s="276" t="s">
        <v>49</v>
      </c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8"/>
      <c r="P74" s="31" t="s">
        <v>23</v>
      </c>
      <c r="Q74" s="225">
        <v>10</v>
      </c>
      <c r="R74" s="33">
        <v>350</v>
      </c>
      <c r="S74" s="34">
        <f t="shared" si="23"/>
        <v>3500</v>
      </c>
      <c r="T74" s="31" t="s">
        <v>23</v>
      </c>
      <c r="U74" s="225">
        <v>10</v>
      </c>
      <c r="V74" s="33">
        <v>242</v>
      </c>
      <c r="W74" s="34">
        <f t="shared" si="24"/>
        <v>2420</v>
      </c>
      <c r="X74" s="31" t="s">
        <v>23</v>
      </c>
      <c r="Y74" s="225">
        <v>10</v>
      </c>
      <c r="Z74" s="33">
        <v>300</v>
      </c>
      <c r="AA74" s="332">
        <f t="shared" si="25"/>
        <v>3000</v>
      </c>
      <c r="AB74" s="31" t="s">
        <v>23</v>
      </c>
      <c r="AC74" s="331">
        <v>10</v>
      </c>
      <c r="AD74" s="62">
        <v>385</v>
      </c>
      <c r="AE74" s="62">
        <f t="shared" si="22"/>
        <v>3850</v>
      </c>
      <c r="AG74" s="43"/>
      <c r="AH74" s="44"/>
      <c r="AI74" s="44"/>
      <c r="AJ74" s="45"/>
      <c r="AK74" s="46"/>
      <c r="AL74" s="47"/>
      <c r="AM74" s="48"/>
      <c r="AN74" s="48"/>
      <c r="AO74" s="48"/>
      <c r="AP74" s="48"/>
      <c r="AQ74" s="48"/>
      <c r="AR74" s="44"/>
      <c r="AS74" s="48"/>
    </row>
    <row r="75" spans="2:45" s="42" customFormat="1" ht="18.75" customHeight="1" x14ac:dyDescent="0.2">
      <c r="B75" s="206"/>
      <c r="C75" s="207"/>
      <c r="D75" s="276" t="s">
        <v>61</v>
      </c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8"/>
      <c r="P75" s="31" t="s">
        <v>23</v>
      </c>
      <c r="Q75" s="225">
        <v>10</v>
      </c>
      <c r="R75" s="33">
        <v>150</v>
      </c>
      <c r="S75" s="34">
        <f t="shared" si="23"/>
        <v>1500</v>
      </c>
      <c r="T75" s="31" t="s">
        <v>23</v>
      </c>
      <c r="U75" s="225">
        <v>10</v>
      </c>
      <c r="V75" s="33">
        <v>132</v>
      </c>
      <c r="W75" s="34">
        <f t="shared" si="24"/>
        <v>1320</v>
      </c>
      <c r="X75" s="31" t="s">
        <v>23</v>
      </c>
      <c r="Y75" s="225">
        <v>10</v>
      </c>
      <c r="Z75" s="33">
        <v>144</v>
      </c>
      <c r="AA75" s="332">
        <f t="shared" si="25"/>
        <v>1440</v>
      </c>
      <c r="AB75" s="31" t="s">
        <v>23</v>
      </c>
      <c r="AC75" s="331">
        <v>10</v>
      </c>
      <c r="AD75" s="33">
        <v>308</v>
      </c>
      <c r="AE75" s="62">
        <f>AD75*AC75</f>
        <v>3080</v>
      </c>
      <c r="AG75" s="43"/>
      <c r="AH75" s="44"/>
      <c r="AI75" s="44"/>
      <c r="AJ75" s="45"/>
      <c r="AK75" s="46"/>
      <c r="AL75" s="47"/>
      <c r="AM75" s="48"/>
      <c r="AN75" s="48"/>
      <c r="AO75" s="48"/>
      <c r="AP75" s="48"/>
      <c r="AQ75" s="48"/>
      <c r="AR75" s="44"/>
      <c r="AS75" s="48"/>
    </row>
    <row r="76" spans="2:45" s="42" customFormat="1" ht="18.75" customHeight="1" x14ac:dyDescent="0.2">
      <c r="B76" s="206"/>
      <c r="C76" s="207"/>
      <c r="D76" s="276" t="s">
        <v>62</v>
      </c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8"/>
      <c r="P76" s="31" t="s">
        <v>23</v>
      </c>
      <c r="Q76" s="225">
        <v>10</v>
      </c>
      <c r="R76" s="33">
        <v>200</v>
      </c>
      <c r="S76" s="34">
        <f t="shared" si="23"/>
        <v>2000</v>
      </c>
      <c r="T76" s="31" t="s">
        <v>23</v>
      </c>
      <c r="U76" s="225">
        <v>10</v>
      </c>
      <c r="V76" s="33">
        <v>221</v>
      </c>
      <c r="W76" s="34">
        <f t="shared" si="24"/>
        <v>2210</v>
      </c>
      <c r="X76" s="31" t="s">
        <v>23</v>
      </c>
      <c r="Y76" s="225">
        <v>10</v>
      </c>
      <c r="Z76" s="33">
        <v>180</v>
      </c>
      <c r="AA76" s="332">
        <f t="shared" si="25"/>
        <v>1800</v>
      </c>
      <c r="AB76" s="31" t="s">
        <v>23</v>
      </c>
      <c r="AC76" s="331">
        <v>10</v>
      </c>
      <c r="AD76" s="33">
        <v>418</v>
      </c>
      <c r="AE76" s="62">
        <f>AD76*AC76</f>
        <v>4180</v>
      </c>
      <c r="AG76" s="43"/>
      <c r="AH76" s="44"/>
      <c r="AI76" s="44"/>
      <c r="AJ76" s="45"/>
      <c r="AK76" s="46"/>
      <c r="AL76" s="47"/>
      <c r="AM76" s="48"/>
      <c r="AN76" s="48"/>
      <c r="AO76" s="48"/>
      <c r="AP76" s="48"/>
      <c r="AQ76" s="48"/>
      <c r="AR76" s="44"/>
      <c r="AS76" s="48"/>
    </row>
    <row r="77" spans="2:45" s="42" customFormat="1" ht="18.75" customHeight="1" x14ac:dyDescent="0.2">
      <c r="B77" s="206"/>
      <c r="C77" s="207"/>
      <c r="D77" s="276" t="s">
        <v>101</v>
      </c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8"/>
      <c r="P77" s="31" t="s">
        <v>23</v>
      </c>
      <c r="Q77" s="225">
        <v>25</v>
      </c>
      <c r="R77" s="33">
        <v>210</v>
      </c>
      <c r="S77" s="34">
        <f t="shared" si="23"/>
        <v>5250</v>
      </c>
      <c r="T77" s="31" t="s">
        <v>23</v>
      </c>
      <c r="U77" s="225">
        <v>25</v>
      </c>
      <c r="V77" s="33">
        <v>400</v>
      </c>
      <c r="W77" s="34">
        <f t="shared" si="24"/>
        <v>10000</v>
      </c>
      <c r="X77" s="31" t="s">
        <v>23</v>
      </c>
      <c r="Y77" s="225">
        <v>25</v>
      </c>
      <c r="Z77" s="33">
        <v>102</v>
      </c>
      <c r="AA77" s="34">
        <f t="shared" si="25"/>
        <v>2550</v>
      </c>
      <c r="AB77" s="31" t="s">
        <v>23</v>
      </c>
      <c r="AC77" s="225">
        <v>25</v>
      </c>
      <c r="AD77" s="33">
        <v>247.5</v>
      </c>
      <c r="AE77" s="34">
        <f>AD77*AC77</f>
        <v>6187.5</v>
      </c>
      <c r="AG77" s="43"/>
      <c r="AH77" s="44"/>
      <c r="AI77" s="44"/>
      <c r="AJ77" s="45"/>
      <c r="AK77" s="46"/>
      <c r="AL77" s="47"/>
      <c r="AM77" s="48"/>
      <c r="AN77" s="48"/>
      <c r="AO77" s="48"/>
      <c r="AP77" s="48"/>
      <c r="AQ77" s="48"/>
      <c r="AR77" s="44"/>
      <c r="AS77" s="48"/>
    </row>
    <row r="78" spans="2:45" s="42" customFormat="1" ht="18.75" customHeight="1" x14ac:dyDescent="0.2">
      <c r="B78" s="206"/>
      <c r="C78" s="207"/>
      <c r="D78" s="276" t="s">
        <v>75</v>
      </c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78"/>
      <c r="P78" s="31" t="s">
        <v>23</v>
      </c>
      <c r="Q78" s="225">
        <v>50</v>
      </c>
      <c r="R78" s="33">
        <v>55</v>
      </c>
      <c r="S78" s="34">
        <f t="shared" si="23"/>
        <v>2750</v>
      </c>
      <c r="T78" s="31" t="s">
        <v>23</v>
      </c>
      <c r="U78" s="225">
        <v>50</v>
      </c>
      <c r="V78" s="33">
        <v>90</v>
      </c>
      <c r="W78" s="34">
        <f t="shared" si="24"/>
        <v>4500</v>
      </c>
      <c r="X78" s="31" t="s">
        <v>23</v>
      </c>
      <c r="Y78" s="225">
        <v>50</v>
      </c>
      <c r="Z78" s="33">
        <v>150</v>
      </c>
      <c r="AA78" s="34">
        <f t="shared" si="25"/>
        <v>7500</v>
      </c>
      <c r="AB78" s="31" t="s">
        <v>23</v>
      </c>
      <c r="AC78" s="225">
        <v>50</v>
      </c>
      <c r="AD78" s="33">
        <v>38.5</v>
      </c>
      <c r="AE78" s="34">
        <f>AD78*AC78</f>
        <v>1925</v>
      </c>
      <c r="AG78" s="43"/>
      <c r="AH78" s="44"/>
      <c r="AI78" s="44"/>
      <c r="AJ78" s="45"/>
      <c r="AK78" s="46"/>
      <c r="AL78" s="47"/>
      <c r="AM78" s="48"/>
      <c r="AN78" s="48"/>
      <c r="AO78" s="48"/>
      <c r="AP78" s="48"/>
      <c r="AQ78" s="48"/>
      <c r="AR78" s="44"/>
      <c r="AS78" s="48"/>
    </row>
    <row r="79" spans="2:45" s="42" customFormat="1" ht="18.75" customHeight="1" x14ac:dyDescent="0.2">
      <c r="B79" s="206"/>
      <c r="C79" s="207"/>
      <c r="D79" s="276" t="s">
        <v>76</v>
      </c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8"/>
      <c r="P79" s="31" t="s">
        <v>23</v>
      </c>
      <c r="Q79" s="225">
        <v>50</v>
      </c>
      <c r="R79" s="33">
        <v>70</v>
      </c>
      <c r="S79" s="34">
        <f t="shared" si="23"/>
        <v>3500</v>
      </c>
      <c r="T79" s="31" t="s">
        <v>23</v>
      </c>
      <c r="U79" s="225">
        <v>50</v>
      </c>
      <c r="V79" s="33">
        <v>121</v>
      </c>
      <c r="W79" s="34">
        <f t="shared" si="24"/>
        <v>6050</v>
      </c>
      <c r="X79" s="31" t="s">
        <v>23</v>
      </c>
      <c r="Y79" s="225">
        <v>50</v>
      </c>
      <c r="Z79" s="33">
        <v>258</v>
      </c>
      <c r="AA79" s="34">
        <f t="shared" si="25"/>
        <v>12900</v>
      </c>
      <c r="AB79" s="31" t="s">
        <v>23</v>
      </c>
      <c r="AC79" s="225">
        <v>50</v>
      </c>
      <c r="AD79" s="33">
        <v>49.5</v>
      </c>
      <c r="AE79" s="34">
        <f>AD79*AC79</f>
        <v>2475</v>
      </c>
      <c r="AG79" s="43"/>
      <c r="AH79" s="44"/>
      <c r="AI79" s="44"/>
      <c r="AJ79" s="45"/>
      <c r="AK79" s="46"/>
      <c r="AL79" s="47"/>
      <c r="AM79" s="48"/>
      <c r="AN79" s="48"/>
      <c r="AO79" s="48"/>
      <c r="AP79" s="48"/>
      <c r="AQ79" s="48"/>
      <c r="AR79" s="44"/>
      <c r="AS79" s="48"/>
    </row>
    <row r="80" spans="2:45" s="42" customFormat="1" ht="18.75" customHeight="1" x14ac:dyDescent="0.2">
      <c r="B80" s="206"/>
      <c r="C80" s="207"/>
      <c r="D80" s="189" t="s">
        <v>63</v>
      </c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1"/>
      <c r="P80" s="31" t="s">
        <v>64</v>
      </c>
      <c r="Q80" s="225">
        <v>2</v>
      </c>
      <c r="R80" s="33">
        <v>1950</v>
      </c>
      <c r="S80" s="34">
        <f t="shared" si="23"/>
        <v>3900</v>
      </c>
      <c r="T80" s="31" t="s">
        <v>64</v>
      </c>
      <c r="U80" s="225">
        <v>2</v>
      </c>
      <c r="V80" s="33">
        <v>2200</v>
      </c>
      <c r="W80" s="34">
        <f t="shared" si="24"/>
        <v>4400</v>
      </c>
      <c r="X80" s="31" t="s">
        <v>64</v>
      </c>
      <c r="Y80" s="225">
        <v>2</v>
      </c>
      <c r="Z80" s="33">
        <v>1740</v>
      </c>
      <c r="AA80" s="34">
        <f t="shared" si="25"/>
        <v>3480</v>
      </c>
      <c r="AB80" s="31" t="s">
        <v>64</v>
      </c>
      <c r="AC80" s="225">
        <v>2</v>
      </c>
      <c r="AD80" s="33">
        <v>1980</v>
      </c>
      <c r="AE80" s="34">
        <f>AD80*AC80</f>
        <v>3960</v>
      </c>
      <c r="AG80" s="43"/>
      <c r="AH80" s="44"/>
      <c r="AI80" s="44"/>
      <c r="AJ80" s="45"/>
      <c r="AK80" s="46"/>
      <c r="AL80" s="47"/>
      <c r="AM80" s="48"/>
      <c r="AN80" s="48"/>
      <c r="AO80" s="48"/>
      <c r="AP80" s="48"/>
      <c r="AQ80" s="48"/>
      <c r="AR80" s="44"/>
      <c r="AS80" s="48"/>
    </row>
    <row r="81" spans="2:45" s="42" customFormat="1" ht="18.75" customHeight="1" x14ac:dyDescent="0.2">
      <c r="B81" s="206"/>
      <c r="C81" s="207"/>
      <c r="D81" s="276" t="s">
        <v>110</v>
      </c>
      <c r="E81" s="277"/>
      <c r="F81" s="277"/>
      <c r="G81" s="277"/>
      <c r="H81" s="277"/>
      <c r="I81" s="277"/>
      <c r="J81" s="277"/>
      <c r="K81" s="277"/>
      <c r="L81" s="277"/>
      <c r="M81" s="277"/>
      <c r="N81" s="277"/>
      <c r="O81" s="278"/>
      <c r="P81" s="31" t="s">
        <v>23</v>
      </c>
      <c r="Q81" s="225">
        <v>50</v>
      </c>
      <c r="R81" s="33">
        <v>179</v>
      </c>
      <c r="S81" s="34">
        <f>R81*Q81</f>
        <v>8950</v>
      </c>
      <c r="T81" s="31" t="s">
        <v>23</v>
      </c>
      <c r="U81" s="225">
        <v>50</v>
      </c>
      <c r="V81" s="33">
        <v>179</v>
      </c>
      <c r="W81" s="34">
        <f>V81*U81</f>
        <v>8950</v>
      </c>
      <c r="X81" s="31" t="s">
        <v>23</v>
      </c>
      <c r="Y81" s="225">
        <v>50</v>
      </c>
      <c r="Z81" s="33">
        <v>420</v>
      </c>
      <c r="AA81" s="34">
        <f>Z81*Y81</f>
        <v>21000</v>
      </c>
      <c r="AB81" s="31" t="s">
        <v>23</v>
      </c>
      <c r="AC81" s="225">
        <v>50</v>
      </c>
      <c r="AD81" s="33">
        <v>71.5</v>
      </c>
      <c r="AE81" s="34">
        <f>AD81*AC81</f>
        <v>3575</v>
      </c>
      <c r="AG81" s="43"/>
      <c r="AH81" s="44"/>
      <c r="AI81" s="44"/>
      <c r="AJ81" s="45"/>
      <c r="AK81" s="46"/>
      <c r="AL81" s="47"/>
      <c r="AM81" s="48"/>
      <c r="AN81" s="48"/>
      <c r="AO81" s="48"/>
      <c r="AP81" s="48"/>
      <c r="AQ81" s="48"/>
      <c r="AR81" s="44"/>
      <c r="AS81" s="48"/>
    </row>
    <row r="82" spans="2:45" s="42" customFormat="1" ht="18.75" customHeight="1" x14ac:dyDescent="0.2">
      <c r="B82" s="206"/>
      <c r="C82" s="207"/>
      <c r="D82" s="264" t="s">
        <v>47</v>
      </c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266"/>
      <c r="P82" s="65"/>
      <c r="Q82" s="66"/>
      <c r="R82" s="67"/>
      <c r="S82" s="129">
        <f>SUM(S67:S81)</f>
        <v>95550</v>
      </c>
      <c r="T82" s="65"/>
      <c r="U82" s="66"/>
      <c r="V82" s="67"/>
      <c r="W82" s="129">
        <f>SUM(W67:W81)</f>
        <v>92200</v>
      </c>
      <c r="X82" s="65"/>
      <c r="Y82" s="66"/>
      <c r="Z82" s="67"/>
      <c r="AA82" s="129">
        <f>SUM(AA67:AA81)</f>
        <v>139050</v>
      </c>
      <c r="AB82" s="65"/>
      <c r="AC82" s="66"/>
      <c r="AD82" s="67"/>
      <c r="AE82" s="129">
        <f>SUM(AE67:AE81)</f>
        <v>106342.5</v>
      </c>
      <c r="AG82" s="43"/>
      <c r="AH82" s="44"/>
      <c r="AI82" s="44"/>
      <c r="AJ82" s="45"/>
      <c r="AK82" s="46"/>
      <c r="AL82" s="47"/>
      <c r="AM82" s="48"/>
      <c r="AN82" s="48"/>
      <c r="AO82" s="48"/>
      <c r="AP82" s="48"/>
      <c r="AQ82" s="48"/>
      <c r="AR82" s="44"/>
      <c r="AS82" s="48"/>
    </row>
    <row r="83" spans="2:45" s="35" customFormat="1" ht="18.75" customHeight="1" x14ac:dyDescent="0.2">
      <c r="B83" s="304" t="s">
        <v>36</v>
      </c>
      <c r="C83" s="305"/>
      <c r="D83" s="306" t="s">
        <v>37</v>
      </c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8"/>
      <c r="P83" s="71" t="s">
        <v>65</v>
      </c>
      <c r="Q83" s="72" t="s">
        <v>66</v>
      </c>
      <c r="R83" s="73" t="s">
        <v>67</v>
      </c>
      <c r="S83" s="74"/>
      <c r="T83" s="71"/>
      <c r="U83" s="72"/>
      <c r="V83" s="73"/>
      <c r="W83" s="74"/>
      <c r="X83" s="71" t="s">
        <v>65</v>
      </c>
      <c r="Y83" s="72" t="s">
        <v>66</v>
      </c>
      <c r="Z83" s="73" t="s">
        <v>67</v>
      </c>
      <c r="AA83" s="74"/>
      <c r="AB83" s="71" t="s">
        <v>65</v>
      </c>
      <c r="AC83" s="72" t="s">
        <v>66</v>
      </c>
      <c r="AD83" s="73" t="s">
        <v>67</v>
      </c>
      <c r="AE83" s="74"/>
      <c r="AG83" s="46"/>
      <c r="AH83" s="46"/>
      <c r="AI83" s="46"/>
      <c r="AJ83" s="46"/>
      <c r="AK83" s="46"/>
      <c r="AL83" s="47"/>
      <c r="AM83" s="46"/>
      <c r="AN83" s="46"/>
      <c r="AO83" s="46"/>
      <c r="AP83" s="46"/>
      <c r="AQ83" s="46"/>
      <c r="AR83" s="43"/>
      <c r="AS83" s="46"/>
    </row>
    <row r="84" spans="2:45" s="35" customFormat="1" ht="18.75" hidden="1" customHeight="1" x14ac:dyDescent="0.2">
      <c r="B84" s="193"/>
      <c r="C84" s="194"/>
      <c r="D84" s="276" t="s">
        <v>82</v>
      </c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78"/>
      <c r="P84" s="31">
        <v>30</v>
      </c>
      <c r="Q84" s="70">
        <v>1</v>
      </c>
      <c r="R84" s="33">
        <v>2235.46875</v>
      </c>
      <c r="S84" s="34"/>
      <c r="T84" s="31">
        <v>30</v>
      </c>
      <c r="U84" s="70">
        <v>1</v>
      </c>
      <c r="V84" s="33">
        <v>2235.46875</v>
      </c>
      <c r="W84" s="34"/>
      <c r="X84" s="31">
        <v>30</v>
      </c>
      <c r="Y84" s="70">
        <v>1</v>
      </c>
      <c r="Z84" s="33">
        <v>2235.46875</v>
      </c>
      <c r="AA84" s="34"/>
      <c r="AB84" s="31">
        <v>30</v>
      </c>
      <c r="AC84" s="70">
        <v>1</v>
      </c>
      <c r="AD84" s="33">
        <v>2235.46875</v>
      </c>
      <c r="AE84" s="34"/>
      <c r="AF84" s="46"/>
      <c r="AG84" s="46"/>
      <c r="AH84" s="46"/>
      <c r="AI84" s="46"/>
      <c r="AJ84" s="46"/>
      <c r="AK84" s="46"/>
      <c r="AL84" s="47"/>
      <c r="AM84" s="46"/>
      <c r="AN84" s="46"/>
      <c r="AO84" s="46"/>
      <c r="AP84" s="46"/>
      <c r="AQ84" s="46"/>
      <c r="AR84" s="43"/>
      <c r="AS84" s="46"/>
    </row>
    <row r="85" spans="2:45" s="35" customFormat="1" ht="18.75" customHeight="1" x14ac:dyDescent="0.2">
      <c r="B85" s="193"/>
      <c r="C85" s="194"/>
      <c r="D85" s="276" t="s">
        <v>83</v>
      </c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8"/>
      <c r="P85" s="31">
        <v>60</v>
      </c>
      <c r="Q85" s="70">
        <v>1</v>
      </c>
      <c r="R85" s="33">
        <v>1350.1875</v>
      </c>
      <c r="S85" s="34">
        <f t="shared" ref="S85:S87" si="26">R85*Q85*P85</f>
        <v>81011.25</v>
      </c>
      <c r="T85" s="31" t="s">
        <v>16</v>
      </c>
      <c r="U85" s="225">
        <v>1</v>
      </c>
      <c r="V85" s="33"/>
      <c r="W85" s="34">
        <v>569000</v>
      </c>
      <c r="X85" s="31">
        <v>60</v>
      </c>
      <c r="Y85" s="70">
        <v>1</v>
      </c>
      <c r="Z85" s="33">
        <v>1425</v>
      </c>
      <c r="AA85" s="34">
        <f>Z85*Y85*X85</f>
        <v>85500</v>
      </c>
      <c r="AB85" s="31">
        <v>60</v>
      </c>
      <c r="AC85" s="70">
        <v>1</v>
      </c>
      <c r="AD85" s="33">
        <v>1168.5</v>
      </c>
      <c r="AE85" s="34">
        <f>AD85*AC85*AB85</f>
        <v>70110</v>
      </c>
      <c r="AF85" s="46"/>
      <c r="AG85" s="46"/>
      <c r="AH85" s="46"/>
      <c r="AI85" s="46"/>
      <c r="AJ85" s="46"/>
      <c r="AK85" s="46"/>
      <c r="AL85" s="47"/>
      <c r="AM85" s="46"/>
      <c r="AN85" s="46"/>
      <c r="AO85" s="46"/>
      <c r="AP85" s="46"/>
      <c r="AQ85" s="46"/>
      <c r="AR85" s="43"/>
      <c r="AS85" s="46"/>
    </row>
    <row r="86" spans="2:45" s="35" customFormat="1" ht="18.75" customHeight="1" x14ac:dyDescent="0.2">
      <c r="B86" s="193"/>
      <c r="C86" s="194"/>
      <c r="D86" s="276" t="s">
        <v>84</v>
      </c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8"/>
      <c r="P86" s="31">
        <v>60</v>
      </c>
      <c r="Q86" s="70">
        <v>3</v>
      </c>
      <c r="R86" s="33">
        <v>1134.65625</v>
      </c>
      <c r="S86" s="34">
        <f t="shared" si="26"/>
        <v>204238.125</v>
      </c>
      <c r="T86" s="31"/>
      <c r="U86" s="70"/>
      <c r="V86" s="33"/>
      <c r="W86" s="34">
        <f t="shared" ref="W86:W87" si="27">V86*U86*T86</f>
        <v>0</v>
      </c>
      <c r="X86" s="31">
        <v>60</v>
      </c>
      <c r="Y86" s="70">
        <v>3</v>
      </c>
      <c r="Z86" s="33">
        <v>1335.94</v>
      </c>
      <c r="AA86" s="34">
        <f>Z86*Y86*X86</f>
        <v>240469.2</v>
      </c>
      <c r="AB86" s="31">
        <v>60</v>
      </c>
      <c r="AC86" s="70">
        <v>3</v>
      </c>
      <c r="AD86" s="33">
        <v>990.38</v>
      </c>
      <c r="AE86" s="333">
        <f>AD86*AC86*AB86</f>
        <v>178268.4</v>
      </c>
      <c r="AF86" s="46"/>
      <c r="AG86" s="46"/>
      <c r="AH86" s="46"/>
      <c r="AI86" s="46"/>
      <c r="AJ86" s="46"/>
      <c r="AK86" s="46"/>
      <c r="AL86" s="47"/>
      <c r="AM86" s="46"/>
      <c r="AN86" s="46"/>
      <c r="AO86" s="46"/>
      <c r="AP86" s="46"/>
      <c r="AQ86" s="46"/>
      <c r="AR86" s="43"/>
      <c r="AS86" s="46"/>
    </row>
    <row r="87" spans="2:45" s="35" customFormat="1" ht="18.75" customHeight="1" x14ac:dyDescent="0.2">
      <c r="B87" s="193"/>
      <c r="C87" s="194"/>
      <c r="D87" s="276" t="s">
        <v>102</v>
      </c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78"/>
      <c r="P87" s="31">
        <v>60</v>
      </c>
      <c r="Q87" s="70">
        <v>1</v>
      </c>
      <c r="R87" s="33">
        <v>1692.1875</v>
      </c>
      <c r="S87" s="34">
        <f t="shared" si="26"/>
        <v>101531.25</v>
      </c>
      <c r="T87" s="31"/>
      <c r="U87" s="70"/>
      <c r="V87" s="33"/>
      <c r="W87" s="34">
        <f t="shared" si="27"/>
        <v>0</v>
      </c>
      <c r="X87" s="31">
        <v>60</v>
      </c>
      <c r="Y87" s="70">
        <v>1</v>
      </c>
      <c r="Z87" s="33">
        <v>3562.5</v>
      </c>
      <c r="AA87" s="34">
        <f>Z87*Y87*X87</f>
        <v>213750</v>
      </c>
      <c r="AB87" s="31">
        <v>60</v>
      </c>
      <c r="AC87" s="70">
        <v>1</v>
      </c>
      <c r="AD87" s="33">
        <v>1168.5</v>
      </c>
      <c r="AE87" s="34">
        <f t="shared" ref="AE87:AE90" si="28">AD87*AC87*AB87</f>
        <v>70110</v>
      </c>
      <c r="AF87" s="46"/>
      <c r="AG87" s="46"/>
      <c r="AH87" s="46"/>
      <c r="AI87" s="46"/>
      <c r="AJ87" s="46"/>
      <c r="AK87" s="46"/>
      <c r="AL87" s="47"/>
      <c r="AM87" s="46"/>
      <c r="AN87" s="46"/>
      <c r="AO87" s="46"/>
      <c r="AP87" s="46"/>
      <c r="AQ87" s="46"/>
      <c r="AR87" s="43"/>
      <c r="AS87" s="46"/>
    </row>
    <row r="88" spans="2:45" s="35" customFormat="1" ht="18.75" customHeight="1" x14ac:dyDescent="0.2">
      <c r="B88" s="193"/>
      <c r="C88" s="194"/>
      <c r="D88" s="189" t="s">
        <v>120</v>
      </c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1"/>
      <c r="P88" s="31"/>
      <c r="Q88" s="70"/>
      <c r="R88" s="33"/>
      <c r="S88" s="34"/>
      <c r="T88" s="31"/>
      <c r="U88" s="70"/>
      <c r="V88" s="33"/>
      <c r="W88" s="34"/>
      <c r="X88" s="31">
        <v>60</v>
      </c>
      <c r="Y88" s="70">
        <v>1</v>
      </c>
      <c r="Z88" s="33">
        <v>1603.13</v>
      </c>
      <c r="AA88" s="34">
        <f>Z88*Y88*X88</f>
        <v>96187.8</v>
      </c>
      <c r="AB88" s="31">
        <v>60</v>
      </c>
      <c r="AC88" s="70">
        <v>1</v>
      </c>
      <c r="AD88" s="33">
        <v>1346.63</v>
      </c>
      <c r="AE88" s="34">
        <f t="shared" si="28"/>
        <v>80797.8</v>
      </c>
      <c r="AF88" s="46"/>
      <c r="AG88" s="46"/>
      <c r="AH88" s="46"/>
      <c r="AI88" s="46"/>
      <c r="AJ88" s="46"/>
      <c r="AK88" s="46"/>
      <c r="AL88" s="47"/>
      <c r="AM88" s="46"/>
      <c r="AN88" s="46"/>
      <c r="AO88" s="46"/>
      <c r="AP88" s="46"/>
      <c r="AQ88" s="46"/>
      <c r="AR88" s="43"/>
      <c r="AS88" s="46"/>
    </row>
    <row r="89" spans="2:45" s="35" customFormat="1" ht="18.75" customHeight="1" x14ac:dyDescent="0.2">
      <c r="B89" s="193"/>
      <c r="C89" s="194"/>
      <c r="D89" s="189" t="s">
        <v>121</v>
      </c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1"/>
      <c r="P89" s="31"/>
      <c r="Q89" s="70"/>
      <c r="R89" s="33"/>
      <c r="S89" s="34"/>
      <c r="T89" s="31"/>
      <c r="U89" s="70"/>
      <c r="V89" s="33"/>
      <c r="W89" s="34"/>
      <c r="X89" s="31">
        <v>60</v>
      </c>
      <c r="Y89" s="70">
        <v>1</v>
      </c>
      <c r="Z89" s="33">
        <v>1425</v>
      </c>
      <c r="AA89" s="34">
        <f>Z89*Y89*X89</f>
        <v>85500</v>
      </c>
      <c r="AB89" s="31">
        <v>60</v>
      </c>
      <c r="AC89" s="70">
        <v>1</v>
      </c>
      <c r="AD89" s="33">
        <v>1168.5</v>
      </c>
      <c r="AE89" s="34">
        <f t="shared" si="28"/>
        <v>70110</v>
      </c>
      <c r="AF89" s="46"/>
      <c r="AG89" s="46"/>
      <c r="AH89" s="46"/>
      <c r="AI89" s="46"/>
      <c r="AJ89" s="46"/>
      <c r="AK89" s="46"/>
      <c r="AL89" s="47"/>
      <c r="AM89" s="46"/>
      <c r="AN89" s="46"/>
      <c r="AO89" s="46"/>
      <c r="AP89" s="46"/>
      <c r="AQ89" s="46"/>
      <c r="AR89" s="43"/>
      <c r="AS89" s="46"/>
    </row>
    <row r="90" spans="2:45" s="35" customFormat="1" ht="18.75" customHeight="1" x14ac:dyDescent="0.2">
      <c r="B90" s="193"/>
      <c r="C90" s="194"/>
      <c r="D90" s="189" t="s">
        <v>122</v>
      </c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1"/>
      <c r="P90" s="31"/>
      <c r="Q90" s="70"/>
      <c r="R90" s="33"/>
      <c r="S90" s="34"/>
      <c r="T90" s="31"/>
      <c r="U90" s="70"/>
      <c r="V90" s="33"/>
      <c r="W90" s="34"/>
      <c r="X90" s="31">
        <v>60</v>
      </c>
      <c r="Y90" s="70">
        <v>2</v>
      </c>
      <c r="Z90" s="33">
        <v>1335.94</v>
      </c>
      <c r="AA90" s="34">
        <f>Z90*Y90*X90</f>
        <v>160312.80000000002</v>
      </c>
      <c r="AB90" s="31">
        <v>60</v>
      </c>
      <c r="AC90" s="70">
        <v>1</v>
      </c>
      <c r="AD90" s="33">
        <v>1168.5</v>
      </c>
      <c r="AE90" s="34">
        <f t="shared" si="28"/>
        <v>70110</v>
      </c>
      <c r="AF90" s="46"/>
      <c r="AG90" s="46"/>
      <c r="AH90" s="46"/>
      <c r="AI90" s="46"/>
      <c r="AJ90" s="46"/>
      <c r="AK90" s="46"/>
      <c r="AL90" s="47"/>
      <c r="AM90" s="46"/>
      <c r="AN90" s="46"/>
      <c r="AO90" s="46"/>
      <c r="AP90" s="46"/>
      <c r="AQ90" s="46"/>
      <c r="AR90" s="43"/>
      <c r="AS90" s="46"/>
    </row>
    <row r="91" spans="2:45" s="35" customFormat="1" ht="18.75" customHeight="1" x14ac:dyDescent="0.2">
      <c r="B91" s="233"/>
      <c r="C91" s="234"/>
      <c r="D91" s="276" t="s">
        <v>127</v>
      </c>
      <c r="E91" s="277"/>
      <c r="F91" s="277"/>
      <c r="G91" s="277"/>
      <c r="H91" s="277"/>
      <c r="I91" s="277"/>
      <c r="J91" s="277"/>
      <c r="K91" s="277"/>
      <c r="L91" s="277"/>
      <c r="M91" s="277"/>
      <c r="N91" s="277"/>
      <c r="O91" s="278"/>
      <c r="P91" s="31"/>
      <c r="Q91" s="70"/>
      <c r="R91" s="33"/>
      <c r="S91" s="34"/>
      <c r="T91" s="31"/>
      <c r="U91" s="70"/>
      <c r="V91" s="33"/>
      <c r="W91" s="34"/>
      <c r="X91" s="31">
        <v>30</v>
      </c>
      <c r="Y91" s="70">
        <v>1</v>
      </c>
      <c r="Z91" s="33">
        <v>1603.13</v>
      </c>
      <c r="AA91" s="34">
        <f>Z91*Y91*X91</f>
        <v>48093.9</v>
      </c>
      <c r="AB91" s="31"/>
      <c r="AC91" s="70"/>
      <c r="AD91" s="33"/>
      <c r="AE91" s="34"/>
      <c r="AF91" s="46"/>
      <c r="AG91" s="46"/>
      <c r="AH91" s="46"/>
      <c r="AI91" s="46"/>
      <c r="AJ91" s="46"/>
      <c r="AK91" s="46"/>
      <c r="AL91" s="47"/>
      <c r="AM91" s="46"/>
      <c r="AN91" s="46"/>
      <c r="AO91" s="46"/>
      <c r="AP91" s="46"/>
      <c r="AQ91" s="46"/>
      <c r="AR91" s="43"/>
      <c r="AS91" s="46"/>
    </row>
    <row r="92" spans="2:45" s="35" customFormat="1" ht="18.75" customHeight="1" x14ac:dyDescent="0.2">
      <c r="B92" s="193"/>
      <c r="C92" s="179"/>
      <c r="D92" s="264" t="s">
        <v>69</v>
      </c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6"/>
      <c r="P92" s="31"/>
      <c r="Q92" s="70"/>
      <c r="R92" s="33"/>
      <c r="S92" s="130">
        <f>SUM(S85:S87)</f>
        <v>386780.625</v>
      </c>
      <c r="T92" s="31"/>
      <c r="U92" s="70"/>
      <c r="V92" s="33"/>
      <c r="W92" s="130">
        <f>SUM(W85:W87)</f>
        <v>569000</v>
      </c>
      <c r="X92" s="31"/>
      <c r="Y92" s="70"/>
      <c r="Z92" s="33"/>
      <c r="AA92" s="130">
        <f>SUM(AA85:AA91)</f>
        <v>929813.70000000007</v>
      </c>
      <c r="AB92" s="31"/>
      <c r="AC92" s="70"/>
      <c r="AD92" s="33"/>
      <c r="AE92" s="130">
        <f>SUM(AE85:AE90)</f>
        <v>539506.19999999995</v>
      </c>
      <c r="AG92" s="46"/>
      <c r="AH92" s="46"/>
      <c r="AI92" s="46"/>
      <c r="AJ92" s="46"/>
      <c r="AK92" s="46"/>
      <c r="AL92" s="47"/>
      <c r="AM92" s="46"/>
      <c r="AN92" s="46"/>
      <c r="AO92" s="46"/>
      <c r="AP92" s="46"/>
      <c r="AQ92" s="46"/>
      <c r="AR92" s="43"/>
      <c r="AS92" s="46"/>
    </row>
    <row r="93" spans="2:45" s="35" customFormat="1" ht="18.75" customHeight="1" x14ac:dyDescent="0.2">
      <c r="B93" s="304" t="s">
        <v>46</v>
      </c>
      <c r="C93" s="305"/>
      <c r="D93" s="309" t="s">
        <v>44</v>
      </c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1"/>
      <c r="P93" s="31"/>
      <c r="Q93" s="70"/>
      <c r="R93" s="33"/>
      <c r="S93" s="59">
        <v>3000</v>
      </c>
      <c r="T93" s="31"/>
      <c r="U93" s="70"/>
      <c r="V93" s="33"/>
      <c r="W93" s="59">
        <v>15000</v>
      </c>
      <c r="X93" s="31"/>
      <c r="Y93" s="70"/>
      <c r="Z93" s="33"/>
      <c r="AA93" s="59">
        <v>7500</v>
      </c>
      <c r="AB93" s="31"/>
      <c r="AC93" s="70"/>
      <c r="AD93" s="33"/>
      <c r="AE93" s="232">
        <v>4449.84</v>
      </c>
      <c r="AG93" s="43"/>
      <c r="AH93" s="43"/>
      <c r="AI93" s="43"/>
      <c r="AJ93" s="47"/>
      <c r="AK93" s="46"/>
      <c r="AL93" s="47"/>
      <c r="AM93" s="46"/>
      <c r="AN93" s="46"/>
      <c r="AO93" s="46"/>
      <c r="AP93" s="46"/>
      <c r="AQ93" s="46"/>
      <c r="AR93" s="43"/>
      <c r="AS93" s="46"/>
    </row>
    <row r="94" spans="2:45" s="35" customFormat="1" ht="18.75" customHeight="1" x14ac:dyDescent="0.2">
      <c r="B94" s="193"/>
      <c r="C94" s="179"/>
      <c r="D94" s="264" t="s">
        <v>74</v>
      </c>
      <c r="E94" s="265"/>
      <c r="F94" s="265"/>
      <c r="G94" s="265"/>
      <c r="H94" s="265"/>
      <c r="I94" s="265"/>
      <c r="J94" s="265"/>
      <c r="K94" s="265"/>
      <c r="L94" s="265"/>
      <c r="M94" s="265"/>
      <c r="N94" s="265"/>
      <c r="O94" s="266"/>
      <c r="P94" s="31"/>
      <c r="Q94" s="70"/>
      <c r="R94" s="33"/>
      <c r="S94" s="131">
        <f>SUM(S46+S65+S82+S92+S93)</f>
        <v>618000.625</v>
      </c>
      <c r="T94" s="31"/>
      <c r="U94" s="70"/>
      <c r="V94" s="33"/>
      <c r="W94" s="131">
        <f>SUM(W46+W65+W82+W92+W93)</f>
        <v>882930</v>
      </c>
      <c r="X94" s="31"/>
      <c r="Y94" s="70"/>
      <c r="Z94" s="33"/>
      <c r="AA94" s="131">
        <f>SUM(AA46+AA65+AA82+AA92+AA93)</f>
        <v>1489331.7000000002</v>
      </c>
      <c r="AB94" s="31"/>
      <c r="AC94" s="70"/>
      <c r="AD94" s="33"/>
      <c r="AE94" s="131">
        <f>SUM(AE46+AE65+AE82+AE92)</f>
        <v>923115.25</v>
      </c>
      <c r="AG94" s="43"/>
      <c r="AH94" s="43"/>
      <c r="AI94" s="43"/>
      <c r="AJ94" s="47"/>
      <c r="AK94" s="46"/>
      <c r="AL94" s="47"/>
      <c r="AM94" s="46"/>
      <c r="AN94" s="46"/>
      <c r="AO94" s="46"/>
      <c r="AP94" s="46"/>
      <c r="AQ94" s="46"/>
      <c r="AR94" s="43"/>
      <c r="AS94" s="46"/>
    </row>
    <row r="95" spans="2:45" s="35" customFormat="1" ht="18.75" customHeight="1" x14ac:dyDescent="0.2">
      <c r="B95" s="304" t="s">
        <v>68</v>
      </c>
      <c r="C95" s="305"/>
      <c r="D95" s="259" t="s">
        <v>92</v>
      </c>
      <c r="E95" s="313"/>
      <c r="F95" s="313"/>
      <c r="G95" s="313"/>
      <c r="H95" s="313"/>
      <c r="I95" s="313"/>
      <c r="J95" s="313"/>
      <c r="K95" s="313"/>
      <c r="L95" s="313"/>
      <c r="M95" s="313"/>
      <c r="N95" s="313"/>
      <c r="O95" s="314"/>
      <c r="P95" s="31"/>
      <c r="Q95" s="70"/>
      <c r="R95" s="33"/>
      <c r="S95" s="78">
        <f>S94*0.05</f>
        <v>30900.03125</v>
      </c>
      <c r="T95" s="31"/>
      <c r="U95" s="70"/>
      <c r="V95" s="33"/>
      <c r="W95" s="78">
        <v>55216</v>
      </c>
      <c r="X95" s="31"/>
      <c r="Y95" s="70"/>
      <c r="Z95" s="33"/>
      <c r="AA95" s="78">
        <v>206858.05</v>
      </c>
      <c r="AB95" s="31"/>
      <c r="AC95" s="70"/>
      <c r="AD95" s="33"/>
      <c r="AE95" s="78">
        <v>53950.5</v>
      </c>
      <c r="AG95" s="43"/>
      <c r="AH95" s="43"/>
      <c r="AI95" s="43"/>
      <c r="AJ95" s="47"/>
      <c r="AK95" s="46"/>
      <c r="AL95" s="47"/>
      <c r="AM95" s="46"/>
      <c r="AN95" s="46"/>
      <c r="AO95" s="46"/>
      <c r="AP95" s="46"/>
      <c r="AQ95" s="46"/>
      <c r="AR95" s="43"/>
      <c r="AS95" s="46"/>
    </row>
    <row r="96" spans="2:45" s="35" customFormat="1" ht="18.75" customHeight="1" x14ac:dyDescent="0.2">
      <c r="B96" s="304" t="s">
        <v>72</v>
      </c>
      <c r="C96" s="305"/>
      <c r="D96" s="259" t="s">
        <v>73</v>
      </c>
      <c r="E96" s="313"/>
      <c r="F96" s="313"/>
      <c r="G96" s="313"/>
      <c r="H96" s="313"/>
      <c r="I96" s="313"/>
      <c r="J96" s="313"/>
      <c r="K96" s="313"/>
      <c r="L96" s="313"/>
      <c r="M96" s="313"/>
      <c r="N96" s="313"/>
      <c r="O96" s="314"/>
      <c r="P96" s="31"/>
      <c r="Q96" s="70"/>
      <c r="R96" s="33"/>
      <c r="S96" s="78">
        <f>S94*0.15</f>
        <v>92700.09375</v>
      </c>
      <c r="T96" s="31"/>
      <c r="U96" s="70"/>
      <c r="V96" s="33"/>
      <c r="W96" s="78">
        <v>140722</v>
      </c>
      <c r="X96" s="31"/>
      <c r="Y96" s="70"/>
      <c r="Z96" s="33"/>
      <c r="AA96" s="78">
        <v>310287.08</v>
      </c>
      <c r="AB96" s="31"/>
      <c r="AC96" s="70"/>
      <c r="AD96" s="33"/>
      <c r="AE96" s="78">
        <v>146559.67999999999</v>
      </c>
      <c r="AG96" s="43"/>
      <c r="AH96" s="43"/>
      <c r="AI96" s="43"/>
      <c r="AJ96" s="47"/>
      <c r="AK96" s="46"/>
      <c r="AL96" s="47"/>
      <c r="AM96" s="46"/>
      <c r="AN96" s="46"/>
      <c r="AO96" s="46"/>
      <c r="AP96" s="46"/>
      <c r="AQ96" s="46"/>
      <c r="AR96" s="43"/>
      <c r="AS96" s="46"/>
    </row>
    <row r="97" spans="2:45" s="35" customFormat="1" ht="18.75" customHeight="1" thickBot="1" x14ac:dyDescent="0.25">
      <c r="B97" s="235" t="s">
        <v>118</v>
      </c>
      <c r="C97" s="236"/>
      <c r="D97" s="216" t="s">
        <v>119</v>
      </c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217"/>
      <c r="P97" s="218"/>
      <c r="Q97" s="180"/>
      <c r="R97" s="219"/>
      <c r="S97" s="220"/>
      <c r="T97" s="218"/>
      <c r="U97" s="180"/>
      <c r="V97" s="219"/>
      <c r="W97" s="220"/>
      <c r="X97" s="218"/>
      <c r="Y97" s="180"/>
      <c r="Z97" s="219"/>
      <c r="AA97" s="220">
        <v>103429.03</v>
      </c>
      <c r="AB97" s="218"/>
      <c r="AC97" s="180"/>
      <c r="AD97" s="219"/>
      <c r="AE97" s="220">
        <v>56181.21</v>
      </c>
      <c r="AG97" s="43"/>
      <c r="AH97" s="43"/>
      <c r="AI97" s="43"/>
      <c r="AJ97" s="47"/>
      <c r="AK97" s="46"/>
      <c r="AL97" s="47"/>
      <c r="AM97" s="46"/>
      <c r="AN97" s="46"/>
      <c r="AO97" s="46"/>
      <c r="AP97" s="46"/>
      <c r="AQ97" s="46"/>
      <c r="AR97" s="43"/>
      <c r="AS97" s="46"/>
    </row>
    <row r="98" spans="2:45" s="35" customFormat="1" ht="18.75" customHeight="1" thickBot="1" x14ac:dyDescent="0.25">
      <c r="B98" s="323"/>
      <c r="C98" s="325"/>
      <c r="D98" s="320" t="s">
        <v>38</v>
      </c>
      <c r="E98" s="321"/>
      <c r="F98" s="321"/>
      <c r="G98" s="321"/>
      <c r="H98" s="321"/>
      <c r="I98" s="321"/>
      <c r="J98" s="321"/>
      <c r="K98" s="321"/>
      <c r="L98" s="321"/>
      <c r="M98" s="321"/>
      <c r="N98" s="321"/>
      <c r="O98" s="322"/>
      <c r="P98" s="79"/>
      <c r="Q98" s="80"/>
      <c r="R98" s="81" t="s">
        <v>39</v>
      </c>
      <c r="S98" s="132">
        <f>S94+S96+S95</f>
        <v>741600.75</v>
      </c>
      <c r="T98" s="79"/>
      <c r="U98" s="80"/>
      <c r="V98" s="81" t="s">
        <v>39</v>
      </c>
      <c r="W98" s="132">
        <f>W94+W96+W95</f>
        <v>1078868</v>
      </c>
      <c r="X98" s="79"/>
      <c r="Y98" s="80"/>
      <c r="Z98" s="81" t="s">
        <v>39</v>
      </c>
      <c r="AA98" s="132">
        <f>AA94+AA96+AA97+AA95</f>
        <v>2109905.8600000003</v>
      </c>
      <c r="AB98" s="79"/>
      <c r="AC98" s="80"/>
      <c r="AD98" s="81" t="s">
        <v>39</v>
      </c>
      <c r="AE98" s="132">
        <f>AE94+AE96+AE95+AE97+AE93</f>
        <v>1184256.48</v>
      </c>
      <c r="AG98" s="43"/>
      <c r="AH98" s="43"/>
      <c r="AI98" s="43"/>
      <c r="AJ98" s="47"/>
      <c r="AK98" s="46"/>
      <c r="AL98" s="47"/>
      <c r="AM98" s="46"/>
      <c r="AN98" s="49"/>
      <c r="AO98" s="49"/>
      <c r="AP98" s="46"/>
      <c r="AQ98" s="46"/>
      <c r="AR98" s="43"/>
      <c r="AS98" s="46"/>
    </row>
    <row r="99" spans="2:45" s="35" customFormat="1" ht="18.75" hidden="1" customHeight="1" x14ac:dyDescent="0.2">
      <c r="B99" s="176"/>
      <c r="C99" s="177"/>
      <c r="D99" s="85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7"/>
      <c r="P99" s="88"/>
      <c r="Q99" s="89"/>
      <c r="R99" s="90"/>
      <c r="S99" s="91"/>
      <c r="T99" s="88"/>
      <c r="U99" s="89"/>
      <c r="V99" s="90"/>
      <c r="W99" s="91"/>
      <c r="X99" s="88"/>
      <c r="Y99" s="89"/>
      <c r="Z99" s="90"/>
      <c r="AA99" s="91"/>
      <c r="AB99" s="88"/>
      <c r="AC99" s="89"/>
      <c r="AD99" s="90"/>
      <c r="AE99" s="91"/>
      <c r="AG99" s="43"/>
      <c r="AH99" s="43"/>
      <c r="AI99" s="43"/>
      <c r="AJ99" s="47"/>
      <c r="AK99" s="46"/>
      <c r="AL99" s="47"/>
      <c r="AM99" s="46"/>
      <c r="AN99" s="49"/>
      <c r="AO99" s="49"/>
      <c r="AP99" s="46"/>
      <c r="AQ99" s="46"/>
      <c r="AR99" s="43"/>
      <c r="AS99" s="46"/>
    </row>
    <row r="100" spans="2:45" s="35" customFormat="1" ht="18.75" hidden="1" customHeight="1" x14ac:dyDescent="0.2">
      <c r="B100" s="176"/>
      <c r="C100" s="177"/>
      <c r="D100" s="85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7"/>
      <c r="P100" s="88"/>
      <c r="Q100" s="89"/>
      <c r="R100" s="90"/>
      <c r="S100" s="91"/>
      <c r="T100" s="88"/>
      <c r="U100" s="89"/>
      <c r="V100" s="90"/>
      <c r="W100" s="91"/>
      <c r="X100" s="88"/>
      <c r="Y100" s="89"/>
      <c r="Z100" s="90"/>
      <c r="AA100" s="91"/>
      <c r="AB100" s="88"/>
      <c r="AC100" s="89"/>
      <c r="AD100" s="90"/>
      <c r="AE100" s="91"/>
      <c r="AG100" s="43"/>
      <c r="AH100" s="43"/>
      <c r="AI100" s="43"/>
      <c r="AJ100" s="47"/>
      <c r="AK100" s="46"/>
      <c r="AL100" s="47"/>
      <c r="AM100" s="46"/>
      <c r="AN100" s="49"/>
      <c r="AO100" s="49"/>
      <c r="AP100" s="46"/>
      <c r="AQ100" s="46"/>
      <c r="AR100" s="43"/>
      <c r="AS100" s="46"/>
    </row>
    <row r="101" spans="2:45" s="35" customFormat="1" ht="18.75" hidden="1" customHeight="1" x14ac:dyDescent="0.2">
      <c r="B101" s="176"/>
      <c r="C101" s="177"/>
      <c r="D101" s="326"/>
      <c r="E101" s="327"/>
      <c r="F101" s="327"/>
      <c r="G101" s="327"/>
      <c r="H101" s="327"/>
      <c r="I101" s="327"/>
      <c r="J101" s="327"/>
      <c r="K101" s="327"/>
      <c r="L101" s="327"/>
      <c r="M101" s="327"/>
      <c r="N101" s="327"/>
      <c r="O101" s="328"/>
      <c r="P101" s="92"/>
      <c r="Q101" s="93"/>
      <c r="R101" s="94"/>
      <c r="S101" s="95"/>
      <c r="T101" s="92"/>
      <c r="U101" s="93"/>
      <c r="V101" s="94"/>
      <c r="W101" s="95"/>
      <c r="X101" s="92"/>
      <c r="Y101" s="93"/>
      <c r="Z101" s="94"/>
      <c r="AA101" s="95"/>
      <c r="AB101" s="92"/>
      <c r="AC101" s="93"/>
      <c r="AD101" s="94"/>
      <c r="AE101" s="95"/>
      <c r="AG101" s="43"/>
      <c r="AH101" s="43"/>
      <c r="AI101" s="43"/>
      <c r="AJ101" s="47"/>
      <c r="AK101" s="46"/>
      <c r="AL101" s="47"/>
      <c r="AM101" s="46"/>
      <c r="AN101" s="49"/>
      <c r="AO101" s="49"/>
      <c r="AP101" s="46"/>
      <c r="AQ101" s="46"/>
      <c r="AR101" s="43"/>
      <c r="AS101" s="46"/>
    </row>
    <row r="102" spans="2:45" s="35" customFormat="1" ht="18.75" hidden="1" customHeight="1" x14ac:dyDescent="0.2">
      <c r="B102" s="315"/>
      <c r="C102" s="316"/>
      <c r="D102" s="264"/>
      <c r="E102" s="265"/>
      <c r="F102" s="265"/>
      <c r="G102" s="265"/>
      <c r="H102" s="265"/>
      <c r="I102" s="265"/>
      <c r="J102" s="265"/>
      <c r="K102" s="265"/>
      <c r="L102" s="265"/>
      <c r="M102" s="265"/>
      <c r="N102" s="265"/>
      <c r="O102" s="266"/>
      <c r="P102" s="92"/>
      <c r="Q102" s="93"/>
      <c r="R102" s="94"/>
      <c r="S102" s="95"/>
      <c r="T102" s="92"/>
      <c r="U102" s="93"/>
      <c r="V102" s="94"/>
      <c r="W102" s="95"/>
      <c r="X102" s="92"/>
      <c r="Y102" s="93"/>
      <c r="Z102" s="94"/>
      <c r="AA102" s="95"/>
      <c r="AB102" s="92"/>
      <c r="AC102" s="93"/>
      <c r="AD102" s="94"/>
      <c r="AE102" s="95"/>
      <c r="AG102" s="43"/>
      <c r="AH102" s="43"/>
      <c r="AI102" s="43"/>
      <c r="AJ102" s="47"/>
      <c r="AK102" s="46"/>
      <c r="AL102" s="47"/>
      <c r="AM102" s="46"/>
      <c r="AN102" s="49"/>
      <c r="AO102" s="49"/>
      <c r="AP102" s="46"/>
      <c r="AQ102" s="46"/>
      <c r="AR102" s="43"/>
      <c r="AS102" s="46"/>
    </row>
    <row r="103" spans="2:45" s="35" customFormat="1" ht="18.75" hidden="1" customHeight="1" x14ac:dyDescent="0.2">
      <c r="B103" s="96"/>
      <c r="C103" s="97"/>
      <c r="D103" s="98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100"/>
      <c r="P103" s="92"/>
      <c r="Q103" s="93"/>
      <c r="R103" s="94"/>
      <c r="S103" s="94"/>
      <c r="T103" s="92"/>
      <c r="U103" s="93"/>
      <c r="V103" s="94"/>
      <c r="W103" s="94"/>
      <c r="X103" s="92"/>
      <c r="Y103" s="93"/>
      <c r="Z103" s="94"/>
      <c r="AA103" s="94"/>
      <c r="AB103" s="92"/>
      <c r="AC103" s="93"/>
      <c r="AD103" s="94"/>
      <c r="AE103" s="94"/>
      <c r="AG103" s="43"/>
      <c r="AH103" s="43"/>
      <c r="AI103" s="43"/>
      <c r="AJ103" s="47"/>
      <c r="AK103" s="46"/>
      <c r="AL103" s="47"/>
      <c r="AM103" s="46"/>
      <c r="AN103" s="49"/>
      <c r="AO103" s="49"/>
      <c r="AP103" s="46"/>
      <c r="AQ103" s="46"/>
      <c r="AR103" s="43"/>
      <c r="AS103" s="46"/>
    </row>
    <row r="104" spans="2:45" s="35" customFormat="1" ht="18.75" hidden="1" customHeight="1" x14ac:dyDescent="0.2">
      <c r="B104" s="96"/>
      <c r="C104" s="97"/>
      <c r="D104" s="101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100"/>
      <c r="P104" s="92"/>
      <c r="Q104" s="93"/>
      <c r="R104" s="94"/>
      <c r="S104" s="95"/>
      <c r="T104" s="92"/>
      <c r="U104" s="93"/>
      <c r="V104" s="94"/>
      <c r="W104" s="95"/>
      <c r="X104" s="92"/>
      <c r="Y104" s="93"/>
      <c r="Z104" s="94"/>
      <c r="AA104" s="95"/>
      <c r="AB104" s="92"/>
      <c r="AC104" s="93"/>
      <c r="AD104" s="94"/>
      <c r="AE104" s="95"/>
      <c r="AG104" s="43"/>
      <c r="AH104" s="43"/>
      <c r="AI104" s="43"/>
      <c r="AJ104" s="47"/>
      <c r="AK104" s="46"/>
      <c r="AL104" s="47"/>
      <c r="AM104" s="46"/>
      <c r="AN104" s="49"/>
      <c r="AO104" s="49"/>
      <c r="AP104" s="46"/>
      <c r="AQ104" s="46"/>
      <c r="AR104" s="43"/>
      <c r="AS104" s="46"/>
    </row>
    <row r="105" spans="2:45" s="35" customFormat="1" ht="18.75" hidden="1" customHeight="1" x14ac:dyDescent="0.2">
      <c r="B105" s="315"/>
      <c r="C105" s="316"/>
      <c r="D105" s="317"/>
      <c r="E105" s="318"/>
      <c r="F105" s="318"/>
      <c r="G105" s="318"/>
      <c r="H105" s="318"/>
      <c r="I105" s="318"/>
      <c r="J105" s="318"/>
      <c r="K105" s="318"/>
      <c r="L105" s="318"/>
      <c r="M105" s="318"/>
      <c r="N105" s="318"/>
      <c r="O105" s="319"/>
      <c r="P105" s="92"/>
      <c r="Q105" s="93"/>
      <c r="R105" s="94"/>
      <c r="S105" s="95"/>
      <c r="T105" s="92"/>
      <c r="U105" s="93"/>
      <c r="V105" s="94"/>
      <c r="W105" s="95"/>
      <c r="X105" s="92"/>
      <c r="Y105" s="93"/>
      <c r="Z105" s="94"/>
      <c r="AA105" s="95"/>
      <c r="AB105" s="92"/>
      <c r="AC105" s="93"/>
      <c r="AD105" s="94"/>
      <c r="AE105" s="95"/>
      <c r="AG105" s="43"/>
      <c r="AH105" s="43"/>
      <c r="AI105" s="43"/>
      <c r="AJ105" s="47"/>
      <c r="AK105" s="46"/>
      <c r="AL105" s="47"/>
      <c r="AM105" s="46"/>
      <c r="AN105" s="49"/>
      <c r="AO105" s="49"/>
      <c r="AP105" s="46"/>
      <c r="AQ105" s="46"/>
      <c r="AR105" s="43"/>
      <c r="AS105" s="46"/>
    </row>
    <row r="106" spans="2:45" s="35" customFormat="1" ht="18.75" hidden="1" customHeight="1" x14ac:dyDescent="0.2">
      <c r="B106" s="96"/>
      <c r="C106" s="97"/>
      <c r="D106" s="320" t="s">
        <v>38</v>
      </c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2"/>
      <c r="P106" s="79"/>
      <c r="Q106" s="80"/>
      <c r="R106" s="81" t="s">
        <v>40</v>
      </c>
      <c r="S106" s="82" t="e">
        <f>S46+#REF!+#REF!+#REF!+#REF!+#REF!+S98</f>
        <v>#REF!</v>
      </c>
      <c r="T106" s="79"/>
      <c r="U106" s="80"/>
      <c r="V106" s="81" t="s">
        <v>40</v>
      </c>
      <c r="W106" s="82" t="e">
        <f>W46+#REF!+#REF!+#REF!+#REF!+#REF!+W98</f>
        <v>#REF!</v>
      </c>
      <c r="X106" s="79"/>
      <c r="Y106" s="80"/>
      <c r="Z106" s="81" t="s">
        <v>40</v>
      </c>
      <c r="AA106" s="82" t="e">
        <f>AA46+#REF!+#REF!+#REF!+#REF!+#REF!+AA98</f>
        <v>#REF!</v>
      </c>
      <c r="AB106" s="79"/>
      <c r="AC106" s="80"/>
      <c r="AD106" s="81" t="s">
        <v>40</v>
      </c>
      <c r="AE106" s="82" t="e">
        <f>AE46+#REF!+#REF!+#REF!+#REF!+#REF!+AE98</f>
        <v>#REF!</v>
      </c>
      <c r="AG106" s="43"/>
      <c r="AH106" s="43"/>
      <c r="AI106" s="43"/>
      <c r="AJ106" s="47"/>
      <c r="AK106" s="46"/>
      <c r="AL106" s="47"/>
      <c r="AM106" s="46"/>
      <c r="AN106" s="49"/>
      <c r="AO106" s="49"/>
      <c r="AP106" s="46"/>
      <c r="AQ106" s="46"/>
      <c r="AR106" s="43"/>
      <c r="AS106" s="46"/>
    </row>
    <row r="107" spans="2:45" s="35" customFormat="1" ht="18.75" hidden="1" customHeight="1" x14ac:dyDescent="0.2">
      <c r="B107" s="323"/>
      <c r="C107" s="32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102"/>
      <c r="T107" s="7"/>
      <c r="U107" s="7"/>
      <c r="V107" s="7"/>
      <c r="W107" s="102"/>
      <c r="X107" s="7"/>
      <c r="Y107" s="7"/>
      <c r="Z107" s="7"/>
      <c r="AA107" s="102"/>
      <c r="AB107" s="7"/>
      <c r="AC107" s="7"/>
      <c r="AD107" s="7"/>
      <c r="AE107" s="102"/>
      <c r="AG107" s="43"/>
      <c r="AH107" s="43"/>
      <c r="AI107" s="43"/>
      <c r="AJ107" s="47"/>
      <c r="AK107" s="46"/>
      <c r="AL107" s="47"/>
      <c r="AM107" s="46"/>
      <c r="AN107" s="49"/>
      <c r="AO107" s="49"/>
      <c r="AP107" s="46"/>
      <c r="AQ107" s="46"/>
      <c r="AR107" s="43"/>
      <c r="AS107" s="46"/>
    </row>
    <row r="108" spans="2:45" s="35" customFormat="1" ht="18.75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G108" s="43"/>
      <c r="AH108" s="43"/>
      <c r="AI108" s="43"/>
      <c r="AJ108" s="47"/>
      <c r="AK108" s="46"/>
      <c r="AL108" s="47"/>
      <c r="AM108" s="46"/>
      <c r="AN108" s="49"/>
      <c r="AO108" s="49"/>
      <c r="AP108" s="46"/>
      <c r="AQ108" s="46"/>
      <c r="AR108" s="43"/>
      <c r="AS108" s="46"/>
    </row>
    <row r="109" spans="2:45" s="42" customFormat="1" ht="18.75" customHeight="1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43"/>
      <c r="Q109" s="43"/>
      <c r="R109" s="43"/>
      <c r="S109" s="43"/>
      <c r="T109" s="43"/>
      <c r="U109" s="212"/>
      <c r="V109" s="237"/>
      <c r="W109" s="237"/>
      <c r="X109" s="237"/>
      <c r="Y109" s="237"/>
      <c r="Z109" s="237"/>
      <c r="AA109" s="237"/>
      <c r="AB109" s="237"/>
      <c r="AC109" s="237"/>
      <c r="AD109" s="237"/>
      <c r="AE109" s="237"/>
      <c r="AF109" s="237"/>
      <c r="AG109" s="237"/>
      <c r="AH109" s="44"/>
      <c r="AI109" s="44"/>
      <c r="AJ109" s="45"/>
      <c r="AK109" s="48"/>
      <c r="AL109" s="50"/>
      <c r="AM109" s="48"/>
      <c r="AN109" s="48"/>
      <c r="AO109" s="48"/>
      <c r="AP109" s="48"/>
      <c r="AQ109" s="48"/>
      <c r="AR109" s="44"/>
      <c r="AS109" s="48"/>
    </row>
    <row r="110" spans="2:45" s="42" customFormat="1" ht="18.75" customHeight="1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43"/>
      <c r="Q110" s="223"/>
      <c r="R110" s="330" t="s">
        <v>123</v>
      </c>
      <c r="S110" s="330"/>
      <c r="T110" s="330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H110" s="51"/>
      <c r="AI110" s="51"/>
      <c r="AJ110" s="52"/>
      <c r="AL110" s="52"/>
      <c r="AR110" s="51"/>
    </row>
    <row r="111" spans="2:45" s="42" customFormat="1" ht="18.75" customHeight="1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H111" s="51"/>
      <c r="AI111" s="51"/>
      <c r="AJ111" s="52"/>
      <c r="AL111" s="52"/>
      <c r="AR111" s="51"/>
    </row>
    <row r="112" spans="2:45" s="42" customFormat="1" ht="18.75" customHeight="1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H112" s="51"/>
      <c r="AI112" s="51"/>
      <c r="AJ112" s="52"/>
      <c r="AL112" s="52"/>
      <c r="AR112" s="51"/>
    </row>
    <row r="113" spans="2:44" s="42" customFormat="1" ht="18.75" customHeight="1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H113" s="51"/>
      <c r="AI113" s="51"/>
      <c r="AJ113" s="52"/>
      <c r="AL113" s="52"/>
      <c r="AR113" s="51"/>
    </row>
    <row r="114" spans="2:44" s="38" customFormat="1" ht="24.95" customHeight="1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103"/>
      <c r="AH114" s="40"/>
      <c r="AI114" s="40"/>
      <c r="AJ114" s="41"/>
      <c r="AL114" s="41"/>
      <c r="AR114" s="40"/>
    </row>
    <row r="115" spans="2:44" ht="8.25" customHeight="1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8"/>
      <c r="AH115" s="8"/>
      <c r="AI115" s="8"/>
    </row>
    <row r="116" spans="2:44" s="10" customFormat="1" ht="11.25" customHeight="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G116" s="11"/>
      <c r="AH116" s="11"/>
      <c r="AI116" s="11"/>
      <c r="AJ116" s="12"/>
      <c r="AL116" s="12"/>
      <c r="AR116" s="11"/>
    </row>
    <row r="117" spans="2:44" s="104" customFormat="1" ht="12" customHeight="1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G117" s="105"/>
      <c r="AH117" s="105"/>
      <c r="AI117" s="105"/>
      <c r="AJ117" s="106"/>
      <c r="AL117" s="106"/>
      <c r="AR117" s="105"/>
    </row>
    <row r="118" spans="2:44" s="13" customFormat="1" ht="23.25" customHeight="1" x14ac:dyDescent="0.2">
      <c r="B118" s="7"/>
      <c r="C118" s="7"/>
      <c r="D118" s="7"/>
      <c r="E118" s="7"/>
      <c r="F118" s="312"/>
      <c r="G118" s="312"/>
      <c r="H118" s="312"/>
      <c r="I118" s="312"/>
      <c r="J118" s="312"/>
      <c r="K118" s="312"/>
      <c r="L118" s="312"/>
      <c r="M118" s="312"/>
      <c r="N118" s="7"/>
      <c r="O118" s="312"/>
      <c r="P118" s="312"/>
      <c r="Q118" s="312"/>
      <c r="R118" s="312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G118" s="11"/>
      <c r="AH118" s="11"/>
      <c r="AI118" s="11"/>
      <c r="AJ118" s="12"/>
      <c r="AK118" s="10"/>
      <c r="AL118" s="14"/>
      <c r="AR118" s="15"/>
    </row>
    <row r="119" spans="2:44" s="13" customFormat="1" ht="16.5" customHeight="1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G119" s="11"/>
      <c r="AH119" s="11"/>
      <c r="AI119" s="11"/>
      <c r="AJ119" s="12"/>
      <c r="AK119" s="10"/>
      <c r="AL119" s="14"/>
      <c r="AR119" s="15"/>
    </row>
    <row r="120" spans="2:44" s="104" customFormat="1" ht="15" customHeight="1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G120" s="105"/>
      <c r="AH120" s="105"/>
      <c r="AI120" s="105"/>
      <c r="AJ120" s="106"/>
      <c r="AL120" s="106"/>
      <c r="AR120" s="105"/>
    </row>
    <row r="121" spans="2:44" s="13" customFormat="1" ht="15" customHeight="1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G121" s="11"/>
      <c r="AH121" s="11"/>
      <c r="AI121" s="11"/>
      <c r="AJ121" s="12"/>
      <c r="AK121" s="10"/>
      <c r="AL121" s="14"/>
      <c r="AR121" s="15"/>
    </row>
    <row r="122" spans="2:44" ht="15" customHeight="1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2:44" ht="15" customHeight="1" x14ac:dyDescent="0.2"/>
    <row r="124" spans="2:44" ht="15" customHeight="1" x14ac:dyDescent="0.2"/>
    <row r="125" spans="2:44" ht="15" customHeight="1" x14ac:dyDescent="0.2"/>
    <row r="126" spans="2:44" ht="15" customHeight="1" x14ac:dyDescent="0.2"/>
    <row r="127" spans="2:44" ht="15" customHeight="1" x14ac:dyDescent="0.2"/>
    <row r="128" spans="2:44" ht="15" customHeight="1" x14ac:dyDescent="0.2"/>
    <row r="129" ht="15" customHeight="1" x14ac:dyDescent="0.2"/>
    <row r="130" ht="15" customHeight="1" x14ac:dyDescent="0.2"/>
    <row r="131" ht="15" customHeight="1" x14ac:dyDescent="0.2"/>
  </sheetData>
  <mergeCells count="94">
    <mergeCell ref="D91:O91"/>
    <mergeCell ref="F118:M118"/>
    <mergeCell ref="O118:R118"/>
    <mergeCell ref="R110:T110"/>
    <mergeCell ref="B11:AB11"/>
    <mergeCell ref="B102:C102"/>
    <mergeCell ref="D102:O102"/>
    <mergeCell ref="B105:C105"/>
    <mergeCell ref="D105:O105"/>
    <mergeCell ref="D106:O106"/>
    <mergeCell ref="B107:C107"/>
    <mergeCell ref="B96:C96"/>
    <mergeCell ref="D96:O96"/>
    <mergeCell ref="B97:C97"/>
    <mergeCell ref="B98:C98"/>
    <mergeCell ref="D98:O98"/>
    <mergeCell ref="D101:O101"/>
    <mergeCell ref="D87:O87"/>
    <mergeCell ref="D92:O92"/>
    <mergeCell ref="B93:C93"/>
    <mergeCell ref="D93:O93"/>
    <mergeCell ref="D94:O94"/>
    <mergeCell ref="B95:C95"/>
    <mergeCell ref="D95:O95"/>
    <mergeCell ref="V109:AG109"/>
    <mergeCell ref="D86:O86"/>
    <mergeCell ref="D75:O75"/>
    <mergeCell ref="D76:O76"/>
    <mergeCell ref="D77:O77"/>
    <mergeCell ref="D78:O78"/>
    <mergeCell ref="D79:O79"/>
    <mergeCell ref="D81:O81"/>
    <mergeCell ref="D82:O82"/>
    <mergeCell ref="B83:C83"/>
    <mergeCell ref="D83:O83"/>
    <mergeCell ref="D84:O84"/>
    <mergeCell ref="D85:O85"/>
    <mergeCell ref="B65:C65"/>
    <mergeCell ref="D65:O65"/>
    <mergeCell ref="B66:C66"/>
    <mergeCell ref="D66:O66"/>
    <mergeCell ref="D67:O67"/>
    <mergeCell ref="D68:O68"/>
    <mergeCell ref="D69:O69"/>
    <mergeCell ref="D70:O70"/>
    <mergeCell ref="D71:O71"/>
    <mergeCell ref="B43:C43"/>
    <mergeCell ref="D43:O43"/>
    <mergeCell ref="D60:O60"/>
    <mergeCell ref="D44:O44"/>
    <mergeCell ref="D45:O45"/>
    <mergeCell ref="B46:C46"/>
    <mergeCell ref="D46:O46"/>
    <mergeCell ref="B47:C47"/>
    <mergeCell ref="D47:O47"/>
    <mergeCell ref="D55:O55"/>
    <mergeCell ref="D56:O56"/>
    <mergeCell ref="D57:O57"/>
    <mergeCell ref="D58:O58"/>
    <mergeCell ref="D59:O59"/>
    <mergeCell ref="B15:C15"/>
    <mergeCell ref="D15:O15"/>
    <mergeCell ref="B16:C16"/>
    <mergeCell ref="D16:O16"/>
    <mergeCell ref="B17:C17"/>
    <mergeCell ref="D17:O17"/>
    <mergeCell ref="B18:C18"/>
    <mergeCell ref="D18:O18"/>
    <mergeCell ref="B32:C32"/>
    <mergeCell ref="D32:O32"/>
    <mergeCell ref="B1:G4"/>
    <mergeCell ref="H1:AB2"/>
    <mergeCell ref="AC1:AE4"/>
    <mergeCell ref="H3:AB4"/>
    <mergeCell ref="S5:W5"/>
    <mergeCell ref="F8:AB8"/>
    <mergeCell ref="AD8:AE8"/>
    <mergeCell ref="F9:AB9"/>
    <mergeCell ref="AC9:AE9"/>
    <mergeCell ref="F6:AB7"/>
    <mergeCell ref="AD6:AE6"/>
    <mergeCell ref="P14:S14"/>
    <mergeCell ref="T14:W14"/>
    <mergeCell ref="X14:AA14"/>
    <mergeCell ref="AB14:AE14"/>
    <mergeCell ref="D35:O35"/>
    <mergeCell ref="D34:O34"/>
    <mergeCell ref="D36:O36"/>
    <mergeCell ref="D37:O37"/>
    <mergeCell ref="D38:O38"/>
    <mergeCell ref="D39:O39"/>
    <mergeCell ref="D74:O74"/>
    <mergeCell ref="D72:O72"/>
    <mergeCell ref="D73:O73"/>
  </mergeCells>
  <printOptions horizontalCentered="1"/>
  <pageMargins left="0.46" right="0.35" top="0.52" bottom="0.74" header="0.5" footer="0.5"/>
  <pageSetup paperSize="9" scale="61" orientation="portrait" r:id="rId1"/>
  <headerFooter alignWithMargins="0"/>
  <rowBreaks count="1" manualBreakCount="1">
    <brk id="107" max="18" man="1"/>
  </rowBreaks>
  <colBreaks count="1" manualBreakCount="1">
    <brk id="33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Original bid</vt:lpstr>
      <vt:lpstr>Adjusted based on in-house</vt:lpstr>
      <vt:lpstr>Reconciled</vt:lpstr>
      <vt:lpstr>'Adjusted based on in-house'!Print_Area</vt:lpstr>
      <vt:lpstr>'Original bid'!Print_Area</vt:lpstr>
      <vt:lpstr>Reconciled!Print_Area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PHTionKu</cp:lastModifiedBy>
  <cp:lastPrinted>2017-09-28T00:38:01Z</cp:lastPrinted>
  <dcterms:created xsi:type="dcterms:W3CDTF">2015-08-28T00:04:07Z</dcterms:created>
  <dcterms:modified xsi:type="dcterms:W3CDTF">2020-10-23T03:00:04Z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RomelAlexander.Ladra@ph.nestle.com</vt:lpwstr>
  </property>
  <property fmtid="{D5CDD505-2E9C-101B-9397-08002B2CF9AE}" pid="5" name="MSIP_Label_1ada0a2f-b917-4d51-b0d0-d418a10c8b23_SetDate">
    <vt:lpwstr>2019-02-09T01:42:13.8635522Z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Extended_MSFT_Method">
    <vt:lpwstr>Automatic</vt:lpwstr>
  </property>
  <property fmtid="{D5CDD505-2E9C-101B-9397-08002B2CF9AE}" pid="9" name="Sensitivity">
    <vt:lpwstr>General Use</vt:lpwstr>
  </property>
</Properties>
</file>