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N:\Engineering\10. Projects\PROJECT OFFICE DOCUMENTS\2020\03 Coffee Team\03 CAPEX 2020\Project Mars\Phase 2\17 BidDocs\4 AbsOfBid\Improvements\"/>
    </mc:Choice>
  </mc:AlternateContent>
  <xr:revisionPtr revIDLastSave="0" documentId="8_{62A85BD8-0329-4444-8FF3-D432A4DE55BF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Final Qoute" sheetId="21" r:id="rId1"/>
    <sheet name="Reconcilled QTY" sheetId="20" r:id="rId2"/>
    <sheet name="original bid" sheetId="11" r:id="rId3"/>
    <sheet name="G &amp; R" sheetId="16" state="hidden" r:id="rId4"/>
    <sheet name="MEGANTECH" sheetId="17" state="hidden" r:id="rId5"/>
    <sheet name="EDP COMPARATIVE" sheetId="14" state="hidden" r:id="rId6"/>
    <sheet name="EDP2" sheetId="19" state="hidden" r:id="rId7"/>
    <sheet name=" O AND J COMPARATIVE" sheetId="12" state="hidden" r:id="rId8"/>
    <sheet name="G &amp; R (2)" sheetId="18" state="hidden" r:id="rId9"/>
    <sheet name="Reconciled Qty with Contr's amt" sheetId="5" state="hidden" r:id="rId10"/>
  </sheets>
  <definedNames>
    <definedName name="_xlnm.Print_Area" localSheetId="0">'Final Qoute'!$A$1:$I$240</definedName>
    <definedName name="_xlnm.Print_Area" localSheetId="2">'original bid'!$A$1:$I$217</definedName>
    <definedName name="_xlnm.Print_Area" localSheetId="1">'Reconcilled QTY'!$A$1:$I$217</definedName>
    <definedName name="_xlnm.Print_Titles" localSheetId="0">'Final Qoute'!$10:$11</definedName>
    <definedName name="_xlnm.Print_Titles" localSheetId="2">'original bid'!$10:$11</definedName>
    <definedName name="_xlnm.Print_Titles" localSheetId="9">'Reconciled Qty with Contr''s amt'!$11:$13</definedName>
    <definedName name="_xlnm.Print_Titles" localSheetId="1">'Reconcilled QTY'!$10:$11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03" i="20" l="1"/>
  <c r="S201" i="20"/>
  <c r="S192" i="20"/>
  <c r="S191" i="20"/>
  <c r="S190" i="20"/>
  <c r="S189" i="20"/>
  <c r="S188" i="20"/>
  <c r="S187" i="20"/>
  <c r="S186" i="20"/>
  <c r="S185" i="20"/>
  <c r="S184" i="20"/>
  <c r="S168" i="20"/>
  <c r="S167" i="20"/>
  <c r="S166" i="20"/>
  <c r="S165" i="20"/>
  <c r="S164" i="20"/>
  <c r="S163" i="20"/>
  <c r="S162" i="20"/>
  <c r="S161" i="20"/>
  <c r="S158" i="20"/>
  <c r="S154" i="20"/>
  <c r="S153" i="20"/>
  <c r="S152" i="20"/>
  <c r="S151" i="20"/>
  <c r="S150" i="20"/>
  <c r="S149" i="20"/>
  <c r="S148" i="20"/>
  <c r="S147" i="20"/>
  <c r="S143" i="20"/>
  <c r="S141" i="20"/>
  <c r="S138" i="20"/>
  <c r="S136" i="20"/>
  <c r="S133" i="20"/>
  <c r="S131" i="20"/>
  <c r="S129" i="20"/>
  <c r="S128" i="20"/>
  <c r="S127" i="20"/>
  <c r="S126" i="20"/>
  <c r="S125" i="20"/>
  <c r="S122" i="20"/>
  <c r="S120" i="20"/>
  <c r="S117" i="20"/>
  <c r="S202" i="20" s="1"/>
  <c r="S116" i="20"/>
  <c r="S115" i="20"/>
  <c r="S114" i="20"/>
  <c r="S113" i="20"/>
  <c r="S112" i="20"/>
  <c r="S109" i="20"/>
  <c r="S106" i="20"/>
  <c r="S107" i="20"/>
  <c r="S103" i="20"/>
  <c r="S102" i="20"/>
  <c r="S101" i="20"/>
  <c r="S100" i="20"/>
  <c r="S97" i="20"/>
  <c r="S96" i="20"/>
  <c r="S95" i="20"/>
  <c r="S94" i="20"/>
  <c r="S91" i="20"/>
  <c r="S90" i="20"/>
  <c r="S89" i="20"/>
  <c r="S88" i="20"/>
  <c r="S85" i="20"/>
  <c r="S84" i="20"/>
  <c r="S83" i="20"/>
  <c r="S82" i="20"/>
  <c r="S79" i="20"/>
  <c r="S78" i="20"/>
  <c r="S77" i="20"/>
  <c r="S76" i="20"/>
  <c r="S73" i="20"/>
  <c r="S72" i="20"/>
  <c r="S71" i="20"/>
  <c r="S68" i="20"/>
  <c r="S67" i="20"/>
  <c r="S66" i="20"/>
  <c r="S61" i="20"/>
  <c r="S63" i="20" s="1"/>
  <c r="S60" i="20"/>
  <c r="S57" i="20"/>
  <c r="S54" i="20"/>
  <c r="S50" i="20"/>
  <c r="S49" i="20"/>
  <c r="S48" i="20"/>
  <c r="S45" i="20"/>
  <c r="S43" i="20"/>
  <c r="S42" i="20"/>
  <c r="S39" i="20"/>
  <c r="N191" i="20"/>
  <c r="N190" i="20"/>
  <c r="N189" i="20"/>
  <c r="N188" i="20"/>
  <c r="N187" i="20"/>
  <c r="N186" i="20"/>
  <c r="N185" i="20"/>
  <c r="N184" i="20"/>
  <c r="N180" i="20"/>
  <c r="N179" i="20"/>
  <c r="N178" i="20"/>
  <c r="N177" i="20"/>
  <c r="N176" i="20"/>
  <c r="N175" i="20"/>
  <c r="N174" i="20"/>
  <c r="N173" i="20"/>
  <c r="N172" i="20"/>
  <c r="N167" i="20"/>
  <c r="N166" i="20"/>
  <c r="N165" i="20"/>
  <c r="N169" i="20" s="1"/>
  <c r="N164" i="20"/>
  <c r="N163" i="20"/>
  <c r="N162" i="20"/>
  <c r="N161" i="20"/>
  <c r="N158" i="20"/>
  <c r="N156" i="20"/>
  <c r="N155" i="20"/>
  <c r="N154" i="20"/>
  <c r="N153" i="20"/>
  <c r="N152" i="20"/>
  <c r="N151" i="20"/>
  <c r="N150" i="20"/>
  <c r="N149" i="20"/>
  <c r="N148" i="20"/>
  <c r="N147" i="20"/>
  <c r="N143" i="20"/>
  <c r="N142" i="20"/>
  <c r="N141" i="20"/>
  <c r="N138" i="20"/>
  <c r="N137" i="20"/>
  <c r="N136" i="20"/>
  <c r="N133" i="20"/>
  <c r="N131" i="20"/>
  <c r="N129" i="20"/>
  <c r="N128" i="20"/>
  <c r="N127" i="20"/>
  <c r="N126" i="20"/>
  <c r="N125" i="20"/>
  <c r="N122" i="20"/>
  <c r="N121" i="20"/>
  <c r="N120" i="20"/>
  <c r="N117" i="20"/>
  <c r="N116" i="20"/>
  <c r="N115" i="20"/>
  <c r="N114" i="20"/>
  <c r="N113" i="20"/>
  <c r="N112" i="20"/>
  <c r="N109" i="20"/>
  <c r="N107" i="20"/>
  <c r="N106" i="20"/>
  <c r="N102" i="20"/>
  <c r="N101" i="20"/>
  <c r="N100" i="20"/>
  <c r="N103" i="20" s="1"/>
  <c r="N97" i="20"/>
  <c r="N96" i="20"/>
  <c r="N95" i="20"/>
  <c r="N94" i="20"/>
  <c r="N91" i="20"/>
  <c r="N90" i="20"/>
  <c r="N89" i="20"/>
  <c r="N88" i="20"/>
  <c r="N79" i="20"/>
  <c r="N202" i="20" s="1"/>
  <c r="N78" i="20"/>
  <c r="N77" i="20"/>
  <c r="N76" i="20"/>
  <c r="N73" i="20"/>
  <c r="N72" i="20"/>
  <c r="N71" i="20"/>
  <c r="N68" i="20"/>
  <c r="N67" i="20"/>
  <c r="N66" i="20"/>
  <c r="N63" i="20"/>
  <c r="N61" i="20"/>
  <c r="N60" i="20"/>
  <c r="N57" i="20"/>
  <c r="N55" i="20"/>
  <c r="N54" i="20"/>
  <c r="N50" i="20"/>
  <c r="N45" i="20"/>
  <c r="N49" i="20"/>
  <c r="N48" i="20"/>
  <c r="N43" i="20"/>
  <c r="N42" i="20"/>
  <c r="N85" i="20"/>
  <c r="N84" i="20"/>
  <c r="N83" i="20"/>
  <c r="N82" i="20"/>
  <c r="S13" i="20"/>
  <c r="S36" i="20"/>
  <c r="S35" i="20"/>
  <c r="S34" i="20"/>
  <c r="S33" i="20"/>
  <c r="S32" i="20"/>
  <c r="S31" i="20"/>
  <c r="S30" i="20"/>
  <c r="S29" i="20"/>
  <c r="S28" i="20"/>
  <c r="S27" i="20"/>
  <c r="S26" i="20"/>
  <c r="S25" i="20"/>
  <c r="S24" i="20"/>
  <c r="S22" i="20"/>
  <c r="S21" i="20"/>
  <c r="S20" i="20"/>
  <c r="S19" i="20"/>
  <c r="S18" i="20"/>
  <c r="S17" i="20"/>
  <c r="S16" i="20"/>
  <c r="S14" i="20"/>
  <c r="S204" i="20" l="1"/>
  <c r="S198" i="20"/>
  <c r="S197" i="20"/>
  <c r="N192" i="20"/>
  <c r="N181" i="20"/>
  <c r="N203" i="20" s="1"/>
  <c r="I29" i="20"/>
  <c r="I28" i="20"/>
  <c r="I27" i="20"/>
  <c r="I26" i="20"/>
  <c r="I25" i="20"/>
  <c r="I24" i="20"/>
  <c r="I22" i="20"/>
  <c r="I21" i="20"/>
  <c r="I20" i="20"/>
  <c r="I19" i="20"/>
  <c r="I18" i="20"/>
  <c r="I17" i="20"/>
  <c r="I16" i="20"/>
  <c r="I14" i="20"/>
  <c r="I13" i="20"/>
  <c r="N36" i="20"/>
  <c r="N35" i="20"/>
  <c r="N34" i="20"/>
  <c r="N33" i="20"/>
  <c r="N32" i="20"/>
  <c r="N31" i="20"/>
  <c r="N30" i="20"/>
  <c r="N29" i="20"/>
  <c r="N28" i="20"/>
  <c r="N27" i="20"/>
  <c r="N26" i="20"/>
  <c r="N25" i="20"/>
  <c r="N24" i="20"/>
  <c r="N21" i="20"/>
  <c r="N20" i="20"/>
  <c r="N19" i="20"/>
  <c r="N18" i="20"/>
  <c r="N17" i="20"/>
  <c r="N16" i="20"/>
  <c r="N14" i="20"/>
  <c r="N13" i="20"/>
  <c r="N198" i="20" l="1"/>
  <c r="N204" i="20"/>
  <c r="N197" i="20"/>
  <c r="S205" i="20"/>
  <c r="S207" i="20" s="1"/>
  <c r="N39" i="20"/>
  <c r="N205" i="20"/>
  <c r="N207" i="20" s="1"/>
  <c r="N202" i="21"/>
  <c r="N204" i="21"/>
  <c r="N203" i="21"/>
  <c r="N201" i="21"/>
  <c r="N200" i="21"/>
  <c r="N199" i="21"/>
  <c r="N198" i="21"/>
  <c r="N197" i="21"/>
  <c r="N196" i="21"/>
  <c r="N214" i="21"/>
  <c r="N213" i="21"/>
  <c r="N212" i="21"/>
  <c r="N211" i="21"/>
  <c r="N210" i="21"/>
  <c r="N209" i="21"/>
  <c r="N208" i="21"/>
  <c r="N216" i="21"/>
  <c r="N180" i="21"/>
  <c r="N179" i="21"/>
  <c r="N178" i="21"/>
  <c r="N177" i="21"/>
  <c r="N176" i="21"/>
  <c r="N175" i="21"/>
  <c r="N174" i="21"/>
  <c r="N173" i="21"/>
  <c r="N217" i="21" l="1"/>
  <c r="N181" i="21"/>
  <c r="N168" i="21"/>
  <c r="N167" i="21"/>
  <c r="N166" i="21"/>
  <c r="N165" i="21"/>
  <c r="N164" i="21"/>
  <c r="N163" i="21"/>
  <c r="N162" i="21"/>
  <c r="N169" i="21"/>
  <c r="N192" i="21"/>
  <c r="N191" i="21"/>
  <c r="N190" i="21"/>
  <c r="N189" i="21"/>
  <c r="N188" i="21"/>
  <c r="N187" i="21"/>
  <c r="N186" i="21"/>
  <c r="N185" i="21"/>
  <c r="N184" i="21"/>
  <c r="N158" i="21"/>
  <c r="N157" i="21"/>
  <c r="N156" i="21"/>
  <c r="N155" i="21"/>
  <c r="N154" i="21"/>
  <c r="N153" i="21"/>
  <c r="N152" i="21"/>
  <c r="N151" i="21"/>
  <c r="N150" i="21"/>
  <c r="N149" i="21"/>
  <c r="N148" i="21"/>
  <c r="N143" i="21"/>
  <c r="N142" i="21"/>
  <c r="N138" i="21"/>
  <c r="N137" i="21"/>
  <c r="N133" i="21"/>
  <c r="N132" i="21"/>
  <c r="N131" i="21"/>
  <c r="N130" i="21"/>
  <c r="N129" i="21"/>
  <c r="N128" i="21"/>
  <c r="N127" i="21"/>
  <c r="N126" i="21"/>
  <c r="N122" i="21"/>
  <c r="N121" i="21"/>
  <c r="N117" i="21"/>
  <c r="N116" i="21"/>
  <c r="N115" i="21"/>
  <c r="N114" i="21"/>
  <c r="N113" i="21"/>
  <c r="N108" i="21"/>
  <c r="N107" i="21"/>
  <c r="N103" i="21"/>
  <c r="N102" i="21"/>
  <c r="N101" i="21"/>
  <c r="N97" i="21"/>
  <c r="N96" i="21"/>
  <c r="N95" i="21"/>
  <c r="N91" i="21"/>
  <c r="N90" i="21"/>
  <c r="N89" i="21"/>
  <c r="N83" i="21"/>
  <c r="N85" i="21"/>
  <c r="N84" i="21"/>
  <c r="N79" i="21"/>
  <c r="N78" i="21"/>
  <c r="N77" i="21"/>
  <c r="N73" i="21"/>
  <c r="N72" i="21"/>
  <c r="N68" i="21"/>
  <c r="N67" i="21"/>
  <c r="N62" i="21"/>
  <c r="N61" i="21"/>
  <c r="N56" i="21"/>
  <c r="N55" i="21"/>
  <c r="N50" i="21"/>
  <c r="N49" i="21"/>
  <c r="N44" i="21"/>
  <c r="N43" i="21"/>
  <c r="N26" i="21"/>
  <c r="N37" i="21"/>
  <c r="N36" i="21"/>
  <c r="N35" i="21"/>
  <c r="N34" i="21"/>
  <c r="N33" i="21"/>
  <c r="N32" i="21"/>
  <c r="N31" i="21"/>
  <c r="N30" i="21"/>
  <c r="N29" i="21"/>
  <c r="N28" i="21"/>
  <c r="N27" i="21"/>
  <c r="N25" i="21"/>
  <c r="N24" i="21"/>
  <c r="N23" i="21"/>
  <c r="N22" i="21"/>
  <c r="N21" i="21"/>
  <c r="N20" i="21"/>
  <c r="N19" i="21"/>
  <c r="N18" i="21"/>
  <c r="N17" i="21"/>
  <c r="N16" i="21"/>
  <c r="N15" i="21"/>
  <c r="N14" i="21"/>
  <c r="N13" i="21"/>
  <c r="S204" i="21"/>
  <c r="S203" i="21"/>
  <c r="S201" i="21"/>
  <c r="S200" i="21"/>
  <c r="S199" i="21"/>
  <c r="S198" i="21"/>
  <c r="S197" i="21"/>
  <c r="S196" i="21"/>
  <c r="S192" i="21"/>
  <c r="S191" i="21"/>
  <c r="S190" i="21"/>
  <c r="S189" i="21"/>
  <c r="S188" i="21"/>
  <c r="S187" i="21"/>
  <c r="S186" i="21"/>
  <c r="S185" i="21"/>
  <c r="S184" i="21"/>
  <c r="S163" i="21"/>
  <c r="S164" i="21"/>
  <c r="S165" i="21"/>
  <c r="S166" i="21"/>
  <c r="S167" i="21"/>
  <c r="S168" i="21"/>
  <c r="S169" i="21"/>
  <c r="S162" i="21"/>
  <c r="S155" i="21"/>
  <c r="S154" i="21"/>
  <c r="S153" i="21"/>
  <c r="S152" i="21"/>
  <c r="S151" i="21"/>
  <c r="S150" i="21"/>
  <c r="S149" i="21"/>
  <c r="S148" i="21"/>
  <c r="S143" i="21"/>
  <c r="S142" i="21"/>
  <c r="S138" i="21"/>
  <c r="S137" i="21"/>
  <c r="S133" i="21"/>
  <c r="S132" i="21"/>
  <c r="S131" i="21"/>
  <c r="S130" i="21"/>
  <c r="S129" i="21"/>
  <c r="S128" i="21"/>
  <c r="S127" i="21"/>
  <c r="S126" i="21"/>
  <c r="S122" i="21"/>
  <c r="S121" i="21"/>
  <c r="S117" i="21"/>
  <c r="S116" i="21"/>
  <c r="S115" i="21"/>
  <c r="S114" i="21"/>
  <c r="S113" i="21"/>
  <c r="S108" i="21"/>
  <c r="S107" i="21"/>
  <c r="S103" i="21"/>
  <c r="S102" i="21"/>
  <c r="S101" i="21"/>
  <c r="S97" i="21"/>
  <c r="S96" i="21"/>
  <c r="S95" i="21"/>
  <c r="S91" i="21"/>
  <c r="S90" i="21"/>
  <c r="S89" i="21"/>
  <c r="S85" i="21"/>
  <c r="S84" i="21"/>
  <c r="S83" i="21"/>
  <c r="S79" i="21"/>
  <c r="S78" i="21"/>
  <c r="S77" i="21"/>
  <c r="S73" i="21"/>
  <c r="S72" i="21"/>
  <c r="S68" i="21"/>
  <c r="S67" i="21"/>
  <c r="S62" i="21"/>
  <c r="S61" i="21"/>
  <c r="S56" i="21"/>
  <c r="S55" i="21"/>
  <c r="S50" i="21"/>
  <c r="S49" i="21"/>
  <c r="S44" i="21"/>
  <c r="S4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7" i="21"/>
  <c r="S28" i="21"/>
  <c r="S29" i="21"/>
  <c r="S30" i="21"/>
  <c r="S31" i="21"/>
  <c r="S32" i="21"/>
  <c r="S33" i="21"/>
  <c r="S34" i="21"/>
  <c r="S35" i="21"/>
  <c r="S36" i="21"/>
  <c r="S37" i="21"/>
  <c r="S13" i="21"/>
  <c r="E205" i="21"/>
  <c r="I204" i="21"/>
  <c r="I203" i="21"/>
  <c r="I201" i="21"/>
  <c r="I200" i="21"/>
  <c r="I199" i="21"/>
  <c r="I198" i="21"/>
  <c r="I197" i="21"/>
  <c r="I196" i="21"/>
  <c r="I192" i="21"/>
  <c r="I191" i="21"/>
  <c r="I190" i="21"/>
  <c r="I189" i="21"/>
  <c r="I188" i="21"/>
  <c r="I187" i="21"/>
  <c r="I186" i="21"/>
  <c r="I185" i="21"/>
  <c r="I184" i="21"/>
  <c r="E170" i="21"/>
  <c r="I169" i="21"/>
  <c r="I168" i="21"/>
  <c r="I167" i="21"/>
  <c r="I166" i="21"/>
  <c r="I165" i="21"/>
  <c r="I164" i="21"/>
  <c r="I163" i="21"/>
  <c r="I162" i="21"/>
  <c r="I155" i="21"/>
  <c r="I154" i="21"/>
  <c r="I153" i="21"/>
  <c r="I152" i="21"/>
  <c r="I151" i="21"/>
  <c r="I150" i="21"/>
  <c r="I149" i="21"/>
  <c r="I148" i="21"/>
  <c r="I143" i="21"/>
  <c r="I142" i="21"/>
  <c r="I138" i="21"/>
  <c r="I137" i="21"/>
  <c r="I133" i="21"/>
  <c r="I132" i="21"/>
  <c r="I131" i="21"/>
  <c r="I130" i="21"/>
  <c r="I129" i="21"/>
  <c r="I128" i="21"/>
  <c r="I127" i="21"/>
  <c r="I126" i="21"/>
  <c r="I122" i="21"/>
  <c r="I121" i="21"/>
  <c r="I117" i="21"/>
  <c r="I116" i="21"/>
  <c r="I115" i="21"/>
  <c r="I114" i="21"/>
  <c r="I113" i="21"/>
  <c r="I108" i="21"/>
  <c r="I107" i="21"/>
  <c r="I103" i="21"/>
  <c r="I102" i="21"/>
  <c r="I101" i="21"/>
  <c r="I97" i="21"/>
  <c r="I96" i="21"/>
  <c r="I95" i="21"/>
  <c r="I91" i="21"/>
  <c r="I90" i="21"/>
  <c r="I89" i="21"/>
  <c r="I85" i="21"/>
  <c r="I84" i="21"/>
  <c r="I83" i="21"/>
  <c r="I79" i="21"/>
  <c r="I78" i="21"/>
  <c r="I77" i="21"/>
  <c r="I73" i="21"/>
  <c r="I72" i="21"/>
  <c r="I68" i="21"/>
  <c r="I67" i="21"/>
  <c r="I63" i="21"/>
  <c r="I62" i="21"/>
  <c r="I61" i="21"/>
  <c r="I57" i="21"/>
  <c r="I56" i="21"/>
  <c r="I55" i="21"/>
  <c r="I50" i="21"/>
  <c r="I49" i="21"/>
  <c r="I45" i="21"/>
  <c r="I44" i="21"/>
  <c r="I43" i="21"/>
  <c r="I37" i="21"/>
  <c r="I36" i="21"/>
  <c r="I35" i="21"/>
  <c r="I34" i="21"/>
  <c r="I33" i="21"/>
  <c r="I32" i="21"/>
  <c r="I31" i="21"/>
  <c r="I30" i="21"/>
  <c r="I29" i="21"/>
  <c r="I28" i="21"/>
  <c r="I27" i="21"/>
  <c r="I25" i="21"/>
  <c r="I24" i="21"/>
  <c r="I22" i="21"/>
  <c r="I20" i="21"/>
  <c r="I19" i="21"/>
  <c r="I18" i="21"/>
  <c r="I17" i="21"/>
  <c r="I16" i="21"/>
  <c r="I14" i="21"/>
  <c r="I13" i="21"/>
  <c r="I40" i="21" l="1"/>
  <c r="I159" i="21"/>
  <c r="I110" i="21"/>
  <c r="S46" i="21"/>
  <c r="S69" i="21"/>
  <c r="S110" i="21"/>
  <c r="S139" i="21"/>
  <c r="N51" i="21"/>
  <c r="N74" i="21"/>
  <c r="N144" i="21"/>
  <c r="S98" i="21"/>
  <c r="I92" i="21"/>
  <c r="I123" i="21"/>
  <c r="S51" i="21"/>
  <c r="S64" i="21"/>
  <c r="S144" i="21"/>
  <c r="N58" i="21"/>
  <c r="N69" i="21"/>
  <c r="S74" i="21"/>
  <c r="S123" i="21"/>
  <c r="N139" i="21"/>
  <c r="S40" i="21"/>
  <c r="S224" i="21" s="1"/>
  <c r="S80" i="21"/>
  <c r="S92" i="21"/>
  <c r="S159" i="21"/>
  <c r="N92" i="21"/>
  <c r="N118" i="21"/>
  <c r="I170" i="21"/>
  <c r="I58" i="21"/>
  <c r="I98" i="21"/>
  <c r="I118" i="21"/>
  <c r="I139" i="21"/>
  <c r="N40" i="21"/>
  <c r="N224" i="21" s="1"/>
  <c r="N110" i="21"/>
  <c r="I193" i="21"/>
  <c r="I224" i="21"/>
  <c r="I51" i="21"/>
  <c r="I69" i="21"/>
  <c r="I74" i="21"/>
  <c r="I86" i="21"/>
  <c r="I144" i="21"/>
  <c r="S205" i="21"/>
  <c r="N104" i="21"/>
  <c r="S170" i="21"/>
  <c r="I134" i="21"/>
  <c r="S58" i="21"/>
  <c r="S104" i="21"/>
  <c r="N123" i="21"/>
  <c r="I46" i="21"/>
  <c r="I64" i="21"/>
  <c r="I80" i="21"/>
  <c r="I104" i="21"/>
  <c r="N86" i="21"/>
  <c r="N98" i="21"/>
  <c r="N159" i="21"/>
  <c r="N205" i="21"/>
  <c r="N226" i="21" s="1"/>
  <c r="I205" i="21"/>
  <c r="N170" i="21"/>
  <c r="N193" i="21"/>
  <c r="N134" i="21"/>
  <c r="N80" i="21"/>
  <c r="N64" i="21"/>
  <c r="N46" i="21"/>
  <c r="S118" i="21"/>
  <c r="S193" i="21"/>
  <c r="E192" i="20"/>
  <c r="I191" i="20"/>
  <c r="I190" i="20"/>
  <c r="I189" i="20"/>
  <c r="I188" i="20"/>
  <c r="I187" i="20"/>
  <c r="I186" i="20"/>
  <c r="I185" i="20"/>
  <c r="I184" i="20"/>
  <c r="I180" i="20"/>
  <c r="I179" i="20"/>
  <c r="I178" i="20"/>
  <c r="I177" i="20"/>
  <c r="I176" i="20"/>
  <c r="I175" i="20"/>
  <c r="I174" i="20"/>
  <c r="I173" i="20"/>
  <c r="I172" i="20"/>
  <c r="E169" i="20"/>
  <c r="I168" i="20"/>
  <c r="I167" i="20"/>
  <c r="I166" i="20"/>
  <c r="I165" i="20"/>
  <c r="I164" i="20"/>
  <c r="I163" i="20"/>
  <c r="I162" i="20"/>
  <c r="I161" i="20"/>
  <c r="I154" i="20"/>
  <c r="I153" i="20"/>
  <c r="I152" i="20"/>
  <c r="I151" i="20"/>
  <c r="I150" i="20"/>
  <c r="I149" i="20"/>
  <c r="I148" i="20"/>
  <c r="I147" i="20"/>
  <c r="I142" i="20"/>
  <c r="I141" i="20"/>
  <c r="I137" i="20"/>
  <c r="I136" i="20"/>
  <c r="I132" i="20"/>
  <c r="I131" i="20"/>
  <c r="I130" i="20"/>
  <c r="I129" i="20"/>
  <c r="I128" i="20"/>
  <c r="I127" i="20"/>
  <c r="I126" i="20"/>
  <c r="I125" i="20"/>
  <c r="I133" i="20" s="1"/>
  <c r="I121" i="20"/>
  <c r="I120" i="20"/>
  <c r="I116" i="20"/>
  <c r="I115" i="20"/>
  <c r="I114" i="20"/>
  <c r="I113" i="20"/>
  <c r="I112" i="20"/>
  <c r="I107" i="20"/>
  <c r="I106" i="20"/>
  <c r="I102" i="20"/>
  <c r="I101" i="20"/>
  <c r="I100" i="20"/>
  <c r="I96" i="20"/>
  <c r="I95" i="20"/>
  <c r="I94" i="20"/>
  <c r="I90" i="20"/>
  <c r="I89" i="20"/>
  <c r="I88" i="20"/>
  <c r="I84" i="20"/>
  <c r="I83" i="20"/>
  <c r="I82" i="20"/>
  <c r="I78" i="20"/>
  <c r="I77" i="20"/>
  <c r="I76" i="20"/>
  <c r="I72" i="20"/>
  <c r="I71" i="20"/>
  <c r="I67" i="20"/>
  <c r="I66" i="20"/>
  <c r="I62" i="20"/>
  <c r="I61" i="20"/>
  <c r="I60" i="20"/>
  <c r="I56" i="20"/>
  <c r="I55" i="20"/>
  <c r="I54" i="20"/>
  <c r="I49" i="20"/>
  <c r="I48" i="20"/>
  <c r="I44" i="20"/>
  <c r="I43" i="20"/>
  <c r="I42" i="20"/>
  <c r="I36" i="20"/>
  <c r="I35" i="20"/>
  <c r="I34" i="20"/>
  <c r="I33" i="20"/>
  <c r="I32" i="20"/>
  <c r="I31" i="20"/>
  <c r="I30" i="20"/>
  <c r="I39" i="20" l="1"/>
  <c r="N225" i="21"/>
  <c r="N220" i="21" s="1"/>
  <c r="N228" i="21" s="1"/>
  <c r="N230" i="21" s="1"/>
  <c r="I225" i="21"/>
  <c r="S225" i="21"/>
  <c r="S226" i="21"/>
  <c r="I226" i="21"/>
  <c r="I79" i="20"/>
  <c r="I103" i="20"/>
  <c r="I73" i="20"/>
  <c r="I97" i="20"/>
  <c r="I57" i="20"/>
  <c r="I91" i="20"/>
  <c r="I50" i="20"/>
  <c r="I85" i="20"/>
  <c r="I109" i="20"/>
  <c r="I169" i="20"/>
  <c r="I63" i="20"/>
  <c r="I122" i="20"/>
  <c r="I181" i="20"/>
  <c r="I45" i="20"/>
  <c r="I68" i="20"/>
  <c r="I117" i="20"/>
  <c r="I143" i="20"/>
  <c r="I201" i="20"/>
  <c r="I138" i="20"/>
  <c r="I158" i="20"/>
  <c r="I192" i="20"/>
  <c r="E189" i="19"/>
  <c r="E178" i="19"/>
  <c r="E166" i="19"/>
  <c r="E187" i="18"/>
  <c r="E176" i="18"/>
  <c r="E164" i="18"/>
  <c r="I220" i="21" l="1"/>
  <c r="I221" i="21"/>
  <c r="I227" i="21"/>
  <c r="S227" i="21"/>
  <c r="S228" i="21" s="1"/>
  <c r="S230" i="21" s="1"/>
  <c r="I202" i="20"/>
  <c r="I203" i="20"/>
  <c r="E219" i="17"/>
  <c r="I218" i="17"/>
  <c r="I217" i="17"/>
  <c r="I216" i="17"/>
  <c r="I215" i="17"/>
  <c r="I214" i="17"/>
  <c r="I213" i="17"/>
  <c r="I212" i="17"/>
  <c r="I211" i="17"/>
  <c r="E208" i="17"/>
  <c r="I207" i="17"/>
  <c r="I206" i="17"/>
  <c r="I205" i="17"/>
  <c r="I204" i="17"/>
  <c r="I203" i="17"/>
  <c r="I202" i="17"/>
  <c r="I201" i="17"/>
  <c r="I200" i="17"/>
  <c r="I199" i="17"/>
  <c r="E196" i="17"/>
  <c r="I195" i="17"/>
  <c r="I194" i="17"/>
  <c r="I193" i="17"/>
  <c r="I192" i="17"/>
  <c r="I191" i="17"/>
  <c r="I190" i="17"/>
  <c r="I189" i="17"/>
  <c r="I188" i="17"/>
  <c r="I171" i="17"/>
  <c r="I170" i="17"/>
  <c r="I169" i="17"/>
  <c r="I168" i="17"/>
  <c r="I167" i="17"/>
  <c r="I166" i="17"/>
  <c r="I165" i="17"/>
  <c r="I164" i="17"/>
  <c r="I156" i="17"/>
  <c r="I155" i="17"/>
  <c r="I157" i="17" s="1"/>
  <c r="I151" i="17"/>
  <c r="I150" i="17"/>
  <c r="I152" i="17" s="1"/>
  <c r="I146" i="17"/>
  <c r="I145" i="17"/>
  <c r="I144" i="17"/>
  <c r="I143" i="17"/>
  <c r="I142" i="17"/>
  <c r="I141" i="17"/>
  <c r="I140" i="17"/>
  <c r="I139" i="17"/>
  <c r="I135" i="17"/>
  <c r="I134" i="17"/>
  <c r="I136" i="17" s="1"/>
  <c r="I130" i="17"/>
  <c r="I129" i="17"/>
  <c r="I128" i="17"/>
  <c r="I127" i="17"/>
  <c r="I126" i="17"/>
  <c r="I121" i="17"/>
  <c r="I120" i="17"/>
  <c r="I123" i="17" s="1"/>
  <c r="I116" i="17"/>
  <c r="I115" i="17"/>
  <c r="I114" i="17"/>
  <c r="I110" i="17"/>
  <c r="I109" i="17"/>
  <c r="I108" i="17"/>
  <c r="I104" i="17"/>
  <c r="I103" i="17"/>
  <c r="I102" i="17"/>
  <c r="I98" i="17"/>
  <c r="I97" i="17"/>
  <c r="I96" i="17"/>
  <c r="I92" i="17"/>
  <c r="I91" i="17"/>
  <c r="I90" i="17"/>
  <c r="I86" i="17"/>
  <c r="I85" i="17"/>
  <c r="I81" i="17"/>
  <c r="I80" i="17"/>
  <c r="I76" i="17"/>
  <c r="I75" i="17"/>
  <c r="I74" i="17"/>
  <c r="I77" i="17" s="1"/>
  <c r="I70" i="17"/>
  <c r="I69" i="17"/>
  <c r="I68" i="17"/>
  <c r="I63" i="17"/>
  <c r="I62" i="17"/>
  <c r="I58" i="17"/>
  <c r="I57" i="17"/>
  <c r="I56" i="17"/>
  <c r="I59" i="17" s="1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2" i="17"/>
  <c r="I20" i="17"/>
  <c r="I19" i="17"/>
  <c r="I18" i="17"/>
  <c r="I17" i="17"/>
  <c r="I16" i="17"/>
  <c r="I14" i="17"/>
  <c r="I13" i="17"/>
  <c r="N66" i="16"/>
  <c r="N71" i="16"/>
  <c r="N115" i="16"/>
  <c r="N120" i="16"/>
  <c r="E187" i="16"/>
  <c r="I186" i="16"/>
  <c r="I185" i="16"/>
  <c r="I184" i="16"/>
  <c r="I183" i="16"/>
  <c r="I182" i="16"/>
  <c r="I181" i="16"/>
  <c r="I180" i="16"/>
  <c r="I179" i="16"/>
  <c r="E176" i="16"/>
  <c r="I175" i="16"/>
  <c r="I174" i="16"/>
  <c r="I173" i="16"/>
  <c r="I172" i="16"/>
  <c r="I171" i="16"/>
  <c r="I170" i="16"/>
  <c r="I169" i="16"/>
  <c r="I168" i="16"/>
  <c r="I167" i="16"/>
  <c r="E164" i="16"/>
  <c r="I163" i="16"/>
  <c r="I162" i="16"/>
  <c r="I161" i="16"/>
  <c r="I160" i="16"/>
  <c r="I159" i="16"/>
  <c r="I158" i="16"/>
  <c r="I157" i="16"/>
  <c r="I156" i="16"/>
  <c r="I151" i="16"/>
  <c r="I150" i="16"/>
  <c r="I149" i="16"/>
  <c r="I148" i="16"/>
  <c r="I147" i="16"/>
  <c r="I146" i="16"/>
  <c r="I145" i="16"/>
  <c r="I144" i="16"/>
  <c r="I140" i="16"/>
  <c r="I139" i="16"/>
  <c r="I135" i="16"/>
  <c r="I134" i="16"/>
  <c r="I136" i="16" s="1"/>
  <c r="I130" i="16"/>
  <c r="I129" i="16"/>
  <c r="I128" i="16"/>
  <c r="I127" i="16"/>
  <c r="I126" i="16"/>
  <c r="I125" i="16"/>
  <c r="I124" i="16"/>
  <c r="I123" i="16"/>
  <c r="I119" i="16"/>
  <c r="I118" i="16"/>
  <c r="I120" i="16" s="1"/>
  <c r="I114" i="16"/>
  <c r="I113" i="16"/>
  <c r="I112" i="16"/>
  <c r="I111" i="16"/>
  <c r="I110" i="16"/>
  <c r="I105" i="16"/>
  <c r="I107" i="16" s="1"/>
  <c r="I104" i="16"/>
  <c r="I100" i="16"/>
  <c r="I99" i="16"/>
  <c r="I98" i="16"/>
  <c r="I94" i="16"/>
  <c r="I93" i="16"/>
  <c r="I95" i="16" s="1"/>
  <c r="I92" i="16"/>
  <c r="I88" i="16"/>
  <c r="I87" i="16"/>
  <c r="I86" i="16"/>
  <c r="I82" i="16"/>
  <c r="I81" i="16"/>
  <c r="I83" i="16" s="1"/>
  <c r="I80" i="16"/>
  <c r="I76" i="16"/>
  <c r="I75" i="16"/>
  <c r="I74" i="16"/>
  <c r="I70" i="16"/>
  <c r="I69" i="16"/>
  <c r="I71" i="16" s="1"/>
  <c r="I65" i="16"/>
  <c r="I64" i="16"/>
  <c r="I66" i="16" s="1"/>
  <c r="I60" i="16"/>
  <c r="I59" i="16"/>
  <c r="I58" i="16"/>
  <c r="I54" i="16"/>
  <c r="I53" i="16"/>
  <c r="I52" i="16"/>
  <c r="I48" i="16"/>
  <c r="I47" i="16"/>
  <c r="I49" i="16" s="1"/>
  <c r="I43" i="16"/>
  <c r="I42" i="16"/>
  <c r="I41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3" i="16"/>
  <c r="I21" i="16"/>
  <c r="I20" i="16"/>
  <c r="I19" i="16"/>
  <c r="I18" i="16"/>
  <c r="I17" i="16"/>
  <c r="I15" i="16"/>
  <c r="I14" i="16"/>
  <c r="I61" i="16" l="1"/>
  <c r="I77" i="16"/>
  <c r="I115" i="16"/>
  <c r="I93" i="17"/>
  <c r="I44" i="16"/>
  <c r="I101" i="16"/>
  <c r="I55" i="16"/>
  <c r="I89" i="16"/>
  <c r="I105" i="17"/>
  <c r="I131" i="16"/>
  <c r="I71" i="17"/>
  <c r="I82" i="17"/>
  <c r="I185" i="17"/>
  <c r="I99" i="17"/>
  <c r="I111" i="17"/>
  <c r="I147" i="17"/>
  <c r="I38" i="16"/>
  <c r="I196" i="16" s="1"/>
  <c r="I164" i="16"/>
  <c r="I187" i="16"/>
  <c r="I87" i="17"/>
  <c r="I196" i="17"/>
  <c r="I141" i="16"/>
  <c r="I176" i="16"/>
  <c r="I198" i="16" s="1"/>
  <c r="I53" i="17"/>
  <c r="I228" i="17" s="1"/>
  <c r="I117" i="17"/>
  <c r="I219" i="17"/>
  <c r="I153" i="16"/>
  <c r="I64" i="17"/>
  <c r="I131" i="17"/>
  <c r="I229" i="17" s="1"/>
  <c r="I208" i="17"/>
  <c r="I230" i="17" s="1"/>
  <c r="I228" i="21"/>
  <c r="I230" i="21" s="1"/>
  <c r="I204" i="20"/>
  <c r="I198" i="20"/>
  <c r="I197" i="20"/>
  <c r="E188" i="14"/>
  <c r="I187" i="14"/>
  <c r="I186" i="14"/>
  <c r="I185" i="14"/>
  <c r="I184" i="14"/>
  <c r="I183" i="14"/>
  <c r="I182" i="14"/>
  <c r="I181" i="14"/>
  <c r="I180" i="14"/>
  <c r="E177" i="14"/>
  <c r="I176" i="14"/>
  <c r="I175" i="14"/>
  <c r="I174" i="14"/>
  <c r="I173" i="14"/>
  <c r="I172" i="14"/>
  <c r="I171" i="14"/>
  <c r="I170" i="14"/>
  <c r="I169" i="14"/>
  <c r="I168" i="14"/>
  <c r="E165" i="14"/>
  <c r="I164" i="14"/>
  <c r="I163" i="14"/>
  <c r="I162" i="14"/>
  <c r="I161" i="14"/>
  <c r="I160" i="14"/>
  <c r="I159" i="14"/>
  <c r="I158" i="14"/>
  <c r="I157" i="14"/>
  <c r="I152" i="14"/>
  <c r="I151" i="14"/>
  <c r="I150" i="14"/>
  <c r="I149" i="14"/>
  <c r="I148" i="14"/>
  <c r="I147" i="14"/>
  <c r="I146" i="14"/>
  <c r="I145" i="14"/>
  <c r="I141" i="14"/>
  <c r="I142" i="14" s="1"/>
  <c r="I140" i="14"/>
  <c r="I136" i="14"/>
  <c r="I135" i="14"/>
  <c r="I131" i="14"/>
  <c r="I130" i="14"/>
  <c r="I129" i="14"/>
  <c r="I128" i="14"/>
  <c r="I127" i="14"/>
  <c r="I126" i="14"/>
  <c r="I125" i="14"/>
  <c r="I124" i="14"/>
  <c r="I120" i="14"/>
  <c r="I119" i="14"/>
  <c r="I115" i="14"/>
  <c r="I114" i="14"/>
  <c r="I113" i="14"/>
  <c r="I112" i="14"/>
  <c r="I111" i="14"/>
  <c r="I106" i="14"/>
  <c r="I105" i="14"/>
  <c r="I108" i="14" s="1"/>
  <c r="I101" i="14"/>
  <c r="I100" i="14"/>
  <c r="I99" i="14"/>
  <c r="I95" i="14"/>
  <c r="I94" i="14"/>
  <c r="I93" i="14"/>
  <c r="I89" i="14"/>
  <c r="I88" i="14"/>
  <c r="I87" i="14"/>
  <c r="I83" i="14"/>
  <c r="I82" i="14"/>
  <c r="I81" i="14"/>
  <c r="I77" i="14"/>
  <c r="I76" i="14"/>
  <c r="I75" i="14"/>
  <c r="I71" i="14"/>
  <c r="I70" i="14"/>
  <c r="I66" i="14"/>
  <c r="I65" i="14"/>
  <c r="I61" i="14"/>
  <c r="I60" i="14"/>
  <c r="I59" i="14"/>
  <c r="I55" i="14"/>
  <c r="I54" i="14"/>
  <c r="I53" i="14"/>
  <c r="I56" i="14" s="1"/>
  <c r="I49" i="14"/>
  <c r="I48" i="14"/>
  <c r="I44" i="14"/>
  <c r="I43" i="14"/>
  <c r="I42" i="14"/>
  <c r="I38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3" i="14"/>
  <c r="I21" i="14"/>
  <c r="I20" i="14"/>
  <c r="I19" i="14"/>
  <c r="I18" i="14"/>
  <c r="I17" i="14"/>
  <c r="I15" i="14"/>
  <c r="I14" i="14"/>
  <c r="E187" i="12"/>
  <c r="I186" i="12"/>
  <c r="I185" i="12"/>
  <c r="I184" i="12"/>
  <c r="I183" i="12"/>
  <c r="I182" i="12"/>
  <c r="I181" i="12"/>
  <c r="I180" i="12"/>
  <c r="I179" i="12"/>
  <c r="E176" i="12"/>
  <c r="I175" i="12"/>
  <c r="I174" i="12"/>
  <c r="I173" i="12"/>
  <c r="I172" i="12"/>
  <c r="I171" i="12"/>
  <c r="I170" i="12"/>
  <c r="I169" i="12"/>
  <c r="I168" i="12"/>
  <c r="I167" i="12"/>
  <c r="E164" i="12"/>
  <c r="I163" i="12"/>
  <c r="I162" i="12"/>
  <c r="I161" i="12"/>
  <c r="I160" i="12"/>
  <c r="I159" i="12"/>
  <c r="I158" i="12"/>
  <c r="I157" i="12"/>
  <c r="I156" i="12"/>
  <c r="I151" i="12"/>
  <c r="I150" i="12"/>
  <c r="I149" i="12"/>
  <c r="I148" i="12"/>
  <c r="I147" i="12"/>
  <c r="I146" i="12"/>
  <c r="I145" i="12"/>
  <c r="I144" i="12"/>
  <c r="I140" i="12"/>
  <c r="I139" i="12"/>
  <c r="I141" i="12" s="1"/>
  <c r="I135" i="12"/>
  <c r="I134" i="12"/>
  <c r="I130" i="12"/>
  <c r="I129" i="12"/>
  <c r="I128" i="12"/>
  <c r="I127" i="12"/>
  <c r="I126" i="12"/>
  <c r="I125" i="12"/>
  <c r="I124" i="12"/>
  <c r="I123" i="12"/>
  <c r="I119" i="12"/>
  <c r="I118" i="12"/>
  <c r="I114" i="12"/>
  <c r="I113" i="12"/>
  <c r="I112" i="12"/>
  <c r="I111" i="12"/>
  <c r="I110" i="12"/>
  <c r="I105" i="12"/>
  <c r="I104" i="12"/>
  <c r="I107" i="12" s="1"/>
  <c r="I100" i="12"/>
  <c r="I99" i="12"/>
  <c r="I98" i="12"/>
  <c r="I101" i="12" s="1"/>
  <c r="I94" i="12"/>
  <c r="I93" i="12"/>
  <c r="I92" i="12"/>
  <c r="I88" i="12"/>
  <c r="I87" i="12"/>
  <c r="I86" i="12"/>
  <c r="I82" i="12"/>
  <c r="I81" i="12"/>
  <c r="I80" i="12"/>
  <c r="I83" i="12" s="1"/>
  <c r="I76" i="12"/>
  <c r="I75" i="12"/>
  <c r="I74" i="12"/>
  <c r="I70" i="12"/>
  <c r="I69" i="12"/>
  <c r="I71" i="12" s="1"/>
  <c r="I65" i="12"/>
  <c r="I64" i="12"/>
  <c r="I66" i="12" s="1"/>
  <c r="I60" i="12"/>
  <c r="I59" i="12"/>
  <c r="I58" i="12"/>
  <c r="I54" i="12"/>
  <c r="I53" i="12"/>
  <c r="I52" i="12"/>
  <c r="I48" i="12"/>
  <c r="I47" i="12"/>
  <c r="I49" i="12" s="1"/>
  <c r="I43" i="12"/>
  <c r="I42" i="12"/>
  <c r="I41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3" i="12"/>
  <c r="I21" i="12"/>
  <c r="I20" i="12"/>
  <c r="I19" i="12"/>
  <c r="I18" i="12"/>
  <c r="I17" i="12"/>
  <c r="I15" i="12"/>
  <c r="I14" i="12"/>
  <c r="S69" i="11"/>
  <c r="S74" i="11"/>
  <c r="S123" i="11"/>
  <c r="S118" i="11"/>
  <c r="I231" i="17" l="1"/>
  <c r="I77" i="12"/>
  <c r="I61" i="12"/>
  <c r="I95" i="12"/>
  <c r="I136" i="12"/>
  <c r="I50" i="14"/>
  <c r="I67" i="14"/>
  <c r="I72" i="14"/>
  <c r="I121" i="14"/>
  <c r="I188" i="14"/>
  <c r="I197" i="16"/>
  <c r="I193" i="16" s="1"/>
  <c r="I55" i="12"/>
  <c r="I89" i="12"/>
  <c r="I45" i="14"/>
  <c r="I116" i="14"/>
  <c r="I120" i="12"/>
  <c r="I225" i="17"/>
  <c r="I224" i="17"/>
  <c r="I44" i="12"/>
  <c r="I131" i="12"/>
  <c r="I176" i="12"/>
  <c r="I137" i="14"/>
  <c r="I165" i="14"/>
  <c r="I153" i="12"/>
  <c r="I62" i="14"/>
  <c r="I84" i="14"/>
  <c r="I96" i="14"/>
  <c r="I38" i="12"/>
  <c r="I196" i="12" s="1"/>
  <c r="I115" i="12"/>
  <c r="I197" i="12" s="1"/>
  <c r="I177" i="14"/>
  <c r="I199" i="14" s="1"/>
  <c r="I164" i="12"/>
  <c r="I187" i="12"/>
  <c r="I78" i="14"/>
  <c r="I90" i="14"/>
  <c r="I102" i="14"/>
  <c r="I132" i="14"/>
  <c r="I154" i="14"/>
  <c r="I205" i="20"/>
  <c r="I207" i="20" s="1"/>
  <c r="I39" i="14"/>
  <c r="I197" i="14" s="1"/>
  <c r="I192" i="16"/>
  <c r="I50" i="11"/>
  <c r="I49" i="11"/>
  <c r="I198" i="14" l="1"/>
  <c r="I198" i="12"/>
  <c r="I199" i="16"/>
  <c r="I200" i="16" s="1"/>
  <c r="I202" i="16" s="1"/>
  <c r="I200" i="14"/>
  <c r="I193" i="14"/>
  <c r="I201" i="14" s="1"/>
  <c r="I203" i="14" s="1"/>
  <c r="I194" i="14"/>
  <c r="I232" i="17"/>
  <c r="I234" i="17" s="1"/>
  <c r="I199" i="12"/>
  <c r="I192" i="12"/>
  <c r="I193" i="12"/>
  <c r="I51" i="11"/>
  <c r="I115" i="11"/>
  <c r="I116" i="11"/>
  <c r="I114" i="11"/>
  <c r="I200" i="12" l="1"/>
  <c r="I202" i="12" s="1"/>
  <c r="I33" i="11"/>
  <c r="I143" i="11"/>
  <c r="I142" i="11"/>
  <c r="I190" i="11"/>
  <c r="I185" i="11"/>
  <c r="I173" i="11"/>
  <c r="I162" i="11"/>
  <c r="I126" i="11"/>
  <c r="I144" i="11" l="1"/>
  <c r="I108" i="11"/>
  <c r="I107" i="11"/>
  <c r="I103" i="11"/>
  <c r="I102" i="11"/>
  <c r="I101" i="11"/>
  <c r="I97" i="11"/>
  <c r="I96" i="11"/>
  <c r="I95" i="11"/>
  <c r="I91" i="11"/>
  <c r="I90" i="11"/>
  <c r="I89" i="11"/>
  <c r="I85" i="11"/>
  <c r="I84" i="11"/>
  <c r="I83" i="11"/>
  <c r="I73" i="11"/>
  <c r="I72" i="11"/>
  <c r="I68" i="11"/>
  <c r="I67" i="11"/>
  <c r="I62" i="11"/>
  <c r="I61" i="11"/>
  <c r="I56" i="11"/>
  <c r="I55" i="11"/>
  <c r="I110" i="11" l="1"/>
  <c r="I98" i="11"/>
  <c r="I86" i="11"/>
  <c r="I74" i="11"/>
  <c r="I104" i="11"/>
  <c r="I92" i="11"/>
  <c r="I64" i="11"/>
  <c r="I69" i="11"/>
  <c r="I58" i="11"/>
  <c r="I189" i="11" l="1"/>
  <c r="I178" i="11"/>
  <c r="I167" i="11"/>
  <c r="I32" i="11" l="1"/>
  <c r="I154" i="11" l="1"/>
  <c r="I138" i="11"/>
  <c r="I137" i="11"/>
  <c r="I133" i="11"/>
  <c r="I131" i="11"/>
  <c r="I130" i="11"/>
  <c r="I132" i="11"/>
  <c r="I129" i="11"/>
  <c r="I128" i="11"/>
  <c r="I127" i="11"/>
  <c r="I122" i="11"/>
  <c r="I121" i="11"/>
  <c r="I117" i="11"/>
  <c r="I113" i="11"/>
  <c r="I118" i="11" l="1"/>
  <c r="I139" i="11"/>
  <c r="I134" i="11"/>
  <c r="I123" i="11"/>
  <c r="I79" i="11"/>
  <c r="I78" i="11"/>
  <c r="I77" i="11"/>
  <c r="I44" i="11"/>
  <c r="I43" i="11"/>
  <c r="I80" i="11" l="1"/>
  <c r="I46" i="11"/>
  <c r="I26" i="11"/>
  <c r="I22" i="11"/>
  <c r="E192" i="11" l="1"/>
  <c r="I191" i="11"/>
  <c r="I188" i="11"/>
  <c r="I187" i="11"/>
  <c r="I186" i="11"/>
  <c r="I184" i="11"/>
  <c r="I192" i="11" l="1"/>
  <c r="I35" i="11"/>
  <c r="E181" i="11"/>
  <c r="I36" i="11" l="1"/>
  <c r="I14" i="11"/>
  <c r="I13" i="11" l="1"/>
  <c r="I180" i="11"/>
  <c r="I179" i="11"/>
  <c r="I177" i="11"/>
  <c r="I176" i="11"/>
  <c r="I175" i="11"/>
  <c r="I174" i="11"/>
  <c r="I172" i="11"/>
  <c r="E169" i="11"/>
  <c r="I168" i="11"/>
  <c r="I166" i="11"/>
  <c r="I165" i="11"/>
  <c r="I164" i="11"/>
  <c r="I163" i="11"/>
  <c r="I161" i="11"/>
  <c r="I155" i="11"/>
  <c r="I153" i="11"/>
  <c r="I152" i="11"/>
  <c r="I151" i="11"/>
  <c r="I150" i="11"/>
  <c r="I149" i="11"/>
  <c r="I148" i="11"/>
  <c r="I34" i="11"/>
  <c r="I31" i="11"/>
  <c r="I30" i="11"/>
  <c r="I29" i="11"/>
  <c r="I28" i="11"/>
  <c r="I27" i="11"/>
  <c r="I25" i="11"/>
  <c r="I24" i="11"/>
  <c r="I20" i="11"/>
  <c r="I19" i="11"/>
  <c r="I18" i="11"/>
  <c r="I17" i="11"/>
  <c r="I16" i="11"/>
  <c r="I40" i="11" l="1"/>
  <c r="I201" i="11" s="1"/>
  <c r="I169" i="11"/>
  <c r="I181" i="11"/>
  <c r="I158" i="11"/>
  <c r="I202" i="11" s="1"/>
  <c r="I203" i="11" l="1"/>
  <c r="I204" i="11" s="1"/>
  <c r="I198" i="11" l="1"/>
  <c r="I197" i="11"/>
  <c r="I205" i="11" l="1"/>
  <c r="I207" i="11" s="1"/>
</calcChain>
</file>

<file path=xl/sharedStrings.xml><?xml version="1.0" encoding="utf-8"?>
<sst xmlns="http://schemas.openxmlformats.org/spreadsheetml/2006/main" count="4610" uniqueCount="345">
  <si>
    <t>PROJECT</t>
  </si>
  <si>
    <t>:</t>
  </si>
  <si>
    <t>SUBJECT</t>
  </si>
  <si>
    <t>DATE</t>
  </si>
  <si>
    <t>ITEM NO.</t>
  </si>
  <si>
    <t>DESCRIPTION</t>
  </si>
  <si>
    <t>UNIT COST</t>
  </si>
  <si>
    <t>AMOUNT</t>
  </si>
  <si>
    <t>Man'r</t>
  </si>
  <si>
    <t>pairs</t>
  </si>
  <si>
    <t>days</t>
  </si>
  <si>
    <t>Prepared by:</t>
  </si>
  <si>
    <t>lot</t>
  </si>
  <si>
    <t>PR Number</t>
  </si>
  <si>
    <t>Doc. Control</t>
  </si>
  <si>
    <t>roll</t>
  </si>
  <si>
    <t>bxs</t>
  </si>
  <si>
    <t>GENERAL REQUIREMENTS</t>
  </si>
  <si>
    <t>A.</t>
  </si>
  <si>
    <t>B.</t>
  </si>
  <si>
    <t>CARI</t>
  </si>
  <si>
    <t>O &amp; J</t>
  </si>
  <si>
    <t>TBMC</t>
  </si>
  <si>
    <t>Oscar M. Sta. Maria, Jr.</t>
  </si>
  <si>
    <t>USING AGREED QUANTITY BUT VENDOR'S UNIT COST</t>
  </si>
  <si>
    <t xml:space="preserve"> - Reconciled quantity</t>
  </si>
  <si>
    <t>Reconciled Contractor's Bid</t>
  </si>
  <si>
    <t>Arnel C. Lopez</t>
  </si>
  <si>
    <t>Confirmed by: ________________________</t>
  </si>
  <si>
    <t>Noted by:</t>
  </si>
  <si>
    <t>Project Engineer / NPI</t>
  </si>
  <si>
    <t xml:space="preserve">                                             Merachell Escobido</t>
  </si>
  <si>
    <t>GRAND TOTAL</t>
  </si>
  <si>
    <t>Unit</t>
  </si>
  <si>
    <t>Qty</t>
  </si>
  <si>
    <t xml:space="preserve">                                            Strategic Buyer / NPI</t>
  </si>
  <si>
    <t>Installation of AHU Dehumidifier and Fabrication and Installation of Pipe Lines for Steam and Condensate and Chilled Water Supply and Return and Relocation of Coffee Transport Pipe</t>
  </si>
  <si>
    <t>October 13, 2015</t>
  </si>
  <si>
    <t>Labor cost</t>
  </si>
  <si>
    <t>unit</t>
  </si>
  <si>
    <t>WELLERT G. EGUIA</t>
  </si>
  <si>
    <t>Safety Provisions</t>
  </si>
  <si>
    <t>a. Cotton Gloves</t>
  </si>
  <si>
    <t>c. Caution Tape</t>
  </si>
  <si>
    <t>kgs</t>
  </si>
  <si>
    <t>pcs</t>
  </si>
  <si>
    <t>Tools &amp; Equipment Rentals</t>
  </si>
  <si>
    <t>GTAW or Tig welding machine</t>
  </si>
  <si>
    <t>Scaffolding</t>
  </si>
  <si>
    <t>Extension Ladders with Certificate</t>
  </si>
  <si>
    <t>Hand Tools (Complete set of combination wrenches) metric and english standard</t>
  </si>
  <si>
    <t>Welding Panel (both for 440 and 220 volts supply )</t>
  </si>
  <si>
    <t xml:space="preserve"> </t>
  </si>
  <si>
    <t>Sub-Total</t>
  </si>
  <si>
    <t>CONSUMABLES</t>
  </si>
  <si>
    <t>Cutting Discs, 7"Ø, "Tyrolit" brand, 8,600 rated rpm</t>
  </si>
  <si>
    <t>Cutting Discs, 4"Ø, "Tyrolit" brand, 15,300 rated rpm</t>
  </si>
  <si>
    <t>Grinding Discs, 4"Ø, "Tyrolit" brand, 15,300 rated rpm</t>
  </si>
  <si>
    <t>Grinding Discs, 7"Ø, "Tyrolit" brand, 8,600 rated rpm</t>
  </si>
  <si>
    <t>MS Filler Rod</t>
  </si>
  <si>
    <t>cyl</t>
  </si>
  <si>
    <t xml:space="preserve">      Foreman</t>
  </si>
  <si>
    <t xml:space="preserve">      Skilled Helpers</t>
  </si>
  <si>
    <t>0.3% of Total Project Cost</t>
  </si>
  <si>
    <t>Summary:</t>
  </si>
  <si>
    <t>General Requirements</t>
  </si>
  <si>
    <t>Material cost</t>
  </si>
  <si>
    <t>Mark-up / profit</t>
  </si>
  <si>
    <t>GRAND TOTAL COST  (VAT Exclusive)</t>
  </si>
  <si>
    <t>COMPLETION</t>
  </si>
  <si>
    <t>Php</t>
  </si>
  <si>
    <t xml:space="preserve">                                                                                                                                                                                                                          </t>
  </si>
  <si>
    <t>Miscelleneous</t>
  </si>
  <si>
    <t xml:space="preserve">      Fabricators/Fitter</t>
  </si>
  <si>
    <t xml:space="preserve">      Welders</t>
  </si>
  <si>
    <t>Hand pallet, 3 tons</t>
  </si>
  <si>
    <t>Vacuum cleaner, 20"Ø</t>
  </si>
  <si>
    <t>LABOR COSTING FOR FABRICATION</t>
  </si>
  <si>
    <t>C.</t>
  </si>
  <si>
    <t>D.</t>
  </si>
  <si>
    <t>E.</t>
  </si>
  <si>
    <t>G.</t>
  </si>
  <si>
    <t>H.</t>
  </si>
  <si>
    <t>I.</t>
  </si>
  <si>
    <t>J.</t>
  </si>
  <si>
    <t>K.</t>
  </si>
  <si>
    <t>L.</t>
  </si>
  <si>
    <t xml:space="preserve">      Safety  Officer</t>
  </si>
  <si>
    <t xml:space="preserve">      Scaffolder</t>
  </si>
  <si>
    <t>Administrative</t>
  </si>
  <si>
    <t>As built drawing</t>
  </si>
  <si>
    <t>Demobilization</t>
  </si>
  <si>
    <t>Mobilization/Temfacil/Housing, Personnel travel, etc.</t>
  </si>
  <si>
    <t>Project Head</t>
  </si>
  <si>
    <t>Project Engineer</t>
  </si>
  <si>
    <t>CARLO SY</t>
  </si>
  <si>
    <t>Strategic Buyer / NPI</t>
  </si>
  <si>
    <t>Sht</t>
  </si>
  <si>
    <t>Lngth</t>
  </si>
  <si>
    <t>d. Safety Signages</t>
  </si>
  <si>
    <t>Structural analysis</t>
  </si>
  <si>
    <t>N.</t>
  </si>
  <si>
    <t>M.</t>
  </si>
  <si>
    <t>Pcs</t>
  </si>
  <si>
    <t>lngth</t>
  </si>
  <si>
    <t>F.</t>
  </si>
  <si>
    <t xml:space="preserve">      Safety Officer</t>
  </si>
  <si>
    <t>Tungsten Rod</t>
  </si>
  <si>
    <t>b. Dust Mask N95</t>
  </si>
  <si>
    <t xml:space="preserve">Portable Grinders 7"Ø with double insulation standard </t>
  </si>
  <si>
    <t xml:space="preserve">Portable Grinders 4"Ø  with double insulation standard </t>
  </si>
  <si>
    <t>Chain Block (1T) with certificate</t>
  </si>
  <si>
    <t>Electrician</t>
  </si>
  <si>
    <t>F O R M S</t>
  </si>
  <si>
    <t>BID BREAKDOWN DATA SHEET</t>
  </si>
  <si>
    <t>PROJECT TITLE:</t>
  </si>
  <si>
    <t>Date:</t>
  </si>
  <si>
    <t>COST CENTER:</t>
  </si>
  <si>
    <t>Reference:</t>
  </si>
  <si>
    <t>SUPPLY OF MATERIALS, LABOR, CONSUMABLES, TOOLS AND TECHNICAL SUPERVISION FOR THE PROPOSED PROJECT MARS - IMPROVEMENT OF ROASTING PLANT</t>
  </si>
  <si>
    <t>Materials</t>
  </si>
  <si>
    <t>MS Plate 5mm thk x 4' x 8'</t>
  </si>
  <si>
    <t>MS Plate 3mm thk x 4' x 8'</t>
  </si>
  <si>
    <t>Restoration/repainting work</t>
  </si>
  <si>
    <t>Fabrication and installation of toe board</t>
  </si>
  <si>
    <t>MS Plate 6mm thk x 4' x 8'</t>
  </si>
  <si>
    <t>Fabrication and installation of Green Coffee platform, railings and access ladder</t>
  </si>
  <si>
    <t>MS C-Channel 6mm thk x 50mm x 100mm x 6m</t>
  </si>
  <si>
    <t>Painting work</t>
  </si>
  <si>
    <t>Fabrication and installation of silo's discharge pipe cover</t>
  </si>
  <si>
    <r>
      <t>MARK ANTHONY A. PA</t>
    </r>
    <r>
      <rPr>
        <b/>
        <sz val="11"/>
        <color theme="1"/>
        <rFont val="Calibri"/>
        <family val="2"/>
      </rPr>
      <t>ǸA</t>
    </r>
  </si>
  <si>
    <t>Fabrication and installation of lifting beam (SWL 1 Ton) for dedusting fan</t>
  </si>
  <si>
    <t>Fabrication and installation of lifting beam (SWL 1 Ton) for blowers</t>
  </si>
  <si>
    <t>Fabrication and installation of lifting beam (SWL 1 Ton) for destoner B</t>
  </si>
  <si>
    <t>Fabrication and installation of lifting boom (SWL 1 Ton) near at R1&amp;R2 shrinkage silo</t>
  </si>
  <si>
    <t>Fabrication and installation of lifting boom (SWL 1 Ton) at Roof deck</t>
  </si>
  <si>
    <t>O.</t>
  </si>
  <si>
    <t>P.</t>
  </si>
  <si>
    <t>Q.</t>
  </si>
  <si>
    <t>Fabrication and installation of box cover for 1st level flooring</t>
  </si>
  <si>
    <t>Fabrication and installation of box cover for ladders and landing</t>
  </si>
  <si>
    <t>Fabrication and installation of box cover for destoners and R3&amp;R4 platform</t>
  </si>
  <si>
    <t>Fabrication and installation of box cover for GC weighing hopper platform</t>
  </si>
  <si>
    <t>Fabrication and installation of box cover for R1&amp;R2 shrinkage silo platform</t>
  </si>
  <si>
    <t>Fabrication and installation of box cover for all knee bracing</t>
  </si>
  <si>
    <t>MS Flat Bat 50mm x 10mm thk x 6m</t>
  </si>
  <si>
    <t>Fabrication and replacement of all railings</t>
  </si>
  <si>
    <t xml:space="preserve">MS Checkered plate 6mm x 4' x 8' </t>
  </si>
  <si>
    <t>MS Flat Bar 50mm x 10mm thk x 6m</t>
  </si>
  <si>
    <t>Removal of existing platform</t>
  </si>
  <si>
    <t>S.</t>
  </si>
  <si>
    <t>T.</t>
  </si>
  <si>
    <t>U.</t>
  </si>
  <si>
    <t>V.</t>
  </si>
  <si>
    <t>W.</t>
  </si>
  <si>
    <t>Argon</t>
  </si>
  <si>
    <t xml:space="preserve">      Project Engineer</t>
  </si>
  <si>
    <t xml:space="preserve">      Quality Officer</t>
  </si>
  <si>
    <t xml:space="preserve">LABOR COSTING FOR INSTALLATION (october to december) CIP SD </t>
  </si>
  <si>
    <t xml:space="preserve">        Electrician</t>
  </si>
  <si>
    <t>Fabrication and installation of load cell base</t>
  </si>
  <si>
    <t>SS Flat Bar 50mm x 5mm thk x 6m</t>
  </si>
  <si>
    <t>X.</t>
  </si>
  <si>
    <t>Exhaust blower with complete accessories</t>
  </si>
  <si>
    <t>Complete lifting materials</t>
  </si>
  <si>
    <t>f. Welding blanket Size: 2m x 2m
Minimum Type Rating = Heavy Duty = 1200 - 1500°C)</t>
  </si>
  <si>
    <t>e. Fire Blanket (Size: 2m x 2m, temperatures up to 500°C Maximum)</t>
  </si>
  <si>
    <t>Manual trolley - NPI to supply</t>
  </si>
  <si>
    <t>BI Pipe 38mm dia. x sch. 20 x 6m (welded)</t>
  </si>
  <si>
    <t>BI Elbow 38mm dia. x sch. 20 (welded)</t>
  </si>
  <si>
    <t>BI Equal Tee 38mm dia. x sch. 20 (welded)</t>
  </si>
  <si>
    <t>SS Plate 1.5mm thk x 4' x 8'</t>
  </si>
  <si>
    <t>SS Pipe 50mm dia. x sch. 20 x 6m</t>
  </si>
  <si>
    <t>LABOR COSTING FOR INSTALLATION (at 2 shifts per day) SEPTEMBER SD</t>
  </si>
  <si>
    <t>30 working days</t>
  </si>
  <si>
    <t xml:space="preserve">Fabrication and installation of lifting beam (SWL 1 Ton) for diverter valve </t>
  </si>
  <si>
    <t>R.</t>
  </si>
  <si>
    <t>UNIT</t>
  </si>
  <si>
    <t>QTY</t>
  </si>
  <si>
    <t>U/RATE</t>
  </si>
  <si>
    <t>PHP</t>
  </si>
  <si>
    <t>NA</t>
  </si>
  <si>
    <t>mtrs</t>
  </si>
  <si>
    <t>set</t>
  </si>
  <si>
    <t>kls</t>
  </si>
  <si>
    <t>jar</t>
  </si>
  <si>
    <t>gals</t>
  </si>
  <si>
    <t>Days</t>
  </si>
  <si>
    <t>Hr/Day</t>
  </si>
  <si>
    <t>EDP Eng"g</t>
  </si>
  <si>
    <t>Pairs</t>
  </si>
  <si>
    <t>Bxs</t>
  </si>
  <si>
    <t>Roll</t>
  </si>
  <si>
    <t>Set of Uniforms</t>
  </si>
  <si>
    <t>Lot</t>
  </si>
  <si>
    <t>PC</t>
  </si>
  <si>
    <t>PCS</t>
  </si>
  <si>
    <t>LOT</t>
  </si>
  <si>
    <t>SHEET</t>
  </si>
  <si>
    <t>LE</t>
  </si>
  <si>
    <t>LENGTH</t>
  </si>
  <si>
    <t>CYL</t>
  </si>
  <si>
    <t>DAYS</t>
  </si>
  <si>
    <t>DAS</t>
  </si>
  <si>
    <t>O And J</t>
  </si>
  <si>
    <t>Others</t>
  </si>
  <si>
    <t>G&amp;R</t>
  </si>
  <si>
    <t>MEGANTECH</t>
  </si>
  <si>
    <t>G &amp; R</t>
  </si>
  <si>
    <t>EDP</t>
  </si>
  <si>
    <t>Project Title:</t>
  </si>
  <si>
    <t>PR #:</t>
  </si>
  <si>
    <t>xxxxx</t>
  </si>
  <si>
    <t>ITEM</t>
  </si>
  <si>
    <t>UNIT PRICE</t>
  </si>
  <si>
    <t>TOTAL</t>
  </si>
  <si>
    <t>A</t>
  </si>
  <si>
    <t>Mobilization</t>
  </si>
  <si>
    <t>Cotton Gloves</t>
  </si>
  <si>
    <t>Face Shield</t>
  </si>
  <si>
    <t>Welding Mask</t>
  </si>
  <si>
    <t>Welding Gloves</t>
  </si>
  <si>
    <t>Welding Apron</t>
  </si>
  <si>
    <t>Safety Goggles</t>
  </si>
  <si>
    <t>Dust Mask N95</t>
  </si>
  <si>
    <t>Caution Tape</t>
  </si>
  <si>
    <t>Safety Signages</t>
  </si>
  <si>
    <t>Welding Blanket</t>
  </si>
  <si>
    <t>Fire Blanket</t>
  </si>
  <si>
    <t>Earplug</t>
  </si>
  <si>
    <t>Safety Vest</t>
  </si>
  <si>
    <t>Fire Extinguisher</t>
  </si>
  <si>
    <t>Safety Harness</t>
  </si>
  <si>
    <t>Medicine Kit</t>
  </si>
  <si>
    <t>Welding Machine</t>
  </si>
  <si>
    <r>
      <t>Portable Grinders</t>
    </r>
    <r>
      <rPr>
        <sz val="10"/>
        <rFont val="Calibri"/>
        <family val="2"/>
      </rPr>
      <t xml:space="preserve"> 4"Ø</t>
    </r>
  </si>
  <si>
    <t>Portable Grinders 7"Ø</t>
  </si>
  <si>
    <t>Extended Ladder</t>
  </si>
  <si>
    <t>Hand Tools</t>
  </si>
  <si>
    <t>Chain Block</t>
  </si>
  <si>
    <t>Welding Panel</t>
  </si>
  <si>
    <t>Exhaust Blower</t>
  </si>
  <si>
    <t>Structural Analysis</t>
  </si>
  <si>
    <t>Portable Hand Drill</t>
  </si>
  <si>
    <t>A-frame Ladder</t>
  </si>
  <si>
    <t>Extension Wire</t>
  </si>
  <si>
    <t>Lifting Accessories</t>
  </si>
  <si>
    <t>Enclosure</t>
  </si>
  <si>
    <t>SUB-TOTAL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</si>
  <si>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</si>
  <si>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</si>
  <si>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</si>
  <si>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</si>
  <si>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</si>
  <si>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</si>
  <si>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</si>
  <si>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</si>
  <si>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</si>
  <si>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</si>
  <si>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</si>
  <si>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</si>
  <si>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</si>
  <si>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BI Pipe 50mm dia. x sch. 20 x 6m (welded)</t>
  </si>
  <si>
    <t>BI Elbow 50mm dia. x sch. 20 (welded)</t>
  </si>
  <si>
    <t>BI Equal Tee 50mm dia. x sch. 20 (welded)</t>
  </si>
  <si>
    <t>O</t>
  </si>
  <si>
    <t>P</t>
  </si>
  <si>
    <t>Q</t>
  </si>
  <si>
    <t>SS Plate 3mm thk x 4' x 8'</t>
  </si>
  <si>
    <t>R</t>
  </si>
  <si>
    <t>S</t>
  </si>
  <si>
    <t>Cutting Discs, 7"Ø</t>
  </si>
  <si>
    <t>Cutting Discs, 4"Ø</t>
  </si>
  <si>
    <t>Grinding Discs, 4"Ø</t>
  </si>
  <si>
    <t>Grinding Discs, 7"Ø</t>
  </si>
  <si>
    <t>SS Filler Rod</t>
  </si>
  <si>
    <t>Tungsten</t>
  </si>
  <si>
    <t>Argon Gas</t>
  </si>
  <si>
    <t>CS Filler Rod</t>
  </si>
  <si>
    <t>SS Welding Rod</t>
  </si>
  <si>
    <r>
      <t>E6011 Welding Rod 1/8"</t>
    </r>
    <r>
      <rPr>
        <sz val="10"/>
        <rFont val="Calibri"/>
        <family val="2"/>
      </rPr>
      <t>Ø</t>
    </r>
  </si>
  <si>
    <t>TIG Kleen</t>
  </si>
  <si>
    <t>Finishing Grey</t>
  </si>
  <si>
    <t>Flap Disk 4"Ø</t>
  </si>
  <si>
    <t>Oxygen Gas</t>
  </si>
  <si>
    <t>Acetylene Gas</t>
  </si>
  <si>
    <t>Cap Brush</t>
  </si>
  <si>
    <t>Drill Bit</t>
  </si>
  <si>
    <t>Rust Converter</t>
  </si>
  <si>
    <t>SS Steel Brush</t>
  </si>
  <si>
    <t>Sand Paper</t>
  </si>
  <si>
    <t>T</t>
  </si>
  <si>
    <t>LABOR (FABRICATION)</t>
  </si>
  <si>
    <t>Pax</t>
  </si>
  <si>
    <t>Quality Officer</t>
  </si>
  <si>
    <t>Safety Officer</t>
  </si>
  <si>
    <t>Foreman</t>
  </si>
  <si>
    <t>Fabricators/Fitter</t>
  </si>
  <si>
    <t>Welders</t>
  </si>
  <si>
    <t>Skilled Helpers</t>
  </si>
  <si>
    <t>U</t>
  </si>
  <si>
    <t>LABOR (INSTALLATION) (2shifts) (Sept2021 SD)</t>
  </si>
  <si>
    <t>Scaffolder</t>
  </si>
  <si>
    <t>V</t>
  </si>
  <si>
    <t>LABOR (INSTALLATION) (October to December) (CIP SD)</t>
  </si>
  <si>
    <t>W</t>
  </si>
  <si>
    <t>SUMMARY</t>
  </si>
  <si>
    <t>MATERIAL COST &amp; CONSUMABLES</t>
  </si>
  <si>
    <t>LABOR COST</t>
  </si>
  <si>
    <t>ADMINISTRATIVE COST</t>
  </si>
  <si>
    <t xml:space="preserve"> PROFIT</t>
  </si>
  <si>
    <t xml:space="preserve"> TOTAL PROJECT COST (VAT EXCLUSIVE)</t>
  </si>
  <si>
    <t>Checked by:</t>
  </si>
  <si>
    <t>Approved by:</t>
  </si>
  <si>
    <t>Engr. Rocklyn-Jay Caceres</t>
  </si>
  <si>
    <t>JSTempla</t>
  </si>
  <si>
    <t>Wilfredo Cabana</t>
  </si>
  <si>
    <t>Project Manager</t>
  </si>
  <si>
    <t>Operation Manager</t>
  </si>
  <si>
    <t>Megantech Engineering Center</t>
  </si>
  <si>
    <t>AGREED QTY</t>
  </si>
  <si>
    <t>sht</t>
  </si>
  <si>
    <t>box</t>
  </si>
  <si>
    <t>ss filler Rod</t>
  </si>
  <si>
    <t>kilo</t>
  </si>
  <si>
    <t>Hand drill</t>
  </si>
  <si>
    <t>Drill bit</t>
  </si>
  <si>
    <t>Set of uniforms</t>
  </si>
  <si>
    <t>Set</t>
  </si>
  <si>
    <t>*  OVERTIME* 2 HRS/DAY FABRICATION WORKS</t>
  </si>
  <si>
    <t>Semi skilled</t>
  </si>
  <si>
    <t xml:space="preserve">    Quality officer/Supervisor</t>
  </si>
  <si>
    <t xml:space="preserve">     Project Engineer</t>
  </si>
  <si>
    <t xml:space="preserve">    Fabricators/Fitter</t>
  </si>
  <si>
    <t xml:space="preserve">     Welders</t>
  </si>
  <si>
    <t xml:space="preserve">     Electrician</t>
  </si>
  <si>
    <t xml:space="preserve">     Semi skilled</t>
  </si>
  <si>
    <t xml:space="preserve">    Safety officer</t>
  </si>
  <si>
    <t>Sub Total</t>
  </si>
  <si>
    <t>*  OVERTIME* 2 HRS/DAY  (Oct.- Dec. Installation works)</t>
  </si>
  <si>
    <t>Quality officer/ Supervisor</t>
  </si>
  <si>
    <t>Safet officer</t>
  </si>
  <si>
    <t>Fabricators/ Fitter</t>
  </si>
  <si>
    <t>Semi-skilled</t>
  </si>
  <si>
    <t>Fabicators fitter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</si>
</sst>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.0"/>
    <numFmt numFmtId="166" formatCode="0.00_)"/>
    <numFmt numFmtId="167" formatCode="0."/>
    <numFmt numFmtId="168" formatCode="0.0."/>
    <numFmt numFmtId="169" formatCode="_(* #,##0.00_);_(* \(#,##0.00\);_(* \-??_);_(@_)"/>
    <numFmt numFmtId="170" formatCode="[$-F800]dddd\,\ mmmm\ dd\,\ yyyy"/>
    <numFmt numFmtId="171" formatCode="_-* #,##0.00_-;\-* #,##0.00_-;_-* \-??_-;_-@_-"/>
    <numFmt numFmtId="172" formatCode="_(\$* #,##0.00_);_(\$* \(#,##0.00\);_(\$* \-??_);_(@_)"/>
    <numFmt numFmtId="173" formatCode="#,##0.00;[Red]#,##0.00"/>
    <numFmt numFmtId="174" formatCode="0;[Red]0"/>
  </numFmts>
  <fonts count="14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Verdana"/>
      <family val="2"/>
    </font>
    <font>
      <sz val="1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rgb="FFFF0000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indexed="18"/>
      <name val="Verdana"/>
      <family val="2"/>
    </font>
    <font>
      <b/>
      <sz val="11"/>
      <color rgb="FF21038F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1"/>
      <name val="Verdana"/>
      <family val="2"/>
    </font>
    <font>
      <b/>
      <sz val="11"/>
      <color theme="1"/>
      <name val="Verdana"/>
      <family val="2"/>
    </font>
    <font>
      <sz val="10"/>
      <name val="Courier"/>
      <family val="3"/>
    </font>
    <font>
      <sz val="11"/>
      <color indexed="18"/>
      <name val="Verdana"/>
      <family val="2"/>
    </font>
    <font>
      <b/>
      <sz val="11"/>
      <color theme="3"/>
      <name val="Verdana"/>
      <family val="2"/>
    </font>
    <font>
      <b/>
      <i/>
      <sz val="11"/>
      <color rgb="FF21038F"/>
      <name val="Arial"/>
      <family val="2"/>
    </font>
    <font>
      <sz val="11"/>
      <color rgb="FF21038F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indexed="18"/>
      <name val="Arial"/>
      <family val="2"/>
    </font>
    <font>
      <b/>
      <sz val="12"/>
      <color indexed="18"/>
      <name val="Verdana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rgb="FF000099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0099"/>
      <name val="Arial"/>
      <family val="2"/>
    </font>
    <font>
      <sz val="10"/>
      <name val="Verdena"/>
    </font>
    <font>
      <b/>
      <sz val="10"/>
      <name val="Verdena"/>
    </font>
    <font>
      <sz val="10"/>
      <color theme="1"/>
      <name val="Verdena"/>
    </font>
    <font>
      <b/>
      <sz val="10"/>
      <color rgb="FF0000FF"/>
      <name val="Verdena"/>
    </font>
    <font>
      <b/>
      <sz val="10"/>
      <color theme="1"/>
      <name val="Verdena"/>
    </font>
    <font>
      <sz val="11"/>
      <color rgb="FFFF0000"/>
      <name val="Verdana"/>
      <family val="2"/>
    </font>
    <font>
      <sz val="10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b/>
      <sz val="12"/>
      <name val="Arial"/>
      <family val="2"/>
    </font>
    <font>
      <sz val="14"/>
      <name val="Verdana"/>
      <family val="2"/>
    </font>
    <font>
      <b/>
      <sz val="16"/>
      <color rgb="FFFF0000"/>
      <name val="Verdana"/>
      <family val="2"/>
    </font>
    <font>
      <b/>
      <sz val="14"/>
      <color rgb="FFFF0000"/>
      <name val="Verdana"/>
      <family val="2"/>
    </font>
    <font>
      <u/>
      <sz val="11"/>
      <color theme="10"/>
      <name val="Calibri"/>
      <family val="2"/>
      <scheme val="minor"/>
    </font>
    <font>
      <sz val="18"/>
      <name val="Verdana"/>
      <family val="2"/>
    </font>
    <font>
      <u/>
      <sz val="18"/>
      <color theme="10"/>
      <name val="Arial"/>
      <family val="2"/>
    </font>
    <font>
      <b/>
      <sz val="16"/>
      <color rgb="FF000099"/>
      <name val="Verdana"/>
      <family val="2"/>
    </font>
    <font>
      <b/>
      <sz val="16"/>
      <color rgb="FF21038F"/>
      <name val="Verdana"/>
      <family val="2"/>
    </font>
    <font>
      <b/>
      <sz val="18"/>
      <color rgb="FFFF0000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0"/>
      <name val="Arial"/>
      <family val="2"/>
      <charset val="1"/>
    </font>
    <font>
      <sz val="10"/>
      <name val="Courier New"/>
      <family val="3"/>
      <charset val="1"/>
    </font>
    <font>
      <b/>
      <sz val="11"/>
      <color rgb="FF000080"/>
      <name val="Verdana"/>
      <family val="2"/>
      <charset val="1"/>
    </font>
    <font>
      <sz val="11"/>
      <color rgb="FF000000"/>
      <name val="Calibri"/>
      <family val="2"/>
      <charset val="1"/>
    </font>
    <font>
      <sz val="11"/>
      <name val="Verdana"/>
      <family val="2"/>
      <charset val="1"/>
    </font>
    <font>
      <sz val="10"/>
      <name val="Arial"/>
      <family val="2"/>
      <charset val="1"/>
    </font>
    <font>
      <sz val="11"/>
      <color rgb="FF000080"/>
      <name val="Verdana"/>
      <family val="2"/>
      <charset val="1"/>
    </font>
    <font>
      <b/>
      <sz val="11"/>
      <color rgb="FF21038F"/>
      <name val="Verdana"/>
      <family val="2"/>
      <charset val="1"/>
    </font>
    <font>
      <b/>
      <sz val="11"/>
      <color rgb="FF000099"/>
      <name val="Verdana"/>
      <family val="2"/>
      <charset val="1"/>
    </font>
    <font>
      <sz val="11"/>
      <color rgb="FF000000"/>
      <name val="Verdana"/>
      <family val="2"/>
      <charset val="1"/>
    </font>
    <font>
      <sz val="11"/>
      <name val="Arial"/>
      <family val="2"/>
      <charset val="1"/>
    </font>
    <font>
      <b/>
      <sz val="11"/>
      <color rgb="FF1F497D"/>
      <name val="Verdana"/>
      <family val="2"/>
      <charset val="1"/>
    </font>
    <font>
      <b/>
      <sz val="11"/>
      <color rgb="FF000099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80"/>
      <name val="Arial"/>
      <family val="2"/>
      <charset val="1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/>
      <sz val="11"/>
      <color rgb="FFFF9900"/>
      <name val="Calibri"/>
      <family val="2"/>
      <charset val="1"/>
    </font>
    <font>
      <b/>
      <sz val="11"/>
      <color rgb="FFFFFFFF"/>
      <name val="Calibri"/>
      <family val="2"/>
      <charset val="1"/>
    </font>
    <font>
      <i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sz val="8"/>
      <name val="Arial"/>
      <family val="2"/>
      <charset val="1"/>
    </font>
    <font>
      <b/>
      <sz val="15"/>
      <color rgb="FF003366"/>
      <name val="Calibri"/>
      <family val="2"/>
      <charset val="1"/>
    </font>
    <font>
      <b/>
      <sz val="13"/>
      <color rgb="FF003366"/>
      <name val="Calibri"/>
      <family val="2"/>
      <charset val="1"/>
    </font>
    <font>
      <b/>
      <sz val="11"/>
      <color rgb="FF003366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sz val="11"/>
      <color rgb="FF993300"/>
      <name val="Calibri"/>
      <family val="2"/>
      <charset val="1"/>
    </font>
    <font>
      <b/>
      <i/>
      <sz val="16"/>
      <name val="Arial"/>
      <family val="2"/>
    </font>
    <font>
      <b/>
      <sz val="11"/>
      <color rgb="FF333333"/>
      <name val="Calibri"/>
      <family val="2"/>
      <charset val="1"/>
    </font>
    <font>
      <b/>
      <sz val="18"/>
      <color rgb="FF003366"/>
      <name val="Cambria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4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FF0000"/>
      <name val="Verdana"/>
      <family val="2"/>
      <charset val="1"/>
    </font>
    <font>
      <sz val="11"/>
      <color theme="0"/>
      <name val="Verdana"/>
      <family val="2"/>
    </font>
    <font>
      <sz val="24"/>
      <color theme="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2"/>
      <color rgb="FF0070C0"/>
      <name val="Calibri"/>
      <family val="2"/>
      <scheme val="minor"/>
    </font>
    <font>
      <sz val="24"/>
      <color theme="9" tint="-0.249977111117893"/>
      <name val="Calibri"/>
      <family val="2"/>
      <scheme val="minor"/>
    </font>
    <font>
      <b/>
      <sz val="24"/>
      <color rgb="FF00B0F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6"/>
      <color rgb="FF365F91"/>
      <name val="Aharoni"/>
      <charset val="177"/>
    </font>
    <font>
      <sz val="16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</font>
    <font>
      <b/>
      <i/>
      <sz val="1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Verdana"/>
      <family val="2"/>
      <charset val="1"/>
    </font>
    <font>
      <b/>
      <sz val="11"/>
      <color rgb="FFFF0000"/>
      <name val="Verdana"/>
      <family val="2"/>
    </font>
  </fonts>
  <fills count="7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DCE6F2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CCFF"/>
        <bgColor rgb="FFDCE6F2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ED7D31"/>
      </patternFill>
    </fill>
    <fill>
      <patternFill patternType="solid">
        <fgColor rgb="FF00FF00"/>
        <bgColor rgb="FF00B050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3366FF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ED7D31"/>
      </patternFill>
    </fill>
    <fill>
      <patternFill patternType="solid">
        <fgColor rgb="FF333399"/>
        <bgColor rgb="FF1F497D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B050"/>
      </patternFill>
    </fill>
    <fill>
      <patternFill patternType="solid">
        <fgColor rgb="FFFF6600"/>
        <bgColor rgb="FFED7D31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FFFF99"/>
        <bgColor rgb="FFFFFFCC"/>
      </patternFill>
    </fill>
    <fill>
      <patternFill patternType="solid">
        <fgColor rgb="FFFFFF00"/>
        <bgColor auto="1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rgb="FFCCFFFF"/>
      </patternFill>
    </fill>
    <fill>
      <patternFill patternType="solid">
        <fgColor rgb="FF00B05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rgb="FFFFFFCC"/>
      </patternFill>
    </fill>
    <fill>
      <patternFill patternType="solid">
        <fgColor rgb="FF0000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FFFFCC"/>
      </patternFill>
    </fill>
  </fills>
  <borders count="8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18">
    <xf numFmtId="0" fontId="0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22" fillId="0" borderId="0"/>
    <xf numFmtId="0" fontId="36" fillId="0" borderId="0"/>
    <xf numFmtId="0" fontId="37" fillId="7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10" borderId="0" applyNumberFormat="0" applyBorder="0" applyAlignment="0" applyProtection="0"/>
    <xf numFmtId="0" fontId="37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7" fillId="10" borderId="0" applyNumberFormat="0" applyBorder="0" applyAlignment="0" applyProtection="0"/>
    <xf numFmtId="0" fontId="37" fillId="13" borderId="0" applyNumberFormat="0" applyBorder="0" applyAlignment="0" applyProtection="0"/>
    <xf numFmtId="0" fontId="37" fillId="16" borderId="0" applyNumberFormat="0" applyBorder="0" applyAlignment="0" applyProtection="0"/>
    <xf numFmtId="0" fontId="38" fillId="17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8" fillId="20" borderId="0" applyNumberFormat="0" applyBorder="0" applyAlignment="0" applyProtection="0"/>
    <xf numFmtId="0" fontId="38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8" fillId="24" borderId="0" applyNumberFormat="0" applyBorder="0" applyAlignment="0" applyProtection="0"/>
    <xf numFmtId="0" fontId="39" fillId="8" borderId="0" applyNumberFormat="0" applyBorder="0" applyAlignment="0" applyProtection="0"/>
    <xf numFmtId="0" fontId="40" fillId="25" borderId="39" applyNumberFormat="0" applyAlignment="0" applyProtection="0"/>
    <xf numFmtId="0" fontId="41" fillId="26" borderId="40" applyNumberFormat="0" applyAlignment="0" applyProtection="0"/>
    <xf numFmtId="44" fontId="3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3" fillId="9" borderId="0" applyNumberFormat="0" applyBorder="0" applyAlignment="0" applyProtection="0"/>
    <xf numFmtId="38" fontId="44" fillId="27" borderId="0" applyNumberFormat="0" applyBorder="0" applyAlignment="0" applyProtection="0"/>
    <xf numFmtId="0" fontId="45" fillId="0" borderId="41" applyNumberFormat="0" applyFill="0" applyAlignment="0" applyProtection="0"/>
    <xf numFmtId="0" fontId="46" fillId="0" borderId="42" applyNumberFormat="0" applyFill="0" applyAlignment="0" applyProtection="0"/>
    <xf numFmtId="0" fontId="47" fillId="0" borderId="43" applyNumberFormat="0" applyFill="0" applyAlignment="0" applyProtection="0"/>
    <xf numFmtId="0" fontId="47" fillId="0" borderId="0" applyNumberFormat="0" applyFill="0" applyBorder="0" applyAlignment="0" applyProtection="0"/>
    <xf numFmtId="0" fontId="48" fillId="12" borderId="39" applyNumberFormat="0" applyAlignment="0" applyProtection="0"/>
    <xf numFmtId="10" fontId="44" fillId="28" borderId="5" applyNumberFormat="0" applyBorder="0" applyAlignment="0" applyProtection="0"/>
    <xf numFmtId="0" fontId="49" fillId="0" borderId="44" applyNumberFormat="0" applyFill="0" applyAlignment="0" applyProtection="0"/>
    <xf numFmtId="0" fontId="50" fillId="29" borderId="0" applyNumberFormat="0" applyBorder="0" applyAlignment="0" applyProtection="0"/>
    <xf numFmtId="166" fontId="51" fillId="0" borderId="0"/>
    <xf numFmtId="0" fontId="3" fillId="30" borderId="45" applyNumberFormat="0" applyFont="0" applyAlignment="0" applyProtection="0"/>
    <xf numFmtId="0" fontId="52" fillId="25" borderId="46" applyNumberFormat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22" fillId="0" borderId="0"/>
    <xf numFmtId="0" fontId="53" fillId="0" borderId="0" applyNumberFormat="0" applyFill="0" applyBorder="0" applyAlignment="0" applyProtection="0"/>
    <xf numFmtId="0" fontId="54" fillId="0" borderId="47" applyNumberFormat="0" applyFill="0" applyAlignment="0" applyProtection="0"/>
    <xf numFmtId="0" fontId="55" fillId="0" borderId="0" applyNumberFormat="0" applyFill="0" applyBorder="0" applyAlignment="0" applyProtection="0"/>
    <xf numFmtId="0" fontId="36" fillId="0" borderId="0"/>
    <xf numFmtId="0" fontId="48" fillId="12" borderId="39" applyNumberFormat="0" applyAlignment="0" applyProtection="0"/>
    <xf numFmtId="164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0" fontId="72" fillId="0" borderId="0" applyNumberFormat="0" applyFill="0" applyBorder="0" applyAlignment="0" applyProtection="0"/>
    <xf numFmtId="170" fontId="57" fillId="0" borderId="0"/>
    <xf numFmtId="0" fontId="82" fillId="0" borderId="0"/>
    <xf numFmtId="0" fontId="82" fillId="34" borderId="0" applyBorder="0" applyProtection="0"/>
    <xf numFmtId="0" fontId="82" fillId="35" borderId="0" applyBorder="0" applyProtection="0"/>
    <xf numFmtId="0" fontId="82" fillId="36" borderId="0" applyBorder="0" applyProtection="0"/>
    <xf numFmtId="0" fontId="82" fillId="37" borderId="0" applyBorder="0" applyProtection="0"/>
    <xf numFmtId="0" fontId="82" fillId="38" borderId="0" applyBorder="0" applyProtection="0"/>
    <xf numFmtId="0" fontId="82" fillId="39" borderId="0" applyBorder="0" applyProtection="0"/>
    <xf numFmtId="0" fontId="82" fillId="40" borderId="0" applyBorder="0" applyProtection="0"/>
    <xf numFmtId="0" fontId="82" fillId="41" borderId="0" applyBorder="0" applyProtection="0"/>
    <xf numFmtId="0" fontId="82" fillId="42" borderId="0" applyBorder="0" applyProtection="0"/>
    <xf numFmtId="0" fontId="82" fillId="37" borderId="0" applyBorder="0" applyProtection="0"/>
    <xf numFmtId="0" fontId="82" fillId="40" borderId="0" applyBorder="0" applyProtection="0"/>
    <xf numFmtId="0" fontId="82" fillId="43" borderId="0" applyBorder="0" applyProtection="0"/>
    <xf numFmtId="0" fontId="97" fillId="44" borderId="0" applyBorder="0" applyProtection="0"/>
    <xf numFmtId="0" fontId="97" fillId="41" borderId="0" applyBorder="0" applyProtection="0"/>
    <xf numFmtId="0" fontId="97" fillId="42" borderId="0" applyBorder="0" applyProtection="0"/>
    <xf numFmtId="0" fontId="97" fillId="45" borderId="0" applyBorder="0" applyProtection="0"/>
    <xf numFmtId="0" fontId="97" fillId="46" borderId="0" applyBorder="0" applyProtection="0"/>
    <xf numFmtId="0" fontId="97" fillId="47" borderId="0" applyBorder="0" applyProtection="0"/>
    <xf numFmtId="0" fontId="97" fillId="48" borderId="0" applyBorder="0" applyProtection="0"/>
    <xf numFmtId="0" fontId="97" fillId="49" borderId="0" applyBorder="0" applyProtection="0"/>
    <xf numFmtId="0" fontId="97" fillId="50" borderId="0" applyBorder="0" applyProtection="0"/>
    <xf numFmtId="0" fontId="97" fillId="45" borderId="0" applyBorder="0" applyProtection="0"/>
    <xf numFmtId="0" fontId="97" fillId="46" borderId="0" applyBorder="0" applyProtection="0"/>
    <xf numFmtId="0" fontId="97" fillId="51" borderId="0" applyBorder="0" applyProtection="0"/>
    <xf numFmtId="0" fontId="98" fillId="35" borderId="0" applyBorder="0" applyProtection="0"/>
    <xf numFmtId="0" fontId="99" fillId="52" borderId="70" applyProtection="0"/>
    <xf numFmtId="0" fontId="100" fillId="53" borderId="71" applyProtection="0"/>
    <xf numFmtId="169" fontId="82" fillId="0" borderId="0" applyBorder="0" applyProtection="0"/>
    <xf numFmtId="169" fontId="82" fillId="0" borderId="0" applyBorder="0" applyProtection="0"/>
    <xf numFmtId="171" fontId="82" fillId="0" borderId="0" applyBorder="0" applyProtection="0"/>
    <xf numFmtId="172" fontId="82" fillId="0" borderId="0" applyBorder="0" applyProtection="0"/>
    <xf numFmtId="0" fontId="101" fillId="0" borderId="0" applyBorder="0" applyProtection="0"/>
    <xf numFmtId="0" fontId="102" fillId="36" borderId="0" applyBorder="0" applyProtection="0"/>
    <xf numFmtId="0" fontId="103" fillId="52" borderId="0" applyBorder="0" applyProtection="0"/>
    <xf numFmtId="0" fontId="104" fillId="0" borderId="72" applyProtection="0"/>
    <xf numFmtId="0" fontId="105" fillId="0" borderId="73" applyProtection="0"/>
    <xf numFmtId="0" fontId="106" fillId="0" borderId="74" applyProtection="0"/>
    <xf numFmtId="0" fontId="106" fillId="0" borderId="0" applyBorder="0" applyProtection="0"/>
    <xf numFmtId="0" fontId="107" fillId="39" borderId="70" applyProtection="0"/>
    <xf numFmtId="0" fontId="107" fillId="39" borderId="70" applyProtection="0"/>
    <xf numFmtId="0" fontId="103" fillId="54" borderId="0" applyBorder="0" applyProtection="0"/>
    <xf numFmtId="0" fontId="108" fillId="0" borderId="75" applyProtection="0"/>
    <xf numFmtId="0" fontId="109" fillId="55" borderId="0" applyBorder="0" applyProtection="0"/>
    <xf numFmtId="166" fontId="110" fillId="0" borderId="0"/>
    <xf numFmtId="0" fontId="84" fillId="0" borderId="0"/>
    <xf numFmtId="0" fontId="84" fillId="0" borderId="0"/>
    <xf numFmtId="0" fontId="84" fillId="0" borderId="0"/>
    <xf numFmtId="166" fontId="80" fillId="0" borderId="0"/>
    <xf numFmtId="0" fontId="82" fillId="54" borderId="76" applyProtection="0"/>
    <xf numFmtId="0" fontId="111" fillId="52" borderId="77" applyProtection="0"/>
    <xf numFmtId="9" fontId="82" fillId="0" borderId="0" applyBorder="0" applyProtection="0"/>
    <xf numFmtId="10" fontId="82" fillId="0" borderId="0" applyBorder="0" applyProtection="0"/>
    <xf numFmtId="166" fontId="80" fillId="0" borderId="0"/>
    <xf numFmtId="0" fontId="112" fillId="0" borderId="0" applyBorder="0" applyProtection="0"/>
    <xf numFmtId="0" fontId="113" fillId="0" borderId="78" applyProtection="0"/>
    <xf numFmtId="0" fontId="114" fillId="0" borderId="0" applyBorder="0" applyProtection="0"/>
    <xf numFmtId="0" fontId="82" fillId="0" borderId="0"/>
  </cellStyleXfs>
  <cellXfs count="998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49" fontId="2" fillId="0" borderId="0" xfId="0" applyNumberFormat="1" applyFont="1" applyAlignment="1">
      <alignment vertical="top"/>
    </xf>
    <xf numFmtId="0" fontId="2" fillId="2" borderId="0" xfId="0" applyFont="1" applyFill="1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 vertical="top"/>
    </xf>
    <xf numFmtId="0" fontId="0" fillId="0" borderId="0" xfId="0" applyBorder="1" applyAlignment="1">
      <alignment vertical="top"/>
    </xf>
    <xf numFmtId="0" fontId="3" fillId="0" borderId="0" xfId="0" applyFont="1" applyBorder="1" applyAlignment="1">
      <alignment vertical="top"/>
    </xf>
    <xf numFmtId="0" fontId="7" fillId="0" borderId="0" xfId="0" applyFont="1" applyBorder="1"/>
    <xf numFmtId="0" fontId="7" fillId="0" borderId="0" xfId="0" applyFont="1" applyBorder="1" applyAlignment="1">
      <alignment vertical="top"/>
    </xf>
    <xf numFmtId="0" fontId="8" fillId="0" borderId="0" xfId="0" applyFont="1" applyAlignment="1">
      <alignment vertical="top"/>
    </xf>
    <xf numFmtId="0" fontId="2" fillId="2" borderId="0" xfId="0" applyFont="1" applyFill="1" applyAlignment="1">
      <alignment horizontal="left" vertical="center"/>
    </xf>
    <xf numFmtId="0" fontId="2" fillId="0" borderId="0" xfId="0" applyFont="1" applyBorder="1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15" fillId="0" borderId="0" xfId="0" applyFont="1" applyAlignment="1">
      <alignment horizontal="left" vertical="center"/>
    </xf>
    <xf numFmtId="0" fontId="1" fillId="0" borderId="0" xfId="0" applyFont="1"/>
    <xf numFmtId="2" fontId="2" fillId="0" borderId="0" xfId="0" applyNumberFormat="1" applyFont="1" applyAlignment="1">
      <alignment horizontal="center" vertical="top"/>
    </xf>
    <xf numFmtId="4" fontId="10" fillId="0" borderId="6" xfId="0" applyNumberFormat="1" applyFont="1" applyFill="1" applyBorder="1" applyAlignment="1">
      <alignment horizontal="right" vertical="top"/>
    </xf>
    <xf numFmtId="4" fontId="19" fillId="0" borderId="6" xfId="0" applyNumberFormat="1" applyFont="1" applyFill="1" applyBorder="1" applyAlignment="1">
      <alignment horizontal="right" vertical="top"/>
    </xf>
    <xf numFmtId="1" fontId="10" fillId="0" borderId="5" xfId="0" applyNumberFormat="1" applyFont="1" applyFill="1" applyBorder="1" applyAlignment="1">
      <alignment horizontal="center" vertical="center"/>
    </xf>
    <xf numFmtId="4" fontId="10" fillId="0" borderId="5" xfId="0" applyNumberFormat="1" applyFont="1" applyFill="1" applyBorder="1" applyAlignment="1">
      <alignment horizontal="right" vertical="center"/>
    </xf>
    <xf numFmtId="0" fontId="10" fillId="0" borderId="5" xfId="0" applyFont="1" applyFill="1" applyBorder="1" applyAlignment="1">
      <alignment horizontal="center" vertical="center"/>
    </xf>
    <xf numFmtId="1" fontId="10" fillId="0" borderId="4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165" fontId="10" fillId="0" borderId="17" xfId="0" applyNumberFormat="1" applyFont="1" applyFill="1" applyBorder="1" applyAlignment="1">
      <alignment horizontal="center" vertical="center" wrapText="1"/>
    </xf>
    <xf numFmtId="165" fontId="10" fillId="0" borderId="17" xfId="0" applyNumberFormat="1" applyFont="1" applyFill="1" applyBorder="1" applyAlignment="1">
      <alignment horizontal="center" vertical="top" wrapText="1"/>
    </xf>
    <xf numFmtId="165" fontId="19" fillId="0" borderId="17" xfId="0" applyNumberFormat="1" applyFont="1" applyFill="1" applyBorder="1" applyAlignment="1">
      <alignment horizontal="center" vertical="top" wrapText="1"/>
    </xf>
    <xf numFmtId="0" fontId="19" fillId="0" borderId="17" xfId="0" applyFont="1" applyFill="1" applyBorder="1" applyAlignment="1">
      <alignment horizontal="center" vertical="center" wrapText="1"/>
    </xf>
    <xf numFmtId="165" fontId="19" fillId="0" borderId="17" xfId="0" applyNumberFormat="1" applyFont="1" applyFill="1" applyBorder="1" applyAlignment="1">
      <alignment horizontal="center" vertical="center" wrapText="1"/>
    </xf>
    <xf numFmtId="4" fontId="10" fillId="0" borderId="3" xfId="0" applyNumberFormat="1" applyFont="1" applyFill="1" applyBorder="1" applyAlignment="1">
      <alignment horizontal="right" vertical="top"/>
    </xf>
    <xf numFmtId="0" fontId="20" fillId="0" borderId="17" xfId="0" applyFont="1" applyFill="1" applyBorder="1" applyAlignment="1">
      <alignment horizontal="center" vertical="top" wrapText="1"/>
    </xf>
    <xf numFmtId="0" fontId="19" fillId="0" borderId="17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0" fillId="6" borderId="5" xfId="0" applyFill="1" applyBorder="1" applyAlignment="1">
      <alignment horizontal="center" vertical="top"/>
    </xf>
    <xf numFmtId="0" fontId="10" fillId="0" borderId="5" xfId="0" applyFont="1" applyFill="1" applyBorder="1" applyAlignment="1">
      <alignment horizontal="center" vertical="center" wrapText="1"/>
    </xf>
    <xf numFmtId="1" fontId="10" fillId="0" borderId="5" xfId="0" applyNumberFormat="1" applyFont="1" applyFill="1" applyBorder="1" applyAlignment="1">
      <alignment horizontal="center" vertical="center" wrapText="1"/>
    </xf>
    <xf numFmtId="4" fontId="10" fillId="0" borderId="5" xfId="0" applyNumberFormat="1" applyFont="1" applyFill="1" applyBorder="1" applyAlignment="1">
      <alignment horizontal="right" vertical="center" wrapText="1"/>
    </xf>
    <xf numFmtId="0" fontId="18" fillId="0" borderId="5" xfId="0" applyFont="1" applyFill="1" applyBorder="1" applyAlignment="1">
      <alignment horizontal="center" vertical="center"/>
    </xf>
    <xf numFmtId="1" fontId="18" fillId="0" borderId="5" xfId="0" applyNumberFormat="1" applyFont="1" applyFill="1" applyBorder="1" applyAlignment="1">
      <alignment horizontal="center" vertical="center"/>
    </xf>
    <xf numFmtId="4" fontId="18" fillId="0" borderId="5" xfId="0" applyNumberFormat="1" applyFont="1" applyFill="1" applyBorder="1" applyAlignment="1">
      <alignment horizontal="right" vertical="center"/>
    </xf>
    <xf numFmtId="0" fontId="21" fillId="0" borderId="17" xfId="0" applyFont="1" applyFill="1" applyBorder="1" applyAlignment="1">
      <alignment horizontal="center" vertical="center"/>
    </xf>
    <xf numFmtId="165" fontId="19" fillId="0" borderId="24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vertical="center"/>
    </xf>
    <xf numFmtId="0" fontId="16" fillId="0" borderId="2" xfId="0" applyFont="1" applyFill="1" applyBorder="1" applyAlignment="1">
      <alignment vertical="center"/>
    </xf>
    <xf numFmtId="165" fontId="18" fillId="0" borderId="17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4" fontId="0" fillId="0" borderId="5" xfId="0" applyNumberFormat="1" applyFill="1" applyBorder="1" applyAlignment="1">
      <alignment horizontal="right" vertical="center"/>
    </xf>
    <xf numFmtId="1" fontId="18" fillId="0" borderId="4" xfId="0" applyNumberFormat="1" applyFont="1" applyFill="1" applyBorder="1" applyAlignment="1">
      <alignment horizontal="center" vertical="center"/>
    </xf>
    <xf numFmtId="1" fontId="17" fillId="0" borderId="4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1" fontId="17" fillId="0" borderId="5" xfId="0" applyNumberFormat="1" applyFont="1" applyFill="1" applyBorder="1" applyAlignment="1">
      <alignment horizontal="center" vertical="center"/>
    </xf>
    <xf numFmtId="4" fontId="17" fillId="0" borderId="5" xfId="0" applyNumberFormat="1" applyFont="1" applyFill="1" applyBorder="1" applyAlignment="1">
      <alignment horizontal="right" vertical="center"/>
    </xf>
    <xf numFmtId="1" fontId="16" fillId="0" borderId="4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1" fontId="16" fillId="0" borderId="5" xfId="0" applyNumberFormat="1" applyFont="1" applyFill="1" applyBorder="1" applyAlignment="1">
      <alignment horizontal="center" vertical="center" wrapText="1"/>
    </xf>
    <xf numFmtId="4" fontId="16" fillId="0" borderId="5" xfId="0" applyNumberFormat="1" applyFont="1" applyFill="1" applyBorder="1" applyAlignment="1">
      <alignment horizontal="right" vertical="center" wrapText="1"/>
    </xf>
    <xf numFmtId="1" fontId="10" fillId="0" borderId="4" xfId="0" applyNumberFormat="1" applyFont="1" applyFill="1" applyBorder="1" applyAlignment="1">
      <alignment horizontal="center" vertical="center" wrapText="1"/>
    </xf>
    <xf numFmtId="1" fontId="16" fillId="0" borderId="4" xfId="0" applyNumberFormat="1" applyFont="1" applyFill="1" applyBorder="1" applyAlignment="1">
      <alignment horizontal="center" vertical="center" shrinkToFit="1"/>
    </xf>
    <xf numFmtId="0" fontId="16" fillId="0" borderId="5" xfId="0" applyFont="1" applyFill="1" applyBorder="1" applyAlignment="1">
      <alignment horizontal="center" vertical="center" shrinkToFit="1"/>
    </xf>
    <xf numFmtId="1" fontId="16" fillId="0" borderId="5" xfId="0" applyNumberFormat="1" applyFont="1" applyFill="1" applyBorder="1" applyAlignment="1">
      <alignment horizontal="center" vertical="center" shrinkToFit="1"/>
    </xf>
    <xf numFmtId="4" fontId="16" fillId="0" borderId="5" xfId="0" applyNumberFormat="1" applyFont="1" applyFill="1" applyBorder="1" applyAlignment="1">
      <alignment horizontal="right" vertical="center" shrinkToFit="1"/>
    </xf>
    <xf numFmtId="1" fontId="11" fillId="0" borderId="4" xfId="0" applyNumberFormat="1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1" fontId="11" fillId="0" borderId="5" xfId="0" applyNumberFormat="1" applyFont="1" applyFill="1" applyBorder="1" applyAlignment="1">
      <alignment horizontal="center" vertical="center" wrapText="1"/>
    </xf>
    <xf numFmtId="4" fontId="11" fillId="0" borderId="5" xfId="0" applyNumberFormat="1" applyFont="1" applyFill="1" applyBorder="1" applyAlignment="1">
      <alignment horizontal="right" vertical="center" wrapText="1"/>
    </xf>
    <xf numFmtId="1" fontId="16" fillId="0" borderId="4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right" vertical="center"/>
    </xf>
    <xf numFmtId="1" fontId="11" fillId="0" borderId="4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1" fontId="11" fillId="0" borderId="5" xfId="0" applyNumberFormat="1" applyFont="1" applyFill="1" applyBorder="1" applyAlignment="1">
      <alignment horizontal="center" vertical="center"/>
    </xf>
    <xf numFmtId="4" fontId="11" fillId="0" borderId="5" xfId="0" applyNumberFormat="1" applyFont="1" applyFill="1" applyBorder="1" applyAlignment="1">
      <alignment horizontal="right" vertical="center"/>
    </xf>
    <xf numFmtId="1" fontId="18" fillId="0" borderId="4" xfId="0" applyNumberFormat="1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1" fontId="18" fillId="0" borderId="5" xfId="0" applyNumberFormat="1" applyFont="1" applyFill="1" applyBorder="1" applyAlignment="1">
      <alignment horizontal="center" vertical="center" wrapText="1"/>
    </xf>
    <xf numFmtId="4" fontId="18" fillId="0" borderId="5" xfId="0" applyNumberFormat="1" applyFont="1" applyFill="1" applyBorder="1" applyAlignment="1">
      <alignment horizontal="right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2" fontId="23" fillId="0" borderId="10" xfId="0" applyNumberFormat="1" applyFont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1" fontId="10" fillId="0" borderId="31" xfId="0" applyNumberFormat="1" applyFont="1" applyFill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2" fontId="23" fillId="0" borderId="31" xfId="0" applyNumberFormat="1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0" fillId="0" borderId="31" xfId="0" applyNumberFormat="1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168" fontId="10" fillId="0" borderId="0" xfId="4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43" fontId="10" fillId="0" borderId="0" xfId="2" applyFont="1" applyBorder="1" applyAlignment="1">
      <alignment vertical="center"/>
    </xf>
    <xf numFmtId="0" fontId="16" fillId="0" borderId="37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33" fillId="0" borderId="36" xfId="0" applyFont="1" applyBorder="1" applyAlignment="1">
      <alignment horizontal="right" vertical="center" wrapText="1"/>
    </xf>
    <xf numFmtId="43" fontId="10" fillId="0" borderId="5" xfId="2" applyFont="1" applyBorder="1" applyAlignment="1">
      <alignment vertical="center"/>
    </xf>
    <xf numFmtId="43" fontId="10" fillId="0" borderId="6" xfId="2" applyFont="1" applyBorder="1" applyAlignment="1">
      <alignment vertical="center"/>
    </xf>
    <xf numFmtId="43" fontId="23" fillId="0" borderId="5" xfId="2" applyFont="1" applyBorder="1" applyAlignment="1">
      <alignment vertical="center"/>
    </xf>
    <xf numFmtId="43" fontId="16" fillId="0" borderId="6" xfId="2" applyFont="1" applyFill="1" applyBorder="1" applyAlignment="1">
      <alignment vertical="center"/>
    </xf>
    <xf numFmtId="43" fontId="23" fillId="0" borderId="18" xfId="2" applyFont="1" applyBorder="1" applyAlignment="1">
      <alignment vertical="center"/>
    </xf>
    <xf numFmtId="43" fontId="10" fillId="0" borderId="18" xfId="2" applyFont="1" applyBorder="1" applyAlignment="1">
      <alignment vertical="center"/>
    </xf>
    <xf numFmtId="43" fontId="17" fillId="0" borderId="6" xfId="2" applyFont="1" applyBorder="1" applyAlignment="1">
      <alignment vertical="center"/>
    </xf>
    <xf numFmtId="43" fontId="24" fillId="0" borderId="6" xfId="2" applyFont="1" applyBorder="1" applyAlignment="1">
      <alignment vertical="center"/>
    </xf>
    <xf numFmtId="43" fontId="16" fillId="0" borderId="37" xfId="2" applyFont="1" applyBorder="1" applyAlignment="1">
      <alignment horizontal="right" vertical="center" wrapText="1"/>
    </xf>
    <xf numFmtId="43" fontId="19" fillId="0" borderId="6" xfId="2" applyFont="1" applyBorder="1" applyAlignment="1">
      <alignment vertical="center"/>
    </xf>
    <xf numFmtId="43" fontId="10" fillId="0" borderId="6" xfId="2" applyFont="1" applyFill="1" applyBorder="1" applyAlignment="1">
      <alignment vertical="center"/>
    </xf>
    <xf numFmtId="43" fontId="19" fillId="0" borderId="6" xfId="2" applyFont="1" applyFill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43" fontId="16" fillId="0" borderId="2" xfId="2" applyFont="1" applyBorder="1" applyAlignment="1">
      <alignment vertical="center"/>
    </xf>
    <xf numFmtId="0" fontId="0" fillId="0" borderId="5" xfId="0" applyFill="1" applyBorder="1" applyAlignment="1">
      <alignment vertical="center" wrapText="1"/>
    </xf>
    <xf numFmtId="0" fontId="3" fillId="0" borderId="5" xfId="0" applyFont="1" applyFill="1" applyBorder="1" applyAlignment="1">
      <alignment horizontal="center" vertical="center" wrapText="1"/>
    </xf>
    <xf numFmtId="43" fontId="10" fillId="0" borderId="5" xfId="2" applyFont="1" applyBorder="1" applyAlignment="1">
      <alignment horizontal="right" vertical="center"/>
    </xf>
    <xf numFmtId="1" fontId="10" fillId="0" borderId="31" xfId="0" applyNumberFormat="1" applyFont="1" applyBorder="1" applyAlignment="1">
      <alignment horizontal="center" vertical="center"/>
    </xf>
    <xf numFmtId="0" fontId="16" fillId="0" borderId="38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0" fillId="0" borderId="11" xfId="4" applyNumberFormat="1" applyFont="1" applyBorder="1" applyAlignment="1">
      <alignment vertical="center" shrinkToFit="1"/>
    </xf>
    <xf numFmtId="0" fontId="16" fillId="0" borderId="11" xfId="0" applyFont="1" applyBorder="1" applyAlignment="1">
      <alignment horizontal="right" vertical="center"/>
    </xf>
    <xf numFmtId="0" fontId="16" fillId="0" borderId="11" xfId="0" applyFont="1" applyFill="1" applyBorder="1" applyAlignment="1">
      <alignment horizontal="right" vertical="center"/>
    </xf>
    <xf numFmtId="0" fontId="11" fillId="0" borderId="11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10" fillId="4" borderId="17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17" fillId="0" borderId="17" xfId="0" applyFont="1" applyBorder="1" applyAlignment="1">
      <alignment horizontal="right" vertical="center"/>
    </xf>
    <xf numFmtId="0" fontId="17" fillId="0" borderId="10" xfId="0" applyFont="1" applyBorder="1" applyAlignment="1">
      <alignment horizontal="right" vertical="center"/>
    </xf>
    <xf numFmtId="0" fontId="17" fillId="0" borderId="16" xfId="0" applyFont="1" applyBorder="1" applyAlignment="1">
      <alignment horizontal="right"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6" xfId="0" applyFont="1" applyBorder="1" applyAlignment="1">
      <alignment horizontal="right" vertical="center" shrinkToFit="1"/>
    </xf>
    <xf numFmtId="0" fontId="11" fillId="0" borderId="10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8" fillId="0" borderId="17" xfId="0" applyFont="1" applyBorder="1" applyAlignment="1">
      <alignment horizontal="left" vertical="center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167" fontId="16" fillId="0" borderId="25" xfId="4" applyNumberFormat="1" applyFont="1" applyBorder="1" applyAlignment="1">
      <alignment horizontal="center" vertical="center"/>
    </xf>
    <xf numFmtId="165" fontId="10" fillId="0" borderId="52" xfId="4" applyNumberFormat="1" applyFont="1" applyBorder="1" applyAlignment="1">
      <alignment horizontal="center" vertical="center"/>
    </xf>
    <xf numFmtId="168" fontId="10" fillId="4" borderId="52" xfId="4" applyNumberFormat="1" applyFont="1" applyFill="1" applyBorder="1" applyAlignment="1">
      <alignment horizontal="center" vertical="center"/>
    </xf>
    <xf numFmtId="168" fontId="23" fillId="0" borderId="52" xfId="4" applyNumberFormat="1" applyFont="1" applyBorder="1" applyAlignment="1">
      <alignment horizontal="center" vertical="center"/>
    </xf>
    <xf numFmtId="168" fontId="10" fillId="0" borderId="52" xfId="4" applyNumberFormat="1" applyFont="1" applyBorder="1" applyAlignment="1">
      <alignment horizontal="center" vertical="center"/>
    </xf>
    <xf numFmtId="168" fontId="10" fillId="0" borderId="52" xfId="4" applyNumberFormat="1" applyFont="1" applyFill="1" applyBorder="1" applyAlignment="1">
      <alignment horizontal="center" vertical="center"/>
    </xf>
    <xf numFmtId="168" fontId="19" fillId="0" borderId="52" xfId="4" applyNumberFormat="1" applyFont="1" applyFill="1" applyBorder="1" applyAlignment="1">
      <alignment horizontal="center" vertical="center"/>
    </xf>
    <xf numFmtId="167" fontId="16" fillId="0" borderId="52" xfId="4" applyNumberFormat="1" applyFont="1" applyBorder="1" applyAlignment="1">
      <alignment horizontal="center" vertical="center"/>
    </xf>
    <xf numFmtId="167" fontId="23" fillId="0" borderId="52" xfId="4" applyNumberFormat="1" applyFont="1" applyBorder="1" applyAlignment="1">
      <alignment horizontal="center" vertical="center"/>
    </xf>
    <xf numFmtId="167" fontId="16" fillId="0" borderId="51" xfId="4" applyNumberFormat="1" applyFont="1" applyBorder="1" applyAlignment="1">
      <alignment horizontal="center" vertical="center" wrapText="1"/>
    </xf>
    <xf numFmtId="0" fontId="58" fillId="0" borderId="1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6" xfId="0" applyFont="1" applyBorder="1" applyAlignment="1">
      <alignment horizontal="right" vertical="center" shrinkToFit="1"/>
    </xf>
    <xf numFmtId="0" fontId="18" fillId="0" borderId="17" xfId="0" applyFont="1" applyFill="1" applyBorder="1" applyAlignment="1">
      <alignment horizontal="left" vertical="center"/>
    </xf>
    <xf numFmtId="0" fontId="18" fillId="0" borderId="10" xfId="0" applyFont="1" applyFill="1" applyBorder="1" applyAlignment="1">
      <alignment horizontal="left" vertical="center"/>
    </xf>
    <xf numFmtId="0" fontId="18" fillId="0" borderId="16" xfId="0" applyFont="1" applyFill="1" applyBorder="1" applyAlignment="1">
      <alignment horizontal="left" vertical="center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6" xfId="0" applyFont="1" applyBorder="1" applyAlignment="1">
      <alignment horizontal="right" vertical="center" shrinkToFit="1"/>
    </xf>
    <xf numFmtId="0" fontId="0" fillId="0" borderId="5" xfId="0" applyBorder="1" applyAlignment="1">
      <alignment horizontal="center" vertical="top" wrapText="1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0" fontId="18" fillId="0" borderId="17" xfId="0" applyFont="1" applyBorder="1" applyAlignment="1">
      <alignment horizontal="left" vertical="center"/>
    </xf>
    <xf numFmtId="0" fontId="11" fillId="0" borderId="16" xfId="0" applyFont="1" applyBorder="1" applyAlignment="1">
      <alignment vertical="center"/>
    </xf>
    <xf numFmtId="0" fontId="10" fillId="0" borderId="17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61" fillId="0" borderId="0" xfId="0" applyFont="1" applyBorder="1" applyAlignment="1">
      <alignment horizontal="center" vertical="top"/>
    </xf>
    <xf numFmtId="0" fontId="61" fillId="0" borderId="56" xfId="0" applyFont="1" applyBorder="1" applyAlignment="1">
      <alignment vertical="top"/>
    </xf>
    <xf numFmtId="0" fontId="61" fillId="0" borderId="0" xfId="0" applyFont="1" applyBorder="1" applyAlignment="1">
      <alignment vertical="top"/>
    </xf>
    <xf numFmtId="2" fontId="61" fillId="0" borderId="0" xfId="0" applyNumberFormat="1" applyFont="1" applyBorder="1" applyAlignment="1">
      <alignment horizontal="center" vertical="top"/>
    </xf>
    <xf numFmtId="2" fontId="59" fillId="0" borderId="53" xfId="0" applyNumberFormat="1" applyFont="1" applyBorder="1" applyAlignment="1">
      <alignment horizontal="center" vertical="top"/>
    </xf>
    <xf numFmtId="0" fontId="59" fillId="0" borderId="56" xfId="0" applyFont="1" applyBorder="1" applyAlignment="1">
      <alignment vertical="top"/>
    </xf>
    <xf numFmtId="0" fontId="60" fillId="0" borderId="0" xfId="0" applyFont="1" applyBorder="1" applyAlignment="1">
      <alignment vertical="top"/>
    </xf>
    <xf numFmtId="0" fontId="60" fillId="0" borderId="0" xfId="0" applyFont="1" applyBorder="1" applyAlignment="1">
      <alignment vertical="center" wrapText="1"/>
    </xf>
    <xf numFmtId="0" fontId="59" fillId="0" borderId="0" xfId="0" applyFont="1" applyBorder="1" applyAlignment="1">
      <alignment vertical="center" wrapText="1"/>
    </xf>
    <xf numFmtId="0" fontId="60" fillId="0" borderId="56" xfId="0" applyFont="1" applyBorder="1" applyAlignment="1">
      <alignment vertical="top"/>
    </xf>
    <xf numFmtId="0" fontId="60" fillId="0" borderId="54" xfId="0" applyFont="1" applyBorder="1" applyAlignment="1">
      <alignment vertical="top"/>
    </xf>
    <xf numFmtId="0" fontId="61" fillId="0" borderId="55" xfId="0" applyFont="1" applyBorder="1" applyAlignment="1">
      <alignment vertical="top"/>
    </xf>
    <xf numFmtId="0" fontId="60" fillId="0" borderId="55" xfId="0" applyFont="1" applyBorder="1" applyAlignment="1">
      <alignment vertical="top"/>
    </xf>
    <xf numFmtId="0" fontId="60" fillId="0" borderId="55" xfId="0" applyFont="1" applyBorder="1" applyAlignment="1">
      <alignment horizontal="left" vertical="center"/>
    </xf>
    <xf numFmtId="0" fontId="61" fillId="0" borderId="55" xfId="0" applyFont="1" applyBorder="1" applyAlignment="1">
      <alignment horizontal="center" vertical="top"/>
    </xf>
    <xf numFmtId="0" fontId="61" fillId="0" borderId="55" xfId="0" applyNumberFormat="1" applyFont="1" applyBorder="1" applyAlignment="1">
      <alignment horizontal="center" vertical="top"/>
    </xf>
    <xf numFmtId="2" fontId="61" fillId="0" borderId="55" xfId="0" applyNumberFormat="1" applyFont="1" applyBorder="1" applyAlignment="1">
      <alignment horizontal="center" vertical="top"/>
    </xf>
    <xf numFmtId="2" fontId="59" fillId="0" borderId="58" xfId="0" applyNumberFormat="1" applyFont="1" applyBorder="1" applyAlignment="1">
      <alignment horizontal="center" vertical="top"/>
    </xf>
    <xf numFmtId="0" fontId="18" fillId="0" borderId="17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vertical="center"/>
    </xf>
    <xf numFmtId="0" fontId="11" fillId="0" borderId="16" xfId="0" applyFont="1" applyFill="1" applyBorder="1" applyAlignment="1">
      <alignment vertical="center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6" xfId="0" applyFont="1" applyBorder="1" applyAlignment="1">
      <alignment horizontal="right" vertical="center" shrinkToFit="1"/>
    </xf>
    <xf numFmtId="0" fontId="18" fillId="0" borderId="10" xfId="0" applyFont="1" applyFill="1" applyBorder="1" applyAlignment="1">
      <alignment horizontal="left" vertical="center"/>
    </xf>
    <xf numFmtId="0" fontId="18" fillId="0" borderId="16" xfId="0" applyFont="1" applyFill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0" fillId="0" borderId="17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6" xfId="0" applyFont="1" applyBorder="1" applyAlignment="1">
      <alignment horizontal="right" vertical="center" shrinkToFit="1"/>
    </xf>
    <xf numFmtId="0" fontId="18" fillId="0" borderId="17" xfId="0" applyFont="1" applyFill="1" applyBorder="1" applyAlignment="1">
      <alignment horizontal="left" vertical="center" wrapText="1"/>
    </xf>
    <xf numFmtId="0" fontId="18" fillId="0" borderId="10" xfId="0" applyFont="1" applyFill="1" applyBorder="1" applyAlignment="1">
      <alignment horizontal="left" vertical="center" wrapText="1"/>
    </xf>
    <xf numFmtId="0" fontId="18" fillId="0" borderId="16" xfId="0" applyFont="1" applyFill="1" applyBorder="1" applyAlignment="1">
      <alignment horizontal="left" vertical="center" wrapText="1"/>
    </xf>
    <xf numFmtId="43" fontId="64" fillId="0" borderId="6" xfId="2" applyFont="1" applyFill="1" applyBorder="1" applyAlignment="1">
      <alignment vertical="center"/>
    </xf>
    <xf numFmtId="43" fontId="10" fillId="0" borderId="18" xfId="2" applyFont="1" applyBorder="1" applyAlignment="1">
      <alignment horizontal="right" vertical="center"/>
    </xf>
    <xf numFmtId="0" fontId="65" fillId="0" borderId="0" xfId="4" applyNumberFormat="1" applyFont="1" applyBorder="1" applyAlignment="1">
      <alignment horizontal="right"/>
    </xf>
    <xf numFmtId="0" fontId="66" fillId="27" borderId="5" xfId="4" applyNumberFormat="1" applyFont="1" applyFill="1" applyBorder="1" applyAlignment="1">
      <alignment horizontal="center" vertical="center" wrapText="1"/>
    </xf>
    <xf numFmtId="0" fontId="66" fillId="27" borderId="6" xfId="4" applyNumberFormat="1" applyFont="1" applyFill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/>
    </xf>
    <xf numFmtId="0" fontId="10" fillId="0" borderId="18" xfId="1" applyFont="1" applyFill="1" applyBorder="1" applyAlignment="1">
      <alignment horizontal="center" vertical="center"/>
    </xf>
    <xf numFmtId="43" fontId="10" fillId="0" borderId="18" xfId="2" applyFont="1" applyFill="1" applyBorder="1" applyAlignment="1">
      <alignment vertical="center" shrinkToFit="1"/>
    </xf>
    <xf numFmtId="43" fontId="23" fillId="0" borderId="18" xfId="2" applyFont="1" applyBorder="1" applyAlignment="1">
      <alignment vertical="center"/>
    </xf>
    <xf numFmtId="0" fontId="0" fillId="0" borderId="55" xfId="0" applyBorder="1" applyAlignment="1"/>
    <xf numFmtId="0" fontId="67" fillId="0" borderId="55" xfId="4" applyNumberFormat="1" applyFont="1" applyBorder="1" applyAlignment="1">
      <alignment horizontal="center" vertical="center"/>
    </xf>
    <xf numFmtId="43" fontId="10" fillId="0" borderId="5" xfId="2" applyFont="1" applyFill="1" applyBorder="1" applyAlignment="1">
      <alignment horizontal="center" vertical="center"/>
    </xf>
    <xf numFmtId="2" fontId="23" fillId="0" borderId="5" xfId="0" applyNumberFormat="1" applyFont="1" applyBorder="1" applyAlignment="1">
      <alignment horizontal="center" vertical="center"/>
    </xf>
    <xf numFmtId="43" fontId="75" fillId="2" borderId="66" xfId="3" applyFont="1" applyFill="1" applyBorder="1" applyAlignment="1">
      <alignment vertical="center"/>
    </xf>
    <xf numFmtId="0" fontId="66" fillId="0" borderId="0" xfId="4" applyNumberFormat="1" applyFont="1" applyBorder="1" applyAlignment="1">
      <alignment horizontal="right"/>
    </xf>
    <xf numFmtId="0" fontId="16" fillId="0" borderId="38" xfId="0" applyFont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43" fontId="16" fillId="0" borderId="2" xfId="2" applyFont="1" applyBorder="1" applyAlignment="1">
      <alignment vertical="center"/>
    </xf>
    <xf numFmtId="43" fontId="16" fillId="0" borderId="3" xfId="2" applyFont="1" applyBorder="1" applyAlignment="1">
      <alignment vertical="center"/>
    </xf>
    <xf numFmtId="0" fontId="0" fillId="0" borderId="0" xfId="0" applyAlignment="1">
      <alignment horizontal="center" vertical="top" wrapText="1"/>
    </xf>
    <xf numFmtId="0" fontId="16" fillId="0" borderId="11" xfId="0" applyFont="1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43" fontId="10" fillId="0" borderId="5" xfId="2" applyFont="1" applyBorder="1" applyAlignment="1">
      <alignment vertical="center"/>
    </xf>
    <xf numFmtId="43" fontId="10" fillId="0" borderId="6" xfId="2" applyFont="1" applyBorder="1" applyAlignment="1">
      <alignment vertical="center"/>
    </xf>
    <xf numFmtId="168" fontId="10" fillId="4" borderId="52" xfId="4" applyNumberFormat="1" applyFont="1" applyFill="1" applyBorder="1" applyAlignment="1">
      <alignment horizontal="center" vertical="center"/>
    </xf>
    <xf numFmtId="0" fontId="10" fillId="0" borderId="11" xfId="4" applyNumberFormat="1" applyFont="1" applyBorder="1" applyAlignment="1">
      <alignment vertical="center" shrinkToFit="1"/>
    </xf>
    <xf numFmtId="0" fontId="10" fillId="4" borderId="11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6" fillId="0" borderId="11" xfId="0" applyFont="1" applyBorder="1" applyAlignment="1">
      <alignment horizontal="right" vertical="center"/>
    </xf>
    <xf numFmtId="0" fontId="23" fillId="0" borderId="5" xfId="0" applyFont="1" applyBorder="1" applyAlignment="1">
      <alignment horizontal="center" vertical="center"/>
    </xf>
    <xf numFmtId="2" fontId="23" fillId="0" borderId="10" xfId="0" applyNumberFormat="1" applyFont="1" applyBorder="1" applyAlignment="1">
      <alignment horizontal="center" vertical="center"/>
    </xf>
    <xf numFmtId="43" fontId="23" fillId="0" borderId="5" xfId="2" applyFont="1" applyBorder="1" applyAlignment="1">
      <alignment vertical="center"/>
    </xf>
    <xf numFmtId="0" fontId="16" fillId="0" borderId="11" xfId="0" applyFont="1" applyFill="1" applyBorder="1" applyAlignment="1">
      <alignment horizontal="right" vertical="center"/>
    </xf>
    <xf numFmtId="0" fontId="10" fillId="0" borderId="18" xfId="0" applyFont="1" applyFill="1" applyBorder="1" applyAlignment="1">
      <alignment horizontal="center" vertical="center"/>
    </xf>
    <xf numFmtId="1" fontId="10" fillId="0" borderId="31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 wrapText="1"/>
    </xf>
    <xf numFmtId="43" fontId="10" fillId="0" borderId="6" xfId="2" applyFont="1" applyFill="1" applyBorder="1" applyAlignment="1">
      <alignment vertical="center"/>
    </xf>
    <xf numFmtId="4" fontId="10" fillId="0" borderId="5" xfId="0" applyNumberFormat="1" applyFont="1" applyFill="1" applyBorder="1" applyAlignment="1">
      <alignment horizontal="right" vertical="center" wrapText="1"/>
    </xf>
    <xf numFmtId="43" fontId="19" fillId="0" borderId="6" xfId="2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 wrapText="1"/>
    </xf>
    <xf numFmtId="43" fontId="10" fillId="0" borderId="5" xfId="2" applyFont="1" applyBorder="1" applyAlignment="1">
      <alignment horizontal="right" vertical="center"/>
    </xf>
    <xf numFmtId="0" fontId="0" fillId="0" borderId="5" xfId="0" applyBorder="1" applyAlignment="1">
      <alignment horizontal="center" vertical="top" wrapText="1"/>
    </xf>
    <xf numFmtId="43" fontId="10" fillId="0" borderId="18" xfId="2" applyFont="1" applyBorder="1" applyAlignment="1">
      <alignment horizontal="right" vertical="center"/>
    </xf>
    <xf numFmtId="0" fontId="11" fillId="0" borderId="11" xfId="0" applyFont="1" applyBorder="1" applyAlignment="1">
      <alignment vertical="center"/>
    </xf>
    <xf numFmtId="0" fontId="23" fillId="0" borderId="18" xfId="0" applyFont="1" applyBorder="1" applyAlignment="1">
      <alignment horizontal="center" vertical="center"/>
    </xf>
    <xf numFmtId="2" fontId="23" fillId="0" borderId="31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0" fillId="0" borderId="31" xfId="0" applyNumberFormat="1" applyFont="1" applyBorder="1" applyAlignment="1">
      <alignment horizontal="center" vertical="center"/>
    </xf>
    <xf numFmtId="43" fontId="10" fillId="0" borderId="18" xfId="2" applyFont="1" applyBorder="1" applyAlignment="1">
      <alignment vertical="center"/>
    </xf>
    <xf numFmtId="0" fontId="18" fillId="0" borderId="5" xfId="0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43" fontId="17" fillId="0" borderId="6" xfId="2" applyFont="1" applyBorder="1" applyAlignment="1">
      <alignment vertical="center"/>
    </xf>
    <xf numFmtId="43" fontId="24" fillId="0" borderId="6" xfId="2" applyFont="1" applyBorder="1" applyAlignment="1">
      <alignment vertical="center"/>
    </xf>
    <xf numFmtId="0" fontId="58" fillId="0" borderId="11" xfId="0" applyFont="1" applyBorder="1" applyAlignment="1">
      <alignment horizontal="center" vertical="center"/>
    </xf>
    <xf numFmtId="1" fontId="10" fillId="0" borderId="31" xfId="0" applyNumberFormat="1" applyFont="1" applyBorder="1" applyAlignment="1">
      <alignment horizontal="center" vertical="center"/>
    </xf>
    <xf numFmtId="43" fontId="19" fillId="0" borderId="6" xfId="2" applyFont="1" applyBorder="1" applyAlignment="1">
      <alignment vertical="center"/>
    </xf>
    <xf numFmtId="43" fontId="16" fillId="5" borderId="6" xfId="2" applyFont="1" applyFill="1" applyBorder="1" applyAlignment="1">
      <alignment vertical="center"/>
    </xf>
    <xf numFmtId="43" fontId="19" fillId="5" borderId="6" xfId="2" applyFont="1" applyFill="1" applyBorder="1" applyAlignment="1">
      <alignment vertical="center"/>
    </xf>
    <xf numFmtId="43" fontId="17" fillId="5" borderId="6" xfId="2" applyFont="1" applyFill="1" applyBorder="1" applyAlignment="1">
      <alignment vertical="center"/>
    </xf>
    <xf numFmtId="0" fontId="66" fillId="0" borderId="55" xfId="4" applyNumberFormat="1" applyFont="1" applyBorder="1" applyAlignment="1">
      <alignment horizontal="center" vertical="center"/>
    </xf>
    <xf numFmtId="0" fontId="68" fillId="0" borderId="55" xfId="4" applyNumberFormat="1" applyFont="1" applyBorder="1" applyAlignment="1">
      <alignment horizontal="center" vertical="center"/>
    </xf>
    <xf numFmtId="43" fontId="17" fillId="0" borderId="65" xfId="2" applyFont="1" applyBorder="1" applyAlignment="1">
      <alignment vertical="center"/>
    </xf>
    <xf numFmtId="43" fontId="10" fillId="0" borderId="65" xfId="2" applyFont="1" applyBorder="1" applyAlignment="1">
      <alignment vertical="center"/>
    </xf>
    <xf numFmtId="43" fontId="34" fillId="5" borderId="67" xfId="2" applyNumberFormat="1" applyFont="1" applyFill="1" applyBorder="1" applyAlignment="1">
      <alignment vertical="center" wrapText="1"/>
    </xf>
    <xf numFmtId="43" fontId="76" fillId="0" borderId="5" xfId="2" applyFont="1" applyBorder="1" applyAlignment="1">
      <alignment vertical="center"/>
    </xf>
    <xf numFmtId="0" fontId="16" fillId="0" borderId="5" xfId="0" applyFont="1" applyBorder="1" applyAlignment="1">
      <alignment horizontal="left" vertical="center" wrapText="1"/>
    </xf>
    <xf numFmtId="43" fontId="71" fillId="5" borderId="5" xfId="2" applyFont="1" applyFill="1" applyBorder="1" applyAlignment="1">
      <alignment horizontal="right" vertical="center" wrapText="1"/>
    </xf>
    <xf numFmtId="43" fontId="70" fillId="5" borderId="5" xfId="2" applyFont="1" applyFill="1" applyBorder="1" applyAlignment="1">
      <alignment vertical="center"/>
    </xf>
    <xf numFmtId="0" fontId="78" fillId="0" borderId="5" xfId="0" applyFont="1" applyBorder="1" applyAlignment="1">
      <alignment horizontal="center" vertical="top" wrapText="1"/>
    </xf>
    <xf numFmtId="4" fontId="77" fillId="5" borderId="5" xfId="0" applyNumberFormat="1" applyFont="1" applyFill="1" applyBorder="1" applyAlignment="1">
      <alignment horizontal="center" vertical="top" wrapText="1"/>
    </xf>
    <xf numFmtId="43" fontId="95" fillId="0" borderId="5" xfId="0" applyNumberFormat="1" applyFont="1" applyFill="1" applyBorder="1" applyAlignment="1">
      <alignment vertical="center"/>
    </xf>
    <xf numFmtId="43" fontId="95" fillId="0" borderId="6" xfId="0" applyNumberFormat="1" applyFont="1" applyFill="1" applyBorder="1" applyAlignment="1">
      <alignment vertical="center"/>
    </xf>
    <xf numFmtId="169" fontId="96" fillId="0" borderId="6" xfId="57" applyNumberFormat="1" applyFont="1" applyFill="1" applyBorder="1" applyAlignment="1" applyProtection="1"/>
    <xf numFmtId="169" fontId="94" fillId="0" borderId="6" xfId="57" applyNumberFormat="1" applyFont="1" applyFill="1" applyBorder="1" applyAlignment="1" applyProtection="1"/>
    <xf numFmtId="0" fontId="96" fillId="0" borderId="16" xfId="0" applyFont="1" applyBorder="1" applyAlignment="1">
      <alignment vertical="center"/>
    </xf>
    <xf numFmtId="0" fontId="96" fillId="0" borderId="5" xfId="0" applyFont="1" applyBorder="1" applyAlignment="1">
      <alignment vertical="center"/>
    </xf>
    <xf numFmtId="0" fontId="96" fillId="0" borderId="5" xfId="0" applyFont="1" applyBorder="1" applyAlignment="1">
      <alignment horizontal="center" vertical="center"/>
    </xf>
    <xf numFmtId="0" fontId="95" fillId="0" borderId="5" xfId="0" applyFont="1" applyFill="1" applyBorder="1" applyAlignment="1">
      <alignment horizontal="center" vertical="center"/>
    </xf>
    <xf numFmtId="43" fontId="95" fillId="0" borderId="5" xfId="57" applyFont="1" applyFill="1" applyBorder="1" applyAlignment="1">
      <alignment vertical="center"/>
    </xf>
    <xf numFmtId="43" fontId="95" fillId="0" borderId="6" xfId="57" applyFont="1" applyFill="1" applyBorder="1" applyAlignment="1">
      <alignment vertical="center"/>
    </xf>
    <xf numFmtId="0" fontId="96" fillId="0" borderId="11" xfId="0" applyFont="1" applyBorder="1" applyAlignment="1">
      <alignment vertical="center"/>
    </xf>
    <xf numFmtId="43" fontId="96" fillId="33" borderId="6" xfId="0" applyNumberFormat="1" applyFont="1" applyFill="1" applyBorder="1" applyAlignment="1">
      <alignment vertical="center"/>
    </xf>
    <xf numFmtId="0" fontId="35" fillId="0" borderId="5" xfId="0" applyFont="1" applyBorder="1" applyAlignment="1">
      <alignment horizontal="center"/>
    </xf>
    <xf numFmtId="1" fontId="95" fillId="0" borderId="10" xfId="0" applyNumberFormat="1" applyFont="1" applyFill="1" applyBorder="1" applyAlignment="1">
      <alignment horizontal="center" vertical="center"/>
    </xf>
    <xf numFmtId="0" fontId="74" fillId="0" borderId="0" xfId="58" applyFont="1" applyBorder="1" applyAlignment="1">
      <alignment vertical="center"/>
    </xf>
    <xf numFmtId="0" fontId="82" fillId="0" borderId="0" xfId="117" applyAlignment="1">
      <alignment horizontal="center" vertical="top" wrapText="1"/>
    </xf>
    <xf numFmtId="0" fontId="81" fillId="0" borderId="38" xfId="117" applyFont="1" applyBorder="1" applyAlignment="1">
      <alignment vertical="center"/>
    </xf>
    <xf numFmtId="0" fontId="81" fillId="0" borderId="2" xfId="117" applyFont="1" applyBorder="1" applyAlignment="1">
      <alignment horizontal="center" vertical="center"/>
    </xf>
    <xf numFmtId="169" fontId="81" fillId="0" borderId="2" xfId="88" applyFont="1" applyBorder="1" applyAlignment="1" applyProtection="1">
      <alignment vertical="center"/>
    </xf>
    <xf numFmtId="0" fontId="81" fillId="0" borderId="11" xfId="117" applyFont="1" applyBorder="1" applyAlignment="1">
      <alignment vertical="center"/>
    </xf>
    <xf numFmtId="0" fontId="83" fillId="0" borderId="5" xfId="117" applyFont="1" applyBorder="1" applyAlignment="1">
      <alignment horizontal="center" vertical="center"/>
    </xf>
    <xf numFmtId="0" fontId="83" fillId="0" borderId="11" xfId="117" applyFont="1" applyBorder="1" applyAlignment="1">
      <alignment horizontal="center" vertical="center"/>
    </xf>
    <xf numFmtId="169" fontId="83" fillId="0" borderId="5" xfId="88" applyFont="1" applyBorder="1" applyAlignment="1" applyProtection="1">
      <alignment vertical="center"/>
    </xf>
    <xf numFmtId="169" fontId="83" fillId="0" borderId="6" xfId="88" applyFont="1" applyBorder="1" applyAlignment="1" applyProtection="1">
      <alignment vertical="center"/>
    </xf>
    <xf numFmtId="0" fontId="83" fillId="0" borderId="11" xfId="108" applyNumberFormat="1" applyFont="1" applyBorder="1" applyAlignment="1">
      <alignment vertical="center" shrinkToFit="1"/>
    </xf>
    <xf numFmtId="0" fontId="83" fillId="32" borderId="11" xfId="117" applyFont="1" applyFill="1" applyBorder="1" applyAlignment="1">
      <alignment horizontal="center" vertical="center"/>
    </xf>
    <xf numFmtId="0" fontId="83" fillId="32" borderId="10" xfId="117" applyFont="1" applyFill="1" applyBorder="1" applyAlignment="1">
      <alignment horizontal="center" vertical="center"/>
    </xf>
    <xf numFmtId="0" fontId="81" fillId="0" borderId="11" xfId="117" applyFont="1" applyBorder="1" applyAlignment="1">
      <alignment horizontal="right" vertical="center"/>
    </xf>
    <xf numFmtId="0" fontId="85" fillId="0" borderId="5" xfId="117" applyFont="1" applyBorder="1" applyAlignment="1">
      <alignment horizontal="center" vertical="center"/>
    </xf>
    <xf numFmtId="2" fontId="85" fillId="0" borderId="10" xfId="117" applyNumberFormat="1" applyFont="1" applyBorder="1" applyAlignment="1">
      <alignment horizontal="center" vertical="center"/>
    </xf>
    <xf numFmtId="169" fontId="85" fillId="0" borderId="5" xfId="88" applyFont="1" applyBorder="1" applyAlignment="1" applyProtection="1">
      <alignment vertical="center"/>
    </xf>
    <xf numFmtId="169" fontId="81" fillId="0" borderId="6" xfId="88" applyFont="1" applyBorder="1" applyAlignment="1" applyProtection="1">
      <alignment vertical="center"/>
    </xf>
    <xf numFmtId="0" fontId="83" fillId="0" borderId="18" xfId="117" applyFont="1" applyBorder="1" applyAlignment="1">
      <alignment horizontal="center" vertical="center"/>
    </xf>
    <xf numFmtId="1" fontId="83" fillId="0" borderId="31" xfId="117" applyNumberFormat="1" applyFont="1" applyBorder="1" applyAlignment="1">
      <alignment horizontal="center" vertical="center"/>
    </xf>
    <xf numFmtId="0" fontId="82" fillId="0" borderId="5" xfId="117" applyBorder="1" applyAlignment="1">
      <alignment vertical="center" wrapText="1"/>
    </xf>
    <xf numFmtId="4" fontId="83" fillId="0" borderId="5" xfId="117" applyNumberFormat="1" applyFont="1" applyBorder="1" applyAlignment="1">
      <alignment horizontal="right" vertical="center" wrapText="1"/>
    </xf>
    <xf numFmtId="4" fontId="83" fillId="0" borderId="5" xfId="117" applyNumberFormat="1" applyFont="1" applyBorder="1" applyAlignment="1">
      <alignment horizontal="center" vertical="center" wrapText="1"/>
    </xf>
    <xf numFmtId="169" fontId="87" fillId="0" borderId="6" xfId="88" applyFont="1" applyBorder="1" applyAlignment="1" applyProtection="1">
      <alignment vertical="center"/>
    </xf>
    <xf numFmtId="0" fontId="84" fillId="0" borderId="5" xfId="117" applyFont="1" applyBorder="1" applyAlignment="1">
      <alignment horizontal="center" vertical="center" wrapText="1"/>
    </xf>
    <xf numFmtId="169" fontId="83" fillId="0" borderId="5" xfId="88" applyFont="1" applyBorder="1" applyAlignment="1" applyProtection="1">
      <alignment horizontal="right" vertical="center"/>
    </xf>
    <xf numFmtId="169" fontId="83" fillId="0" borderId="68" xfId="88" applyFont="1" applyBorder="1" applyAlignment="1" applyProtection="1">
      <alignment vertical="center"/>
    </xf>
    <xf numFmtId="4" fontId="83" fillId="0" borderId="68" xfId="117" applyNumberFormat="1" applyFont="1" applyBorder="1" applyAlignment="1">
      <alignment horizontal="right" vertical="center" wrapText="1"/>
    </xf>
    <xf numFmtId="169" fontId="83" fillId="0" borderId="68" xfId="88" applyFont="1" applyBorder="1" applyAlignment="1" applyProtection="1">
      <alignment horizontal="right" vertical="center"/>
    </xf>
    <xf numFmtId="0" fontId="82" fillId="0" borderId="5" xfId="117" applyBorder="1" applyAlignment="1">
      <alignment horizontal="center" vertical="top" wrapText="1"/>
    </xf>
    <xf numFmtId="0" fontId="84" fillId="0" borderId="68" xfId="117" applyFont="1" applyBorder="1" applyAlignment="1">
      <alignment horizontal="center" vertical="center" wrapText="1"/>
    </xf>
    <xf numFmtId="169" fontId="88" fillId="0" borderId="68" xfId="88" applyFont="1" applyBorder="1" applyAlignment="1" applyProtection="1">
      <alignment vertical="center"/>
    </xf>
    <xf numFmtId="0" fontId="89" fillId="0" borderId="11" xfId="117" applyFont="1" applyBorder="1" applyAlignment="1">
      <alignment vertical="center"/>
    </xf>
    <xf numFmtId="0" fontId="85" fillId="0" borderId="18" xfId="117" applyFont="1" applyBorder="1" applyAlignment="1">
      <alignment horizontal="center" vertical="center"/>
    </xf>
    <xf numFmtId="2" fontId="85" fillId="0" borderId="31" xfId="117" applyNumberFormat="1" applyFont="1" applyBorder="1" applyAlignment="1">
      <alignment horizontal="center" vertical="center"/>
    </xf>
    <xf numFmtId="169" fontId="85" fillId="0" borderId="68" xfId="88" applyFont="1" applyBorder="1" applyAlignment="1" applyProtection="1">
      <alignment vertical="center"/>
    </xf>
    <xf numFmtId="0" fontId="89" fillId="0" borderId="11" xfId="117" applyFont="1" applyBorder="1" applyAlignment="1">
      <alignment horizontal="center" vertical="center"/>
    </xf>
    <xf numFmtId="0" fontId="88" fillId="0" borderId="18" xfId="117" applyFont="1" applyBorder="1" applyAlignment="1">
      <alignment horizontal="center" vertical="center"/>
    </xf>
    <xf numFmtId="0" fontId="83" fillId="0" borderId="31" xfId="117" applyFont="1" applyBorder="1" applyAlignment="1">
      <alignment horizontal="center" vertical="center"/>
    </xf>
    <xf numFmtId="169" fontId="83" fillId="0" borderId="18" xfId="88" applyFont="1" applyBorder="1" applyAlignment="1" applyProtection="1">
      <alignment vertical="center"/>
    </xf>
    <xf numFmtId="0" fontId="88" fillId="0" borderId="5" xfId="117" applyFont="1" applyBorder="1" applyAlignment="1">
      <alignment horizontal="center" vertical="center"/>
    </xf>
    <xf numFmtId="0" fontId="83" fillId="0" borderId="10" xfId="117" applyFont="1" applyBorder="1" applyAlignment="1">
      <alignment horizontal="center" vertical="center"/>
    </xf>
    <xf numFmtId="0" fontId="89" fillId="0" borderId="32" xfId="117" applyFont="1" applyBorder="1" applyAlignment="1">
      <alignment horizontal="center" vertical="center"/>
    </xf>
    <xf numFmtId="169" fontId="86" fillId="0" borderId="6" xfId="88" applyFont="1" applyBorder="1" applyAlignment="1" applyProtection="1">
      <alignment vertical="center"/>
    </xf>
    <xf numFmtId="169" fontId="85" fillId="0" borderId="18" xfId="88" applyFont="1" applyBorder="1" applyAlignment="1" applyProtection="1">
      <alignment vertical="center"/>
    </xf>
    <xf numFmtId="169" fontId="90" fillId="0" borderId="6" xfId="88" applyFont="1" applyBorder="1" applyAlignment="1" applyProtection="1">
      <alignment vertical="center"/>
    </xf>
    <xf numFmtId="0" fontId="91" fillId="0" borderId="11" xfId="117" applyFont="1" applyBorder="1" applyAlignment="1">
      <alignment horizontal="center" vertical="center"/>
    </xf>
    <xf numFmtId="0" fontId="93" fillId="0" borderId="36" xfId="117" applyFont="1" applyBorder="1" applyAlignment="1">
      <alignment horizontal="right" vertical="center" wrapText="1"/>
    </xf>
    <xf numFmtId="0" fontId="81" fillId="0" borderId="37" xfId="117" applyFont="1" applyBorder="1" applyAlignment="1">
      <alignment horizontal="left" vertical="center" wrapText="1"/>
    </xf>
    <xf numFmtId="0" fontId="81" fillId="0" borderId="13" xfId="117" applyFont="1" applyBorder="1" applyAlignment="1">
      <alignment horizontal="left" vertical="center" wrapText="1"/>
    </xf>
    <xf numFmtId="169" fontId="81" fillId="0" borderId="37" xfId="88" applyFont="1" applyBorder="1" applyAlignment="1" applyProtection="1">
      <alignment horizontal="right" vertical="center" wrapText="1"/>
    </xf>
    <xf numFmtId="169" fontId="83" fillId="0" borderId="0" xfId="88" applyFont="1" applyBorder="1" applyAlignment="1" applyProtection="1">
      <alignment vertical="center"/>
    </xf>
    <xf numFmtId="0" fontId="79" fillId="31" borderId="28" xfId="117" applyFont="1" applyFill="1" applyBorder="1" applyAlignment="1">
      <alignment horizontal="center" vertical="center"/>
    </xf>
    <xf numFmtId="0" fontId="79" fillId="31" borderId="30" xfId="117" applyFont="1" applyFill="1" applyBorder="1" applyAlignment="1">
      <alignment horizontal="center" vertical="center" wrapText="1"/>
    </xf>
    <xf numFmtId="2" fontId="79" fillId="31" borderId="30" xfId="117" applyNumberFormat="1" applyFont="1" applyFill="1" applyBorder="1" applyAlignment="1">
      <alignment horizontal="center" vertical="center" wrapText="1"/>
    </xf>
    <xf numFmtId="0" fontId="66" fillId="0" borderId="15" xfId="0" applyFont="1" applyBorder="1" applyAlignment="1">
      <alignment vertical="center"/>
    </xf>
    <xf numFmtId="0" fontId="66" fillId="0" borderId="0" xfId="0" applyFont="1" applyBorder="1" applyAlignment="1">
      <alignment vertical="center"/>
    </xf>
    <xf numFmtId="0" fontId="69" fillId="0" borderId="0" xfId="0" applyFont="1" applyBorder="1" applyAlignment="1">
      <alignment vertical="center"/>
    </xf>
    <xf numFmtId="0" fontId="67" fillId="0" borderId="0" xfId="0" applyFont="1" applyBorder="1" applyAlignment="1">
      <alignment vertical="center"/>
    </xf>
    <xf numFmtId="0" fontId="70" fillId="5" borderId="5" xfId="0" applyFont="1" applyFill="1" applyBorder="1" applyAlignment="1">
      <alignment vertical="center"/>
    </xf>
    <xf numFmtId="0" fontId="73" fillId="0" borderId="0" xfId="0" applyFont="1" applyBorder="1" applyAlignment="1">
      <alignment vertical="top"/>
    </xf>
    <xf numFmtId="2" fontId="79" fillId="31" borderId="79" xfId="117" applyNumberFormat="1" applyFont="1" applyFill="1" applyBorder="1" applyAlignment="1">
      <alignment horizontal="center" vertical="center" wrapText="1"/>
    </xf>
    <xf numFmtId="169" fontId="81" fillId="0" borderId="69" xfId="88" applyFont="1" applyBorder="1" applyAlignment="1" applyProtection="1">
      <alignment vertical="center"/>
    </xf>
    <xf numFmtId="0" fontId="0" fillId="0" borderId="57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32" xfId="0" applyBorder="1" applyAlignment="1">
      <alignment vertical="top"/>
    </xf>
    <xf numFmtId="0" fontId="0" fillId="0" borderId="56" xfId="0" applyBorder="1" applyAlignment="1">
      <alignment vertical="top"/>
    </xf>
    <xf numFmtId="0" fontId="0" fillId="0" borderId="53" xfId="0" applyBorder="1" applyAlignment="1">
      <alignment vertical="top"/>
    </xf>
    <xf numFmtId="0" fontId="0" fillId="0" borderId="5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53" xfId="0" applyBorder="1" applyAlignment="1">
      <alignment horizontal="center" vertical="top" wrapText="1"/>
    </xf>
    <xf numFmtId="2" fontId="79" fillId="31" borderId="56" xfId="117" applyNumberFormat="1" applyFont="1" applyFill="1" applyBorder="1" applyAlignment="1">
      <alignment horizontal="center" vertical="center" wrapText="1"/>
    </xf>
    <xf numFmtId="169" fontId="81" fillId="0" borderId="54" xfId="88" applyFont="1" applyBorder="1" applyAlignment="1" applyProtection="1">
      <alignment vertical="center"/>
    </xf>
    <xf numFmtId="169" fontId="83" fillId="0" borderId="65" xfId="88" applyFont="1" applyBorder="1" applyAlignment="1" applyProtection="1">
      <alignment vertical="center"/>
    </xf>
    <xf numFmtId="169" fontId="81" fillId="0" borderId="65" xfId="88" applyFont="1" applyBorder="1" applyAlignment="1" applyProtection="1">
      <alignment vertical="center"/>
    </xf>
    <xf numFmtId="169" fontId="87" fillId="0" borderId="65" xfId="88" applyFont="1" applyBorder="1" applyAlignment="1" applyProtection="1">
      <alignment vertical="center"/>
    </xf>
    <xf numFmtId="169" fontId="87" fillId="0" borderId="0" xfId="88" applyFont="1" applyBorder="1" applyAlignment="1" applyProtection="1">
      <alignment vertical="center"/>
    </xf>
    <xf numFmtId="169" fontId="86" fillId="0" borderId="0" xfId="88" applyFont="1" applyBorder="1" applyAlignment="1" applyProtection="1">
      <alignment vertical="center"/>
    </xf>
    <xf numFmtId="169" fontId="90" fillId="0" borderId="0" xfId="88" applyFont="1" applyBorder="1" applyAlignment="1" applyProtection="1">
      <alignment vertical="center"/>
    </xf>
    <xf numFmtId="0" fontId="79" fillId="31" borderId="61" xfId="117" applyFont="1" applyFill="1" applyBorder="1" applyAlignment="1">
      <alignment horizontal="center" vertical="center"/>
    </xf>
    <xf numFmtId="0" fontId="79" fillId="31" borderId="61" xfId="117" applyFont="1" applyFill="1" applyBorder="1" applyAlignment="1">
      <alignment horizontal="center" vertical="center" wrapText="1"/>
    </xf>
    <xf numFmtId="2" fontId="79" fillId="31" borderId="61" xfId="117" applyNumberFormat="1" applyFont="1" applyFill="1" applyBorder="1" applyAlignment="1">
      <alignment horizontal="center" vertical="center" wrapText="1"/>
    </xf>
    <xf numFmtId="2" fontId="59" fillId="0" borderId="0" xfId="0" applyNumberFormat="1" applyFont="1" applyBorder="1" applyAlignment="1">
      <alignment horizontal="center" vertical="top"/>
    </xf>
    <xf numFmtId="2" fontId="59" fillId="0" borderId="55" xfId="0" applyNumberFormat="1" applyFont="1" applyBorder="1" applyAlignment="1">
      <alignment horizontal="center" vertical="top"/>
    </xf>
    <xf numFmtId="2" fontId="2" fillId="3" borderId="55" xfId="0" applyNumberFormat="1" applyFont="1" applyFill="1" applyBorder="1" applyAlignment="1">
      <alignment horizontal="center" vertical="center" wrapText="1"/>
    </xf>
    <xf numFmtId="2" fontId="2" fillId="3" borderId="57" xfId="0" applyNumberFormat="1" applyFont="1" applyFill="1" applyBorder="1" applyAlignment="1">
      <alignment horizontal="center" vertical="center" wrapText="1"/>
    </xf>
    <xf numFmtId="43" fontId="16" fillId="0" borderId="69" xfId="2" applyFont="1" applyBorder="1" applyAlignment="1">
      <alignment vertical="center"/>
    </xf>
    <xf numFmtId="43" fontId="16" fillId="0" borderId="65" xfId="2" applyFont="1" applyFill="1" applyBorder="1" applyAlignment="1">
      <alignment vertical="center"/>
    </xf>
    <xf numFmtId="43" fontId="16" fillId="0" borderId="57" xfId="2" applyFont="1" applyFill="1" applyBorder="1" applyAlignment="1">
      <alignment vertical="center"/>
    </xf>
    <xf numFmtId="43" fontId="10" fillId="0" borderId="57" xfId="2" applyFont="1" applyFill="1" applyBorder="1" applyAlignment="1">
      <alignment vertical="center"/>
    </xf>
    <xf numFmtId="4" fontId="10" fillId="0" borderId="18" xfId="0" applyNumberFormat="1" applyFont="1" applyFill="1" applyBorder="1" applyAlignment="1">
      <alignment horizontal="right" vertical="center" wrapText="1"/>
    </xf>
    <xf numFmtId="43" fontId="19" fillId="0" borderId="57" xfId="2" applyFont="1" applyFill="1" applyBorder="1" applyAlignment="1">
      <alignment vertical="center"/>
    </xf>
    <xf numFmtId="43" fontId="10" fillId="0" borderId="65" xfId="2" applyFont="1" applyFill="1" applyBorder="1" applyAlignment="1">
      <alignment vertical="center"/>
    </xf>
    <xf numFmtId="43" fontId="10" fillId="0" borderId="57" xfId="2" applyFont="1" applyBorder="1" applyAlignment="1">
      <alignment vertical="center"/>
    </xf>
    <xf numFmtId="43" fontId="17" fillId="0" borderId="57" xfId="2" applyFont="1" applyBorder="1" applyAlignment="1">
      <alignment vertical="center"/>
    </xf>
    <xf numFmtId="43" fontId="24" fillId="0" borderId="57" xfId="2" applyFont="1" applyBorder="1" applyAlignment="1">
      <alignment vertical="center"/>
    </xf>
    <xf numFmtId="43" fontId="19" fillId="0" borderId="57" xfId="2" applyFont="1" applyBorder="1" applyAlignment="1">
      <alignment vertical="center"/>
    </xf>
    <xf numFmtId="43" fontId="34" fillId="5" borderId="56" xfId="2" applyNumberFormat="1" applyFont="1" applyFill="1" applyBorder="1" applyAlignment="1">
      <alignment vertical="center" wrapText="1"/>
    </xf>
    <xf numFmtId="0" fontId="96" fillId="0" borderId="10" xfId="0" applyFont="1" applyFill="1" applyBorder="1" applyAlignment="1">
      <alignment vertical="center" wrapText="1"/>
    </xf>
    <xf numFmtId="0" fontId="96" fillId="0" borderId="16" xfId="0" applyFont="1" applyFill="1" applyBorder="1" applyAlignment="1">
      <alignment vertical="center" wrapText="1"/>
    </xf>
    <xf numFmtId="0" fontId="96" fillId="0" borderId="10" xfId="0" applyFont="1" applyBorder="1" applyAlignment="1">
      <alignment vertical="center"/>
    </xf>
    <xf numFmtId="169" fontId="117" fillId="5" borderId="6" xfId="88" applyFont="1" applyFill="1" applyBorder="1" applyAlignment="1" applyProtection="1">
      <alignment vertical="center"/>
    </xf>
    <xf numFmtId="43" fontId="34" fillId="5" borderId="79" xfId="2" applyNumberFormat="1" applyFont="1" applyFill="1" applyBorder="1" applyAlignment="1">
      <alignment vertical="center" wrapText="1"/>
    </xf>
    <xf numFmtId="43" fontId="17" fillId="0" borderId="5" xfId="2" applyFont="1" applyBorder="1" applyAlignment="1">
      <alignment vertical="center"/>
    </xf>
    <xf numFmtId="0" fontId="0" fillId="0" borderId="18" xfId="0" applyBorder="1" applyAlignment="1">
      <alignment vertical="top"/>
    </xf>
    <xf numFmtId="0" fontId="0" fillId="0" borderId="61" xfId="0" applyBorder="1" applyAlignment="1">
      <alignment vertical="top"/>
    </xf>
    <xf numFmtId="0" fontId="0" fillId="0" borderId="54" xfId="0" applyBorder="1" applyAlignment="1">
      <alignment vertical="top"/>
    </xf>
    <xf numFmtId="0" fontId="0" fillId="0" borderId="55" xfId="0" applyBorder="1" applyAlignment="1">
      <alignment vertical="top"/>
    </xf>
    <xf numFmtId="0" fontId="0" fillId="0" borderId="58" xfId="0" applyBorder="1" applyAlignment="1">
      <alignment vertical="top"/>
    </xf>
    <xf numFmtId="0" fontId="118" fillId="57" borderId="5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0" fontId="18" fillId="0" borderId="17" xfId="0" applyFont="1" applyFill="1" applyBorder="1" applyAlignment="1">
      <alignment horizontal="left" vertical="center" wrapText="1"/>
    </xf>
    <xf numFmtId="0" fontId="18" fillId="0" borderId="10" xfId="0" applyFont="1" applyFill="1" applyBorder="1" applyAlignment="1">
      <alignment horizontal="left" vertical="center" wrapText="1"/>
    </xf>
    <xf numFmtId="0" fontId="18" fillId="0" borderId="16" xfId="0" applyFont="1" applyFill="1" applyBorder="1" applyAlignment="1">
      <alignment horizontal="left" vertical="center" wrapText="1"/>
    </xf>
    <xf numFmtId="0" fontId="18" fillId="0" borderId="17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vertical="center"/>
    </xf>
    <xf numFmtId="0" fontId="11" fillId="0" borderId="16" xfId="0" applyFont="1" applyFill="1" applyBorder="1" applyAlignment="1">
      <alignment vertical="center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6" xfId="0" applyFont="1" applyBorder="1" applyAlignment="1">
      <alignment horizontal="right" vertical="center" shrinkToFit="1"/>
    </xf>
    <xf numFmtId="0" fontId="18" fillId="0" borderId="10" xfId="0" applyFont="1" applyFill="1" applyBorder="1" applyAlignment="1">
      <alignment horizontal="left" vertical="center"/>
    </xf>
    <xf numFmtId="0" fontId="18" fillId="0" borderId="16" xfId="0" applyFont="1" applyFill="1" applyBorder="1" applyAlignment="1">
      <alignment horizontal="left" vertical="center"/>
    </xf>
    <xf numFmtId="2" fontId="62" fillId="0" borderId="55" xfId="0" applyNumberFormat="1" applyFont="1" applyBorder="1" applyAlignment="1">
      <alignment horizontal="center" vertical="top"/>
    </xf>
    <xf numFmtId="0" fontId="10" fillId="4" borderId="17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0" fontId="10" fillId="0" borderId="1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7" fillId="0" borderId="17" xfId="0" applyFont="1" applyBorder="1" applyAlignment="1">
      <alignment horizontal="right" vertical="center"/>
    </xf>
    <xf numFmtId="0" fontId="17" fillId="0" borderId="10" xfId="0" applyFont="1" applyBorder="1" applyAlignment="1">
      <alignment horizontal="right" vertical="center"/>
    </xf>
    <xf numFmtId="0" fontId="17" fillId="0" borderId="16" xfId="0" applyFont="1" applyBorder="1" applyAlignment="1">
      <alignment horizontal="right" vertical="center"/>
    </xf>
    <xf numFmtId="0" fontId="10" fillId="4" borderId="17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2" fontId="61" fillId="0" borderId="55" xfId="0" applyNumberFormat="1" applyFont="1" applyBorder="1" applyAlignment="1">
      <alignment horizontal="center" vertical="top"/>
    </xf>
    <xf numFmtId="0" fontId="61" fillId="0" borderId="0" xfId="0" applyFont="1" applyBorder="1" applyAlignment="1">
      <alignment horizontal="center" vertical="top"/>
    </xf>
    <xf numFmtId="0" fontId="61" fillId="0" borderId="55" xfId="0" applyFont="1" applyBorder="1" applyAlignment="1">
      <alignment horizontal="center" vertical="top"/>
    </xf>
    <xf numFmtId="0" fontId="60" fillId="0" borderId="0" xfId="0" applyFont="1" applyBorder="1" applyAlignment="1">
      <alignment horizontal="center" vertical="center" wrapText="1"/>
    </xf>
    <xf numFmtId="0" fontId="2" fillId="3" borderId="63" xfId="0" applyFont="1" applyFill="1" applyBorder="1" applyAlignment="1">
      <alignment horizontal="center" vertical="center"/>
    </xf>
    <xf numFmtId="0" fontId="2" fillId="3" borderId="64" xfId="0" applyFont="1" applyFill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/>
    </xf>
    <xf numFmtId="0" fontId="28" fillId="0" borderId="34" xfId="0" applyFont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vertical="center"/>
    </xf>
    <xf numFmtId="0" fontId="11" fillId="0" borderId="16" xfId="0" applyFont="1" applyFill="1" applyBorder="1" applyAlignment="1">
      <alignment vertical="center"/>
    </xf>
    <xf numFmtId="0" fontId="18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6" xfId="0" applyFont="1" applyBorder="1" applyAlignment="1">
      <alignment horizontal="right" vertical="center" shrinkToFit="1"/>
    </xf>
    <xf numFmtId="0" fontId="18" fillId="0" borderId="17" xfId="0" applyFont="1" applyFill="1" applyBorder="1" applyAlignment="1">
      <alignment horizontal="left" vertical="center" wrapText="1"/>
    </xf>
    <xf numFmtId="0" fontId="18" fillId="0" borderId="10" xfId="0" applyFont="1" applyFill="1" applyBorder="1" applyAlignment="1">
      <alignment horizontal="left" vertical="center" wrapText="1"/>
    </xf>
    <xf numFmtId="0" fontId="18" fillId="0" borderId="16" xfId="0" applyFont="1" applyFill="1" applyBorder="1" applyAlignment="1">
      <alignment horizontal="left" vertical="center" wrapText="1"/>
    </xf>
    <xf numFmtId="0" fontId="18" fillId="0" borderId="10" xfId="0" applyFont="1" applyFill="1" applyBorder="1" applyAlignment="1">
      <alignment horizontal="left" vertical="center"/>
    </xf>
    <xf numFmtId="0" fontId="18" fillId="0" borderId="16" xfId="0" applyFont="1" applyFill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2" fontId="61" fillId="0" borderId="55" xfId="0" applyNumberFormat="1" applyFont="1" applyBorder="1" applyAlignment="1">
      <alignment horizontal="center" vertical="top"/>
    </xf>
    <xf numFmtId="0" fontId="61" fillId="0" borderId="0" xfId="0" applyFont="1" applyBorder="1" applyAlignment="1">
      <alignment horizontal="center" vertical="top"/>
    </xf>
    <xf numFmtId="0" fontId="61" fillId="0" borderId="55" xfId="0" applyFont="1" applyBorder="1" applyAlignment="1">
      <alignment horizontal="center" vertical="top"/>
    </xf>
    <xf numFmtId="0" fontId="10" fillId="0" borderId="17" xfId="0" applyFont="1" applyBorder="1" applyAlignment="1">
      <alignment horizontal="left"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0" fontId="10" fillId="0" borderId="1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7" fillId="0" borderId="17" xfId="0" applyFont="1" applyBorder="1" applyAlignment="1">
      <alignment horizontal="right" vertical="center"/>
    </xf>
    <xf numFmtId="0" fontId="17" fillId="0" borderId="10" xfId="0" applyFont="1" applyBorder="1" applyAlignment="1">
      <alignment horizontal="right" vertical="center"/>
    </xf>
    <xf numFmtId="0" fontId="17" fillId="0" borderId="16" xfId="0" applyFont="1" applyBorder="1" applyAlignment="1">
      <alignment horizontal="right" vertical="center"/>
    </xf>
    <xf numFmtId="0" fontId="10" fillId="4" borderId="17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43" fontId="19" fillId="2" borderId="6" xfId="2" applyFont="1" applyFill="1" applyBorder="1" applyAlignment="1">
      <alignment vertical="center"/>
    </xf>
    <xf numFmtId="0" fontId="11" fillId="0" borderId="31" xfId="0" applyFont="1" applyBorder="1" applyAlignment="1">
      <alignment horizontal="center" vertical="center"/>
    </xf>
    <xf numFmtId="0" fontId="18" fillId="5" borderId="17" xfId="0" applyFont="1" applyFill="1" applyBorder="1" applyAlignment="1">
      <alignment horizontal="left" vertical="center"/>
    </xf>
    <xf numFmtId="0" fontId="89" fillId="5" borderId="11" xfId="117" applyFont="1" applyFill="1" applyBorder="1" applyAlignment="1">
      <alignment horizontal="center" vertical="center"/>
    </xf>
    <xf numFmtId="43" fontId="96" fillId="2" borderId="6" xfId="0" applyNumberFormat="1" applyFont="1" applyFill="1" applyBorder="1" applyAlignment="1">
      <alignment vertical="center"/>
    </xf>
    <xf numFmtId="4" fontId="10" fillId="0" borderId="65" xfId="0" applyNumberFormat="1" applyFont="1" applyFill="1" applyBorder="1" applyAlignment="1">
      <alignment horizontal="right" vertical="center" wrapText="1"/>
    </xf>
    <xf numFmtId="4" fontId="10" fillId="0" borderId="57" xfId="0" applyNumberFormat="1" applyFont="1" applyFill="1" applyBorder="1" applyAlignment="1">
      <alignment horizontal="right" vertical="center" wrapText="1"/>
    </xf>
    <xf numFmtId="0" fontId="81" fillId="0" borderId="0" xfId="117" applyFont="1" applyBorder="1" applyAlignment="1">
      <alignment horizontal="right" vertical="center"/>
    </xf>
    <xf numFmtId="0" fontId="0" fillId="0" borderId="0" xfId="0" applyBorder="1"/>
    <xf numFmtId="0" fontId="81" fillId="0" borderId="0" xfId="117" applyFont="1" applyBorder="1" applyAlignment="1">
      <alignment vertical="center"/>
    </xf>
    <xf numFmtId="0" fontId="81" fillId="0" borderId="0" xfId="117" applyFont="1" applyBorder="1" applyAlignment="1">
      <alignment horizontal="center" vertical="center"/>
    </xf>
    <xf numFmtId="169" fontId="81" fillId="0" borderId="0" xfId="88" applyFont="1" applyBorder="1" applyAlignment="1" applyProtection="1">
      <alignment vertical="center"/>
    </xf>
    <xf numFmtId="0" fontId="83" fillId="0" borderId="0" xfId="117" applyFont="1" applyBorder="1" applyAlignment="1">
      <alignment horizontal="center" vertical="center"/>
    </xf>
    <xf numFmtId="0" fontId="83" fillId="0" borderId="0" xfId="108" applyNumberFormat="1" applyFont="1" applyBorder="1" applyAlignment="1">
      <alignment vertical="center" shrinkToFit="1"/>
    </xf>
    <xf numFmtId="0" fontId="83" fillId="32" borderId="0" xfId="117" applyFont="1" applyFill="1" applyBorder="1" applyAlignment="1">
      <alignment horizontal="center" vertical="center"/>
    </xf>
    <xf numFmtId="0" fontId="85" fillId="0" borderId="0" xfId="117" applyFont="1" applyBorder="1" applyAlignment="1">
      <alignment horizontal="center" vertical="center"/>
    </xf>
    <xf numFmtId="2" fontId="85" fillId="0" borderId="0" xfId="117" applyNumberFormat="1" applyFont="1" applyBorder="1" applyAlignment="1">
      <alignment horizontal="center" vertical="center"/>
    </xf>
    <xf numFmtId="169" fontId="85" fillId="0" borderId="0" xfId="88" applyFont="1" applyBorder="1" applyAlignment="1" applyProtection="1">
      <alignment vertical="center"/>
    </xf>
    <xf numFmtId="1" fontId="83" fillId="0" borderId="0" xfId="117" applyNumberFormat="1" applyFont="1" applyBorder="1" applyAlignment="1">
      <alignment horizontal="center" vertical="center"/>
    </xf>
    <xf numFmtId="4" fontId="83" fillId="0" borderId="0" xfId="117" applyNumberFormat="1" applyFont="1" applyBorder="1" applyAlignment="1">
      <alignment horizontal="right" vertical="center" wrapText="1"/>
    </xf>
    <xf numFmtId="4" fontId="83" fillId="0" borderId="0" xfId="117" applyNumberFormat="1" applyFont="1" applyBorder="1" applyAlignment="1">
      <alignment horizontal="center" vertical="center" wrapText="1"/>
    </xf>
    <xf numFmtId="0" fontId="82" fillId="0" borderId="0" xfId="117" applyBorder="1" applyAlignment="1">
      <alignment vertical="center" wrapText="1"/>
    </xf>
    <xf numFmtId="0" fontId="82" fillId="0" borderId="0" xfId="117" applyBorder="1" applyAlignment="1">
      <alignment horizontal="center" vertical="top" wrapText="1"/>
    </xf>
    <xf numFmtId="169" fontId="83" fillId="0" borderId="0" xfId="88" applyFont="1" applyBorder="1" applyAlignment="1" applyProtection="1">
      <alignment horizontal="right" vertical="center"/>
    </xf>
    <xf numFmtId="0" fontId="84" fillId="0" borderId="0" xfId="117" applyFont="1" applyBorder="1" applyAlignment="1">
      <alignment horizontal="center" vertical="center" wrapText="1"/>
    </xf>
    <xf numFmtId="169" fontId="88" fillId="0" borderId="0" xfId="88" applyFont="1" applyBorder="1" applyAlignment="1" applyProtection="1">
      <alignment vertical="center"/>
    </xf>
    <xf numFmtId="0" fontId="89" fillId="0" borderId="0" xfId="117" applyFont="1" applyBorder="1" applyAlignment="1">
      <alignment vertical="center"/>
    </xf>
    <xf numFmtId="0" fontId="89" fillId="0" borderId="0" xfId="117" applyFont="1" applyBorder="1" applyAlignment="1">
      <alignment horizontal="center" vertical="center"/>
    </xf>
    <xf numFmtId="0" fontId="88" fillId="0" borderId="0" xfId="117" applyFont="1" applyBorder="1" applyAlignment="1">
      <alignment horizontal="center" vertical="center"/>
    </xf>
    <xf numFmtId="0" fontId="89" fillId="5" borderId="0" xfId="117" applyFont="1" applyFill="1" applyBorder="1" applyAlignment="1">
      <alignment horizontal="center" vertical="center"/>
    </xf>
    <xf numFmtId="0" fontId="91" fillId="0" borderId="0" xfId="117" applyFont="1" applyBorder="1" applyAlignment="1">
      <alignment horizontal="center" vertical="center"/>
    </xf>
    <xf numFmtId="169" fontId="117" fillId="5" borderId="0" xfId="88" applyFont="1" applyFill="1" applyBorder="1" applyAlignment="1" applyProtection="1">
      <alignment vertical="center"/>
    </xf>
    <xf numFmtId="0" fontId="93" fillId="0" borderId="0" xfId="117" applyFont="1" applyBorder="1" applyAlignment="1">
      <alignment horizontal="right" vertical="center" wrapText="1"/>
    </xf>
    <xf numFmtId="0" fontId="81" fillId="0" borderId="0" xfId="117" applyFont="1" applyBorder="1" applyAlignment="1">
      <alignment horizontal="left" vertical="center" wrapText="1"/>
    </xf>
    <xf numFmtId="169" fontId="81" fillId="0" borderId="0" xfId="88" applyFont="1" applyBorder="1" applyAlignment="1" applyProtection="1">
      <alignment horizontal="right" vertical="center" wrapText="1"/>
    </xf>
    <xf numFmtId="0" fontId="79" fillId="58" borderId="0" xfId="117" applyFont="1" applyFill="1" applyBorder="1" applyAlignment="1">
      <alignment horizontal="center" vertical="center"/>
    </xf>
    <xf numFmtId="0" fontId="79" fillId="58" borderId="0" xfId="117" applyFont="1" applyFill="1" applyBorder="1" applyAlignment="1">
      <alignment horizontal="center" vertical="center" wrapText="1"/>
    </xf>
    <xf numFmtId="2" fontId="79" fillId="58" borderId="0" xfId="117" applyNumberFormat="1" applyFont="1" applyFill="1" applyBorder="1" applyAlignment="1">
      <alignment horizontal="center" vertical="center" wrapText="1"/>
    </xf>
    <xf numFmtId="169" fontId="81" fillId="0" borderId="5" xfId="88" applyFont="1" applyBorder="1" applyAlignment="1" applyProtection="1">
      <alignment vertical="center"/>
    </xf>
    <xf numFmtId="169" fontId="87" fillId="0" borderId="5" xfId="88" applyFont="1" applyBorder="1" applyAlignment="1" applyProtection="1">
      <alignment vertical="center"/>
    </xf>
    <xf numFmtId="169" fontId="86" fillId="0" borderId="5" xfId="88" applyFont="1" applyBorder="1" applyAlignment="1" applyProtection="1">
      <alignment vertical="center"/>
    </xf>
    <xf numFmtId="169" fontId="90" fillId="0" borderId="5" xfId="88" applyFont="1" applyBorder="1" applyAlignment="1" applyProtection="1">
      <alignment vertical="center"/>
    </xf>
    <xf numFmtId="169" fontId="117" fillId="5" borderId="5" xfId="88" applyFont="1" applyFill="1" applyBorder="1" applyAlignment="1" applyProtection="1">
      <alignment vertical="center"/>
    </xf>
    <xf numFmtId="0" fontId="28" fillId="0" borderId="33" xfId="0" applyFont="1" applyBorder="1" applyAlignment="1">
      <alignment horizontal="center" vertical="center"/>
    </xf>
    <xf numFmtId="0" fontId="10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0" fontId="2" fillId="3" borderId="63" xfId="0" applyFont="1" applyFill="1" applyBorder="1" applyAlignment="1">
      <alignment horizontal="center" vertical="center"/>
    </xf>
    <xf numFmtId="0" fontId="2" fillId="3" borderId="64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left" vertical="center" wrapText="1"/>
    </xf>
    <xf numFmtId="0" fontId="18" fillId="0" borderId="10" xfId="0" applyFont="1" applyFill="1" applyBorder="1" applyAlignment="1">
      <alignment horizontal="left" vertical="center" wrapText="1"/>
    </xf>
    <xf numFmtId="0" fontId="18" fillId="0" borderId="16" xfId="0" applyFont="1" applyFill="1" applyBorder="1" applyAlignment="1">
      <alignment horizontal="left" vertical="center" wrapText="1"/>
    </xf>
    <xf numFmtId="0" fontId="18" fillId="0" borderId="17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vertical="center"/>
    </xf>
    <xf numFmtId="0" fontId="11" fillId="0" borderId="16" xfId="0" applyFont="1" applyFill="1" applyBorder="1" applyAlignment="1">
      <alignment vertical="center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6" xfId="0" applyFont="1" applyBorder="1" applyAlignment="1">
      <alignment horizontal="right" vertical="center" shrinkToFit="1"/>
    </xf>
    <xf numFmtId="0" fontId="18" fillId="0" borderId="10" xfId="0" applyFont="1" applyFill="1" applyBorder="1" applyAlignment="1">
      <alignment horizontal="left" vertical="center"/>
    </xf>
    <xf numFmtId="0" fontId="18" fillId="0" borderId="16" xfId="0" applyFont="1" applyFill="1" applyBorder="1" applyAlignment="1">
      <alignment horizontal="left"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0" fontId="10" fillId="0" borderId="1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7" fillId="0" borderId="17" xfId="0" applyFont="1" applyBorder="1" applyAlignment="1">
      <alignment horizontal="right" vertical="center"/>
    </xf>
    <xf numFmtId="0" fontId="17" fillId="0" borderId="10" xfId="0" applyFont="1" applyBorder="1" applyAlignment="1">
      <alignment horizontal="right" vertical="center"/>
    </xf>
    <xf numFmtId="0" fontId="17" fillId="0" borderId="16" xfId="0" applyFont="1" applyBorder="1" applyAlignment="1">
      <alignment horizontal="right" vertical="center"/>
    </xf>
    <xf numFmtId="0" fontId="10" fillId="4" borderId="17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10" fillId="4" borderId="17" xfId="0" applyFont="1" applyFill="1" applyBorder="1" applyAlignment="1">
      <alignment horizontal="left" vertical="center" wrapText="1"/>
    </xf>
    <xf numFmtId="0" fontId="10" fillId="4" borderId="10" xfId="0" applyFont="1" applyFill="1" applyBorder="1" applyAlignment="1">
      <alignment horizontal="left" vertical="center" wrapText="1"/>
    </xf>
    <xf numFmtId="0" fontId="10" fillId="4" borderId="16" xfId="0" applyFont="1" applyFill="1" applyBorder="1" applyAlignment="1">
      <alignment horizontal="left" vertical="center" wrapText="1"/>
    </xf>
    <xf numFmtId="0" fontId="61" fillId="0" borderId="0" xfId="0" applyFont="1" applyBorder="1" applyAlignment="1">
      <alignment horizontal="center" vertical="top"/>
    </xf>
    <xf numFmtId="0" fontId="61" fillId="0" borderId="55" xfId="0" applyFont="1" applyBorder="1" applyAlignment="1">
      <alignment horizontal="center" vertical="top"/>
    </xf>
    <xf numFmtId="43" fontId="19" fillId="0" borderId="65" xfId="2" applyFont="1" applyFill="1" applyBorder="1" applyAlignment="1">
      <alignment vertical="center"/>
    </xf>
    <xf numFmtId="43" fontId="24" fillId="0" borderId="65" xfId="2" applyFont="1" applyBorder="1" applyAlignment="1">
      <alignment vertical="center"/>
    </xf>
    <xf numFmtId="43" fontId="19" fillId="0" borderId="65" xfId="2" applyFont="1" applyBorder="1" applyAlignment="1">
      <alignment vertical="center"/>
    </xf>
    <xf numFmtId="0" fontId="35" fillId="0" borderId="11" xfId="0" applyFont="1" applyBorder="1" applyAlignment="1">
      <alignment horizontal="center"/>
    </xf>
    <xf numFmtId="0" fontId="95" fillId="0" borderId="11" xfId="0" applyFont="1" applyFill="1" applyBorder="1" applyAlignment="1">
      <alignment horizontal="center" vertical="center"/>
    </xf>
    <xf numFmtId="0" fontId="96" fillId="0" borderId="11" xfId="0" applyFont="1" applyBorder="1" applyAlignment="1">
      <alignment horizontal="center" vertical="center"/>
    </xf>
    <xf numFmtId="2" fontId="2" fillId="3" borderId="64" xfId="0" applyNumberFormat="1" applyFont="1" applyFill="1" applyBorder="1" applyAlignment="1">
      <alignment horizontal="center" vertical="center" wrapText="1"/>
    </xf>
    <xf numFmtId="2" fontId="2" fillId="3" borderId="66" xfId="0" applyNumberFormat="1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 wrapText="1"/>
    </xf>
    <xf numFmtId="2" fontId="2" fillId="3" borderId="30" xfId="0" applyNumberFormat="1" applyFont="1" applyFill="1" applyBorder="1" applyAlignment="1">
      <alignment horizontal="center" vertical="center" wrapText="1"/>
    </xf>
    <xf numFmtId="2" fontId="2" fillId="3" borderId="80" xfId="0" applyNumberFormat="1" applyFont="1" applyFill="1" applyBorder="1" applyAlignment="1">
      <alignment horizontal="center" vertical="center" wrapText="1"/>
    </xf>
    <xf numFmtId="173" fontId="16" fillId="59" borderId="6" xfId="2" applyNumberFormat="1" applyFont="1" applyFill="1" applyBorder="1" applyAlignment="1">
      <alignment vertical="center"/>
    </xf>
    <xf numFmtId="43" fontId="19" fillId="59" borderId="6" xfId="2" applyFont="1" applyFill="1" applyBorder="1" applyAlignment="1">
      <alignment vertical="center"/>
    </xf>
    <xf numFmtId="43" fontId="17" fillId="59" borderId="6" xfId="2" applyFont="1" applyFill="1" applyBorder="1" applyAlignment="1">
      <alignment vertical="center"/>
    </xf>
    <xf numFmtId="169" fontId="81" fillId="59" borderId="6" xfId="88" applyFont="1" applyFill="1" applyBorder="1" applyAlignment="1" applyProtection="1">
      <alignment vertical="center"/>
    </xf>
    <xf numFmtId="169" fontId="87" fillId="59" borderId="6" xfId="88" applyFont="1" applyFill="1" applyBorder="1" applyAlignment="1" applyProtection="1">
      <alignment vertical="center"/>
    </xf>
    <xf numFmtId="169" fontId="86" fillId="59" borderId="6" xfId="88" applyFont="1" applyFill="1" applyBorder="1" applyAlignment="1" applyProtection="1">
      <alignment vertical="center"/>
    </xf>
    <xf numFmtId="173" fontId="16" fillId="5" borderId="6" xfId="2" applyNumberFormat="1" applyFont="1" applyFill="1" applyBorder="1" applyAlignment="1">
      <alignment vertical="center"/>
    </xf>
    <xf numFmtId="0" fontId="115" fillId="0" borderId="56" xfId="0" applyFont="1" applyBorder="1" applyAlignment="1">
      <alignment vertical="center"/>
    </xf>
    <xf numFmtId="0" fontId="119" fillId="2" borderId="11" xfId="0" applyFont="1" applyFill="1" applyBorder="1" applyAlignment="1">
      <alignment vertical="center"/>
    </xf>
    <xf numFmtId="0" fontId="122" fillId="0" borderId="56" xfId="0" applyFont="1" applyBorder="1" applyAlignment="1">
      <alignment vertical="center"/>
    </xf>
    <xf numFmtId="173" fontId="124" fillId="0" borderId="65" xfId="0" applyNumberFormat="1" applyFont="1" applyBorder="1" applyAlignment="1">
      <alignment vertical="center"/>
    </xf>
    <xf numFmtId="169" fontId="81" fillId="0" borderId="67" xfId="88" applyFont="1" applyBorder="1" applyAlignment="1" applyProtection="1">
      <alignment horizontal="right" vertical="center" wrapText="1"/>
    </xf>
    <xf numFmtId="0" fontId="0" fillId="2" borderId="0" xfId="0" applyFill="1" applyBorder="1" applyAlignment="1">
      <alignment vertical="top"/>
    </xf>
    <xf numFmtId="0" fontId="33" fillId="0" borderId="1" xfId="0" applyFont="1" applyBorder="1" applyAlignment="1">
      <alignment horizontal="right" vertical="center" wrapText="1"/>
    </xf>
    <xf numFmtId="0" fontId="16" fillId="0" borderId="2" xfId="0" applyFont="1" applyBorder="1" applyAlignment="1">
      <alignment horizontal="left" vertical="center" wrapText="1"/>
    </xf>
    <xf numFmtId="169" fontId="125" fillId="56" borderId="6" xfId="57" applyNumberFormat="1" applyFont="1" applyFill="1" applyBorder="1" applyAlignment="1" applyProtection="1">
      <alignment vertical="center"/>
    </xf>
    <xf numFmtId="43" fontId="126" fillId="59" borderId="6" xfId="57" applyFont="1" applyFill="1" applyBorder="1" applyAlignment="1">
      <alignment vertical="center"/>
    </xf>
    <xf numFmtId="43" fontId="96" fillId="59" borderId="6" xfId="0" applyNumberFormat="1" applyFont="1" applyFill="1" applyBorder="1" applyAlignment="1">
      <alignment vertical="center"/>
    </xf>
    <xf numFmtId="43" fontId="96" fillId="5" borderId="6" xfId="0" applyNumberFormat="1" applyFont="1" applyFill="1" applyBorder="1" applyAlignment="1">
      <alignment vertical="center"/>
    </xf>
    <xf numFmtId="0" fontId="127" fillId="0" borderId="0" xfId="0" applyFont="1" applyAlignment="1">
      <alignment horizontal="left" readingOrder="1"/>
    </xf>
    <xf numFmtId="0" fontId="128" fillId="0" borderId="0" xfId="0" applyFont="1"/>
    <xf numFmtId="0" fontId="129" fillId="0" borderId="0" xfId="0" applyFont="1" applyAlignment="1">
      <alignment horizontal="left" readingOrder="1"/>
    </xf>
    <xf numFmtId="0" fontId="130" fillId="0" borderId="0" xfId="0" applyFont="1"/>
    <xf numFmtId="0" fontId="94" fillId="0" borderId="0" xfId="0" applyFont="1" applyAlignment="1">
      <alignment horizontal="center"/>
    </xf>
    <xf numFmtId="0" fontId="35" fillId="0" borderId="0" xfId="0" applyFont="1"/>
    <xf numFmtId="0" fontId="35" fillId="0" borderId="0" xfId="0" applyFont="1" applyAlignment="1">
      <alignment horizontal="left"/>
    </xf>
    <xf numFmtId="0" fontId="94" fillId="60" borderId="2" xfId="0" applyFont="1" applyFill="1" applyBorder="1" applyAlignment="1">
      <alignment horizontal="center" vertical="center"/>
    </xf>
    <xf numFmtId="0" fontId="94" fillId="60" borderId="3" xfId="0" applyFont="1" applyFill="1" applyBorder="1" applyAlignment="1">
      <alignment horizontal="center" vertical="center"/>
    </xf>
    <xf numFmtId="0" fontId="96" fillId="0" borderId="4" xfId="0" applyFont="1" applyBorder="1" applyAlignment="1">
      <alignment horizontal="center"/>
    </xf>
    <xf numFmtId="0" fontId="95" fillId="0" borderId="5" xfId="0" applyFont="1" applyBorder="1" applyAlignment="1">
      <alignment horizontal="center" vertical="center"/>
    </xf>
    <xf numFmtId="0" fontId="95" fillId="0" borderId="65" xfId="0" applyFont="1" applyFill="1" applyBorder="1" applyAlignment="1">
      <alignment vertical="center"/>
    </xf>
    <xf numFmtId="0" fontId="95" fillId="0" borderId="10" xfId="0" applyFont="1" applyFill="1" applyBorder="1" applyAlignment="1">
      <alignment vertical="center"/>
    </xf>
    <xf numFmtId="0" fontId="95" fillId="0" borderId="11" xfId="0" applyFont="1" applyFill="1" applyBorder="1" applyAlignment="1">
      <alignment vertical="center"/>
    </xf>
    <xf numFmtId="0" fontId="96" fillId="0" borderId="4" xfId="0" applyFont="1" applyFill="1" applyBorder="1" applyAlignment="1">
      <alignment horizontal="center"/>
    </xf>
    <xf numFmtId="0" fontId="95" fillId="0" borderId="65" xfId="0" applyFont="1" applyFill="1" applyBorder="1" applyAlignment="1">
      <alignment horizontal="center" vertical="center"/>
    </xf>
    <xf numFmtId="0" fontId="95" fillId="0" borderId="65" xfId="0" applyFont="1" applyBorder="1" applyAlignment="1">
      <alignment horizontal="center" vertical="center"/>
    </xf>
    <xf numFmtId="0" fontId="95" fillId="0" borderId="65" xfId="0" applyFont="1" applyFill="1" applyBorder="1" applyAlignment="1">
      <alignment horizontal="left" vertical="center" wrapText="1"/>
    </xf>
    <xf numFmtId="0" fontId="95" fillId="0" borderId="10" xfId="0" applyFont="1" applyFill="1" applyBorder="1" applyAlignment="1">
      <alignment horizontal="left" vertical="center" wrapText="1"/>
    </xf>
    <xf numFmtId="0" fontId="35" fillId="0" borderId="4" xfId="0" applyFont="1" applyBorder="1"/>
    <xf numFmtId="0" fontId="95" fillId="0" borderId="5" xfId="0" applyFont="1" applyBorder="1" applyAlignment="1">
      <alignment horizontal="center"/>
    </xf>
    <xf numFmtId="1" fontId="95" fillId="0" borderId="5" xfId="0" applyNumberFormat="1" applyFont="1" applyFill="1" applyBorder="1" applyAlignment="1">
      <alignment horizontal="center" vertical="center"/>
    </xf>
    <xf numFmtId="0" fontId="95" fillId="0" borderId="65" xfId="0" applyFont="1" applyFill="1" applyBorder="1" applyAlignment="1">
      <alignment horizontal="left" vertical="center"/>
    </xf>
    <xf numFmtId="0" fontId="95" fillId="0" borderId="10" xfId="0" applyFont="1" applyFill="1" applyBorder="1" applyAlignment="1">
      <alignment horizontal="left" vertical="center"/>
    </xf>
    <xf numFmtId="0" fontId="95" fillId="0" borderId="11" xfId="0" applyFont="1" applyFill="1" applyBorder="1" applyAlignment="1">
      <alignment horizontal="left" vertical="center" wrapText="1"/>
    </xf>
    <xf numFmtId="174" fontId="94" fillId="0" borderId="4" xfId="57" applyNumberFormat="1" applyFont="1" applyFill="1" applyBorder="1" applyAlignment="1" applyProtection="1">
      <alignment horizontal="center"/>
    </xf>
    <xf numFmtId="174" fontId="94" fillId="0" borderId="5" xfId="57" applyNumberFormat="1" applyFont="1" applyFill="1" applyBorder="1" applyAlignment="1" applyProtection="1">
      <alignment horizontal="center"/>
    </xf>
    <xf numFmtId="174" fontId="133" fillId="0" borderId="5" xfId="0" applyNumberFormat="1" applyFont="1" applyBorder="1" applyAlignment="1">
      <alignment horizontal="right"/>
    </xf>
    <xf numFmtId="174" fontId="134" fillId="60" borderId="34" xfId="0" applyNumberFormat="1" applyFont="1" applyFill="1" applyBorder="1" applyAlignment="1">
      <alignment vertical="center"/>
    </xf>
    <xf numFmtId="169" fontId="1" fillId="60" borderId="9" xfId="57" applyNumberFormat="1" applyFont="1" applyFill="1" applyBorder="1" applyAlignment="1" applyProtection="1">
      <alignment vertical="center"/>
    </xf>
    <xf numFmtId="43" fontId="0" fillId="0" borderId="0" xfId="57" applyFont="1"/>
    <xf numFmtId="170" fontId="35" fillId="0" borderId="0" xfId="59" applyFont="1"/>
    <xf numFmtId="0" fontId="94" fillId="0" borderId="0" xfId="0" applyFont="1"/>
    <xf numFmtId="170" fontId="94" fillId="0" borderId="0" xfId="59" applyFont="1"/>
    <xf numFmtId="0" fontId="135" fillId="0" borderId="0" xfId="0" applyFont="1"/>
    <xf numFmtId="170" fontId="135" fillId="0" borderId="0" xfId="59" applyFont="1"/>
    <xf numFmtId="0" fontId="94" fillId="0" borderId="0" xfId="0" applyFont="1" applyAlignment="1">
      <alignment horizontal="left" vertical="top" wrapText="1"/>
    </xf>
    <xf numFmtId="0" fontId="9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/>
    </xf>
    <xf numFmtId="0" fontId="94" fillId="60" borderId="1" xfId="0" applyFont="1" applyFill="1" applyBorder="1" applyAlignment="1">
      <alignment horizontal="center" vertical="center" wrapText="1"/>
    </xf>
    <xf numFmtId="0" fontId="94" fillId="60" borderId="2" xfId="0" applyFont="1" applyFill="1" applyBorder="1" applyAlignment="1">
      <alignment horizontal="center" vertical="center" wrapText="1"/>
    </xf>
    <xf numFmtId="0" fontId="94" fillId="60" borderId="69" xfId="0" applyFont="1" applyFill="1" applyBorder="1" applyAlignment="1">
      <alignment horizontal="center" vertical="center"/>
    </xf>
    <xf numFmtId="0" fontId="94" fillId="60" borderId="48" xfId="0" applyFont="1" applyFill="1" applyBorder="1" applyAlignment="1">
      <alignment horizontal="center" vertical="center"/>
    </xf>
    <xf numFmtId="0" fontId="94" fillId="60" borderId="38" xfId="0" applyFont="1" applyFill="1" applyBorder="1" applyAlignment="1">
      <alignment horizontal="center" vertical="center"/>
    </xf>
    <xf numFmtId="0" fontId="96" fillId="0" borderId="5" xfId="0" applyFont="1" applyBorder="1" applyAlignment="1">
      <alignment horizontal="center"/>
    </xf>
    <xf numFmtId="0" fontId="96" fillId="0" borderId="65" xfId="0" applyFont="1" applyBorder="1" applyAlignment="1">
      <alignment horizontal="left" vertical="center"/>
    </xf>
    <xf numFmtId="0" fontId="96" fillId="0" borderId="10" xfId="0" applyFont="1" applyBorder="1" applyAlignment="1">
      <alignment horizontal="left" vertical="center"/>
    </xf>
    <xf numFmtId="0" fontId="96" fillId="0" borderId="16" xfId="0" applyFont="1" applyBorder="1" applyAlignment="1">
      <alignment horizontal="left" vertical="center"/>
    </xf>
    <xf numFmtId="0" fontId="96" fillId="0" borderId="10" xfId="0" applyFont="1" applyBorder="1" applyAlignment="1">
      <alignment horizontal="right" vertical="center"/>
    </xf>
    <xf numFmtId="0" fontId="96" fillId="0" borderId="17" xfId="0" applyFont="1" applyFill="1" applyBorder="1" applyAlignment="1">
      <alignment horizontal="center" vertical="center"/>
    </xf>
    <xf numFmtId="0" fontId="96" fillId="0" borderId="11" xfId="0" applyFont="1" applyFill="1" applyBorder="1" applyAlignment="1">
      <alignment horizontal="center" vertical="center"/>
    </xf>
    <xf numFmtId="0" fontId="96" fillId="0" borderId="65" xfId="0" applyFont="1" applyFill="1" applyBorder="1" applyAlignment="1">
      <alignment horizontal="left" vertical="center" wrapText="1"/>
    </xf>
    <xf numFmtId="0" fontId="96" fillId="0" borderId="10" xfId="0" applyFont="1" applyFill="1" applyBorder="1" applyAlignment="1">
      <alignment horizontal="left" vertical="center" wrapText="1"/>
    </xf>
    <xf numFmtId="0" fontId="96" fillId="0" borderId="16" xfId="0" applyFont="1" applyFill="1" applyBorder="1" applyAlignment="1">
      <alignment horizontal="left" vertical="center" wrapText="1"/>
    </xf>
    <xf numFmtId="0" fontId="35" fillId="0" borderId="65" xfId="0" applyFont="1" applyBorder="1" applyAlignment="1">
      <alignment horizontal="left" vertical="center"/>
    </xf>
    <xf numFmtId="0" fontId="35" fillId="0" borderId="10" xfId="0" applyFont="1" applyBorder="1" applyAlignment="1">
      <alignment horizontal="left" vertical="center"/>
    </xf>
    <xf numFmtId="0" fontId="35" fillId="0" borderId="11" xfId="0" applyFont="1" applyBorder="1" applyAlignment="1">
      <alignment horizontal="left" vertical="center"/>
    </xf>
    <xf numFmtId="0" fontId="94" fillId="0" borderId="65" xfId="0" applyFont="1" applyBorder="1" applyAlignment="1">
      <alignment horizontal="left" vertical="center"/>
    </xf>
    <xf numFmtId="0" fontId="94" fillId="0" borderId="10" xfId="0" applyFont="1" applyBorder="1" applyAlignment="1">
      <alignment horizontal="left" vertical="center"/>
    </xf>
    <xf numFmtId="0" fontId="94" fillId="0" borderId="11" xfId="0" applyFont="1" applyBorder="1" applyAlignment="1">
      <alignment horizontal="left" vertical="center"/>
    </xf>
    <xf numFmtId="0" fontId="96" fillId="0" borderId="65" xfId="0" applyFont="1" applyBorder="1" applyAlignment="1">
      <alignment horizontal="right" vertical="center"/>
    </xf>
    <xf numFmtId="0" fontId="35" fillId="0" borderId="10" xfId="0" applyFont="1" applyFill="1" applyBorder="1" applyAlignment="1">
      <alignment vertical="center"/>
    </xf>
    <xf numFmtId="0" fontId="35" fillId="0" borderId="11" xfId="0" applyFont="1" applyFill="1" applyBorder="1" applyAlignment="1">
      <alignment vertical="center"/>
    </xf>
    <xf numFmtId="0" fontId="35" fillId="0" borderId="10" xfId="0" applyFont="1" applyFill="1" applyBorder="1" applyAlignment="1">
      <alignment horizontal="left" vertical="center"/>
    </xf>
    <xf numFmtId="0" fontId="35" fillId="0" borderId="11" xfId="0" applyFont="1" applyFill="1" applyBorder="1" applyAlignment="1">
      <alignment horizontal="left" vertical="center"/>
    </xf>
    <xf numFmtId="0" fontId="35" fillId="0" borderId="5" xfId="0" applyFont="1" applyFill="1" applyBorder="1" applyAlignment="1">
      <alignment vertical="center"/>
    </xf>
    <xf numFmtId="0" fontId="96" fillId="0" borderId="5" xfId="0" applyFont="1" applyFill="1" applyBorder="1" applyAlignment="1">
      <alignment horizontal="center"/>
    </xf>
    <xf numFmtId="0" fontId="96" fillId="0" borderId="65" xfId="0" applyFont="1" applyFill="1" applyBorder="1" applyAlignment="1">
      <alignment horizontal="left" vertical="center"/>
    </xf>
    <xf numFmtId="0" fontId="96" fillId="0" borderId="10" xfId="0" applyFont="1" applyFill="1" applyBorder="1" applyAlignment="1">
      <alignment horizontal="left" vertical="center"/>
    </xf>
    <xf numFmtId="0" fontId="96" fillId="0" borderId="16" xfId="0" applyFont="1" applyFill="1" applyBorder="1" applyAlignment="1">
      <alignment horizontal="left" vertical="center"/>
    </xf>
    <xf numFmtId="0" fontId="95" fillId="0" borderId="11" xfId="0" applyFont="1" applyFill="1" applyBorder="1" applyAlignment="1">
      <alignment horizontal="left" vertical="center"/>
    </xf>
    <xf numFmtId="0" fontId="96" fillId="0" borderId="17" xfId="0" applyFont="1" applyBorder="1" applyAlignment="1">
      <alignment horizontal="center"/>
    </xf>
    <xf numFmtId="0" fontId="96" fillId="0" borderId="11" xfId="0" applyFont="1" applyBorder="1" applyAlignment="1">
      <alignment horizontal="center"/>
    </xf>
    <xf numFmtId="0" fontId="96" fillId="0" borderId="11" xfId="0" applyFont="1" applyBorder="1" applyAlignment="1">
      <alignment horizontal="left" vertical="center"/>
    </xf>
    <xf numFmtId="174" fontId="94" fillId="61" borderId="4" xfId="57" applyNumberFormat="1" applyFont="1" applyFill="1" applyBorder="1" applyAlignment="1" applyProtection="1">
      <alignment horizontal="center" vertical="center"/>
    </xf>
    <xf numFmtId="174" fontId="94" fillId="61" borderId="5" xfId="57" applyNumberFormat="1" applyFont="1" applyFill="1" applyBorder="1" applyAlignment="1" applyProtection="1">
      <alignment horizontal="center" vertical="center"/>
    </xf>
    <xf numFmtId="0" fontId="96" fillId="61" borderId="65" xfId="0" applyFont="1" applyFill="1" applyBorder="1" applyAlignment="1">
      <alignment horizontal="left" vertical="center"/>
    </xf>
    <xf numFmtId="0" fontId="96" fillId="61" borderId="10" xfId="0" applyFont="1" applyFill="1" applyBorder="1" applyAlignment="1">
      <alignment horizontal="left" vertical="center"/>
    </xf>
    <xf numFmtId="0" fontId="96" fillId="61" borderId="16" xfId="0" applyFont="1" applyFill="1" applyBorder="1" applyAlignment="1">
      <alignment horizontal="left" vertical="center"/>
    </xf>
    <xf numFmtId="0" fontId="132" fillId="0" borderId="65" xfId="0" applyFont="1" applyBorder="1" applyAlignment="1">
      <alignment horizontal="right"/>
    </xf>
    <xf numFmtId="0" fontId="132" fillId="0" borderId="10" xfId="0" applyFont="1" applyBorder="1" applyAlignment="1">
      <alignment horizontal="right"/>
    </xf>
    <xf numFmtId="0" fontId="132" fillId="0" borderId="11" xfId="0" applyFont="1" applyBorder="1" applyAlignment="1">
      <alignment horizontal="right"/>
    </xf>
    <xf numFmtId="174" fontId="1" fillId="60" borderId="7" xfId="57" applyNumberFormat="1" applyFont="1" applyFill="1" applyBorder="1" applyAlignment="1" applyProtection="1">
      <alignment horizontal="center" vertical="center"/>
    </xf>
    <xf numFmtId="174" fontId="1" fillId="60" borderId="8" xfId="57" applyNumberFormat="1" applyFont="1" applyFill="1" applyBorder="1" applyAlignment="1" applyProtection="1">
      <alignment horizontal="center" vertical="center"/>
    </xf>
    <xf numFmtId="174" fontId="134" fillId="60" borderId="81" xfId="0" applyNumberFormat="1" applyFont="1" applyFill="1" applyBorder="1" applyAlignment="1">
      <alignment horizontal="right" vertical="center"/>
    </xf>
    <xf numFmtId="174" fontId="134" fillId="60" borderId="33" xfId="0" applyNumberFormat="1" applyFont="1" applyFill="1" applyBorder="1" applyAlignment="1">
      <alignment horizontal="right" vertical="center"/>
    </xf>
    <xf numFmtId="0" fontId="2" fillId="3" borderId="56" xfId="0" applyFont="1" applyFill="1" applyBorder="1" applyAlignment="1">
      <alignment horizontal="center" vertical="center" wrapText="1"/>
    </xf>
    <xf numFmtId="0" fontId="2" fillId="3" borderId="79" xfId="0" applyFont="1" applyFill="1" applyBorder="1" applyAlignment="1">
      <alignment horizontal="center" vertical="center" wrapText="1"/>
    </xf>
    <xf numFmtId="0" fontId="16" fillId="0" borderId="6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5" xfId="0" applyBorder="1"/>
    <xf numFmtId="2" fontId="85" fillId="0" borderId="11" xfId="117" applyNumberFormat="1" applyFont="1" applyBorder="1" applyAlignment="1">
      <alignment horizontal="center" vertical="center"/>
    </xf>
    <xf numFmtId="1" fontId="83" fillId="0" borderId="32" xfId="117" applyNumberFormat="1" applyFont="1" applyBorder="1" applyAlignment="1">
      <alignment horizontal="center" vertical="center"/>
    </xf>
    <xf numFmtId="2" fontId="85" fillId="0" borderId="32" xfId="117" applyNumberFormat="1" applyFont="1" applyBorder="1" applyAlignment="1">
      <alignment horizontal="center" vertical="center"/>
    </xf>
    <xf numFmtId="0" fontId="83" fillId="0" borderId="32" xfId="117" applyFont="1" applyBorder="1" applyAlignment="1">
      <alignment horizontal="center" vertical="center"/>
    </xf>
    <xf numFmtId="0" fontId="79" fillId="31" borderId="5" xfId="117" applyFont="1" applyFill="1" applyBorder="1" applyAlignment="1">
      <alignment horizontal="center" vertical="center" wrapText="1"/>
    </xf>
    <xf numFmtId="0" fontId="0" fillId="0" borderId="0" xfId="0" applyFont="1"/>
    <xf numFmtId="0" fontId="10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0" fontId="18" fillId="0" borderId="17" xfId="0" applyFont="1" applyFill="1" applyBorder="1" applyAlignment="1">
      <alignment horizontal="left" vertical="center" wrapText="1"/>
    </xf>
    <xf numFmtId="0" fontId="18" fillId="0" borderId="10" xfId="0" applyFont="1" applyFill="1" applyBorder="1" applyAlignment="1">
      <alignment horizontal="left" vertical="center" wrapText="1"/>
    </xf>
    <xf numFmtId="0" fontId="18" fillId="0" borderId="16" xfId="0" applyFont="1" applyFill="1" applyBorder="1" applyAlignment="1">
      <alignment horizontal="left" vertical="center" wrapText="1"/>
    </xf>
    <xf numFmtId="0" fontId="18" fillId="0" borderId="17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vertical="center"/>
    </xf>
    <xf numFmtId="0" fontId="11" fillId="0" borderId="16" xfId="0" applyFont="1" applyFill="1" applyBorder="1" applyAlignment="1">
      <alignment vertical="center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6" xfId="0" applyFont="1" applyBorder="1" applyAlignment="1">
      <alignment horizontal="right" vertical="center" shrinkToFit="1"/>
    </xf>
    <xf numFmtId="0" fontId="18" fillId="0" borderId="10" xfId="0" applyFont="1" applyFill="1" applyBorder="1" applyAlignment="1">
      <alignment horizontal="left" vertical="center"/>
    </xf>
    <xf numFmtId="0" fontId="18" fillId="0" borderId="16" xfId="0" applyFont="1" applyFill="1" applyBorder="1" applyAlignment="1">
      <alignment horizontal="left"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0" fontId="10" fillId="0" borderId="1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7" fillId="0" borderId="17" xfId="0" applyFont="1" applyBorder="1" applyAlignment="1">
      <alignment horizontal="right" vertical="center"/>
    </xf>
    <xf numFmtId="0" fontId="17" fillId="0" borderId="10" xfId="0" applyFont="1" applyBorder="1" applyAlignment="1">
      <alignment horizontal="right" vertical="center"/>
    </xf>
    <xf numFmtId="0" fontId="17" fillId="0" borderId="16" xfId="0" applyFont="1" applyBorder="1" applyAlignment="1">
      <alignment horizontal="right" vertical="center"/>
    </xf>
    <xf numFmtId="0" fontId="10" fillId="4" borderId="17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2" fontId="61" fillId="0" borderId="55" xfId="0" applyNumberFormat="1" applyFont="1" applyBorder="1" applyAlignment="1">
      <alignment horizontal="center" vertical="top"/>
    </xf>
    <xf numFmtId="0" fontId="61" fillId="0" borderId="0" xfId="0" applyFont="1" applyBorder="1" applyAlignment="1">
      <alignment horizontal="center" vertical="top"/>
    </xf>
    <xf numFmtId="0" fontId="61" fillId="0" borderId="55" xfId="0" applyFont="1" applyBorder="1" applyAlignment="1">
      <alignment horizontal="center" vertical="top"/>
    </xf>
    <xf numFmtId="0" fontId="83" fillId="65" borderId="11" xfId="117" applyFont="1" applyFill="1" applyBorder="1" applyAlignment="1">
      <alignment horizontal="center" vertical="center"/>
    </xf>
    <xf numFmtId="169" fontId="83" fillId="2" borderId="6" xfId="88" applyFont="1" applyFill="1" applyBorder="1" applyAlignment="1" applyProtection="1">
      <alignment vertical="center"/>
    </xf>
    <xf numFmtId="0" fontId="10" fillId="2" borderId="11" xfId="0" applyFont="1" applyFill="1" applyBorder="1" applyAlignment="1">
      <alignment horizontal="center" vertical="center"/>
    </xf>
    <xf numFmtId="0" fontId="138" fillId="66" borderId="5" xfId="117" applyFont="1" applyFill="1" applyBorder="1" applyAlignment="1">
      <alignment horizontal="center" vertical="center"/>
    </xf>
    <xf numFmtId="0" fontId="83" fillId="65" borderId="10" xfId="117" applyFont="1" applyFill="1" applyBorder="1" applyAlignment="1">
      <alignment horizontal="center" vertical="center"/>
    </xf>
    <xf numFmtId="1" fontId="83" fillId="67" borderId="31" xfId="117" applyNumberFormat="1" applyFont="1" applyFill="1" applyBorder="1" applyAlignment="1">
      <alignment horizontal="center" vertical="center"/>
    </xf>
    <xf numFmtId="0" fontId="88" fillId="67" borderId="18" xfId="117" applyFont="1" applyFill="1" applyBorder="1" applyAlignment="1">
      <alignment horizontal="center" vertical="center"/>
    </xf>
    <xf numFmtId="0" fontId="83" fillId="67" borderId="31" xfId="117" applyFont="1" applyFill="1" applyBorder="1" applyAlignment="1">
      <alignment horizontal="center" vertical="center"/>
    </xf>
    <xf numFmtId="0" fontId="83" fillId="67" borderId="10" xfId="117" applyFont="1" applyFill="1" applyBorder="1" applyAlignment="1">
      <alignment horizontal="center" vertical="center"/>
    </xf>
    <xf numFmtId="0" fontId="89" fillId="67" borderId="32" xfId="117" applyFont="1" applyFill="1" applyBorder="1" applyAlignment="1">
      <alignment horizontal="center" vertical="center"/>
    </xf>
    <xf numFmtId="0" fontId="10" fillId="67" borderId="11" xfId="0" applyFont="1" applyFill="1" applyBorder="1" applyAlignment="1">
      <alignment horizontal="center" vertical="center"/>
    </xf>
    <xf numFmtId="0" fontId="10" fillId="67" borderId="10" xfId="0" applyFont="1" applyFill="1" applyBorder="1" applyAlignment="1">
      <alignment horizontal="center" vertical="center"/>
    </xf>
    <xf numFmtId="1" fontId="10" fillId="67" borderId="31" xfId="0" applyNumberFormat="1" applyFont="1" applyFill="1" applyBorder="1" applyAlignment="1">
      <alignment horizontal="center" vertical="center"/>
    </xf>
    <xf numFmtId="0" fontId="18" fillId="67" borderId="18" xfId="0" applyFont="1" applyFill="1" applyBorder="1" applyAlignment="1">
      <alignment horizontal="center" vertical="center"/>
    </xf>
    <xf numFmtId="0" fontId="10" fillId="67" borderId="31" xfId="0" applyNumberFormat="1" applyFont="1" applyFill="1" applyBorder="1" applyAlignment="1">
      <alignment horizontal="center" vertical="center"/>
    </xf>
    <xf numFmtId="0" fontId="18" fillId="67" borderId="5" xfId="0" applyFont="1" applyFill="1" applyBorder="1" applyAlignment="1">
      <alignment horizontal="center" vertical="center"/>
    </xf>
    <xf numFmtId="0" fontId="11" fillId="0" borderId="10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0" fillId="0" borderId="17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0" fontId="18" fillId="0" borderId="17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vertical="center"/>
    </xf>
    <xf numFmtId="0" fontId="11" fillId="0" borderId="16" xfId="0" applyFont="1" applyFill="1" applyBorder="1" applyAlignment="1">
      <alignment vertical="center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6" xfId="0" applyFont="1" applyBorder="1" applyAlignment="1">
      <alignment horizontal="right" vertical="center" shrinkToFit="1"/>
    </xf>
    <xf numFmtId="0" fontId="18" fillId="0" borderId="17" xfId="0" applyFont="1" applyFill="1" applyBorder="1" applyAlignment="1">
      <alignment horizontal="left" vertical="center" wrapText="1"/>
    </xf>
    <xf numFmtId="0" fontId="18" fillId="0" borderId="10" xfId="0" applyFont="1" applyFill="1" applyBorder="1" applyAlignment="1">
      <alignment horizontal="left" vertical="center" wrapText="1"/>
    </xf>
    <xf numFmtId="0" fontId="18" fillId="0" borderId="16" xfId="0" applyFont="1" applyFill="1" applyBorder="1" applyAlignment="1">
      <alignment horizontal="left" vertical="center" wrapText="1"/>
    </xf>
    <xf numFmtId="0" fontId="18" fillId="0" borderId="10" xfId="0" applyFont="1" applyFill="1" applyBorder="1" applyAlignment="1">
      <alignment horizontal="left" vertical="center"/>
    </xf>
    <xf numFmtId="0" fontId="18" fillId="0" borderId="16" xfId="0" applyFont="1" applyFill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7" fillId="0" borderId="17" xfId="0" applyFont="1" applyBorder="1" applyAlignment="1">
      <alignment horizontal="right" vertical="center"/>
    </xf>
    <xf numFmtId="0" fontId="17" fillId="0" borderId="10" xfId="0" applyFont="1" applyBorder="1" applyAlignment="1">
      <alignment horizontal="right" vertical="center"/>
    </xf>
    <xf numFmtId="0" fontId="17" fillId="0" borderId="16" xfId="0" applyFont="1" applyBorder="1" applyAlignment="1">
      <alignment horizontal="right" vertical="center"/>
    </xf>
    <xf numFmtId="0" fontId="10" fillId="4" borderId="17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2" fontId="61" fillId="0" borderId="55" xfId="0" applyNumberFormat="1" applyFont="1" applyBorder="1" applyAlignment="1">
      <alignment horizontal="center" vertical="top"/>
    </xf>
    <xf numFmtId="0" fontId="61" fillId="0" borderId="0" xfId="0" applyFont="1" applyBorder="1" applyAlignment="1">
      <alignment horizontal="center" vertical="top"/>
    </xf>
    <xf numFmtId="0" fontId="61" fillId="0" borderId="55" xfId="0" applyFont="1" applyBorder="1" applyAlignment="1">
      <alignment horizontal="center" vertical="top"/>
    </xf>
    <xf numFmtId="173" fontId="16" fillId="2" borderId="6" xfId="2" applyNumberFormat="1" applyFont="1" applyFill="1" applyBorder="1" applyAlignment="1">
      <alignment vertical="center"/>
    </xf>
    <xf numFmtId="173" fontId="16" fillId="68" borderId="6" xfId="2" applyNumberFormat="1" applyFont="1" applyFill="1" applyBorder="1" applyAlignment="1">
      <alignment vertical="center"/>
    </xf>
    <xf numFmtId="43" fontId="19" fillId="68" borderId="6" xfId="2" applyFont="1" applyFill="1" applyBorder="1" applyAlignment="1">
      <alignment vertical="center"/>
    </xf>
    <xf numFmtId="43" fontId="17" fillId="68" borderId="6" xfId="2" applyFont="1" applyFill="1" applyBorder="1" applyAlignment="1">
      <alignment vertical="center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173" fontId="139" fillId="5" borderId="6" xfId="2" applyNumberFormat="1" applyFont="1" applyFill="1" applyBorder="1" applyAlignment="1">
      <alignment vertical="center"/>
    </xf>
    <xf numFmtId="0" fontId="83" fillId="69" borderId="10" xfId="117" applyFont="1" applyFill="1" applyBorder="1" applyAlignment="1">
      <alignment horizontal="center" vertical="center"/>
    </xf>
    <xf numFmtId="1" fontId="85" fillId="0" borderId="31" xfId="117" applyNumberFormat="1" applyFont="1" applyBorder="1" applyAlignment="1">
      <alignment horizontal="center" vertical="center"/>
    </xf>
    <xf numFmtId="169" fontId="86" fillId="2" borderId="6" xfId="88" applyFont="1" applyFill="1" applyBorder="1" applyAlignment="1" applyProtection="1">
      <alignment vertical="center"/>
    </xf>
    <xf numFmtId="0" fontId="58" fillId="0" borderId="11" xfId="117" applyFont="1" applyBorder="1" applyAlignment="1">
      <alignment horizontal="center" vertical="center"/>
    </xf>
    <xf numFmtId="0" fontId="28" fillId="0" borderId="11" xfId="117" applyFont="1" applyBorder="1" applyAlignment="1">
      <alignment horizontal="center" vertical="center"/>
    </xf>
    <xf numFmtId="43" fontId="10" fillId="5" borderId="6" xfId="2" applyFont="1" applyFill="1" applyBorder="1" applyAlignment="1">
      <alignment vertical="center"/>
    </xf>
    <xf numFmtId="0" fontId="10" fillId="5" borderId="10" xfId="0" applyFont="1" applyFill="1" applyBorder="1" applyAlignment="1">
      <alignment horizontal="center" vertical="center"/>
    </xf>
    <xf numFmtId="0" fontId="61" fillId="0" borderId="57" xfId="0" applyFont="1" applyBorder="1" applyAlignment="1">
      <alignment horizontal="center" vertical="top"/>
    </xf>
    <xf numFmtId="0" fontId="61" fillId="0" borderId="31" xfId="0" applyFont="1" applyBorder="1" applyAlignment="1">
      <alignment horizontal="center" vertical="top"/>
    </xf>
    <xf numFmtId="0" fontId="61" fillId="0" borderId="32" xfId="0" applyFont="1" applyBorder="1" applyAlignment="1">
      <alignment horizontal="center" vertical="top"/>
    </xf>
    <xf numFmtId="0" fontId="61" fillId="0" borderId="56" xfId="0" applyFont="1" applyBorder="1" applyAlignment="1">
      <alignment horizontal="center" vertical="top"/>
    </xf>
    <xf numFmtId="0" fontId="61" fillId="0" borderId="0" xfId="0" applyFont="1" applyBorder="1" applyAlignment="1">
      <alignment horizontal="center" vertical="top"/>
    </xf>
    <xf numFmtId="0" fontId="61" fillId="0" borderId="53" xfId="0" applyFont="1" applyBorder="1" applyAlignment="1">
      <alignment horizontal="center" vertical="top"/>
    </xf>
    <xf numFmtId="0" fontId="61" fillId="0" borderId="54" xfId="0" applyFont="1" applyBorder="1" applyAlignment="1">
      <alignment horizontal="center" vertical="top"/>
    </xf>
    <xf numFmtId="0" fontId="61" fillId="0" borderId="55" xfId="0" applyFont="1" applyBorder="1" applyAlignment="1">
      <alignment horizontal="center" vertical="top"/>
    </xf>
    <xf numFmtId="0" fontId="61" fillId="0" borderId="58" xfId="0" applyFont="1" applyBorder="1" applyAlignment="1">
      <alignment horizontal="center" vertical="top"/>
    </xf>
    <xf numFmtId="0" fontId="63" fillId="0" borderId="5" xfId="0" applyFont="1" applyBorder="1" applyAlignment="1">
      <alignment horizontal="center" vertical="center"/>
    </xf>
    <xf numFmtId="0" fontId="63" fillId="5" borderId="5" xfId="0" applyFont="1" applyFill="1" applyBorder="1" applyAlignment="1">
      <alignment horizontal="center" vertical="center"/>
    </xf>
    <xf numFmtId="15" fontId="60" fillId="0" borderId="0" xfId="0" applyNumberFormat="1" applyFont="1" applyBorder="1" applyAlignment="1">
      <alignment horizontal="center" vertical="center" wrapText="1"/>
    </xf>
    <xf numFmtId="0" fontId="60" fillId="0" borderId="53" xfId="0" applyFont="1" applyBorder="1" applyAlignment="1">
      <alignment horizontal="center" vertical="center" wrapText="1"/>
    </xf>
    <xf numFmtId="0" fontId="123" fillId="0" borderId="56" xfId="0" applyFont="1" applyBorder="1" applyAlignment="1">
      <alignment horizontal="center" vertical="center"/>
    </xf>
    <xf numFmtId="0" fontId="123" fillId="0" borderId="0" xfId="0" applyFont="1" applyBorder="1" applyAlignment="1">
      <alignment horizontal="center" vertical="center"/>
    </xf>
    <xf numFmtId="0" fontId="123" fillId="0" borderId="53" xfId="0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1" fillId="0" borderId="17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11" fillId="0" borderId="16" xfId="0" applyFont="1" applyBorder="1" applyAlignment="1">
      <alignment horizontal="left"/>
    </xf>
    <xf numFmtId="0" fontId="10" fillId="0" borderId="17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18" fillId="66" borderId="17" xfId="0" applyFont="1" applyFill="1" applyBorder="1" applyAlignment="1">
      <alignment horizontal="center" vertical="center"/>
    </xf>
    <xf numFmtId="0" fontId="118" fillId="66" borderId="10" xfId="0" applyFont="1" applyFill="1" applyBorder="1" applyAlignment="1">
      <alignment horizontal="center" vertical="center"/>
    </xf>
    <xf numFmtId="0" fontId="118" fillId="66" borderId="16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left" vertical="center" wrapText="1"/>
    </xf>
    <xf numFmtId="0" fontId="10" fillId="4" borderId="10" xfId="0" applyFont="1" applyFill="1" applyBorder="1" applyAlignment="1">
      <alignment horizontal="left" vertical="center" wrapText="1"/>
    </xf>
    <xf numFmtId="0" fontId="10" fillId="4" borderId="16" xfId="0" applyFont="1" applyFill="1" applyBorder="1" applyAlignment="1">
      <alignment horizontal="left" vertical="center" wrapText="1"/>
    </xf>
    <xf numFmtId="0" fontId="10" fillId="4" borderId="17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0" fontId="17" fillId="0" borderId="17" xfId="0" applyFont="1" applyBorder="1" applyAlignment="1">
      <alignment horizontal="right" vertical="center"/>
    </xf>
    <xf numFmtId="0" fontId="17" fillId="0" borderId="10" xfId="0" applyFont="1" applyBorder="1" applyAlignment="1">
      <alignment horizontal="right" vertical="center"/>
    </xf>
    <xf numFmtId="0" fontId="17" fillId="0" borderId="16" xfId="0" applyFont="1" applyBorder="1" applyAlignment="1">
      <alignment horizontal="right" vertical="center"/>
    </xf>
    <xf numFmtId="0" fontId="16" fillId="0" borderId="17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18" fillId="0" borderId="17" xfId="0" applyFont="1" applyFill="1" applyBorder="1" applyAlignment="1">
      <alignment horizontal="left" vertical="center" wrapText="1"/>
    </xf>
    <xf numFmtId="0" fontId="18" fillId="0" borderId="10" xfId="0" applyFont="1" applyFill="1" applyBorder="1" applyAlignment="1">
      <alignment horizontal="left" vertical="center" wrapText="1"/>
    </xf>
    <xf numFmtId="0" fontId="18" fillId="0" borderId="16" xfId="0" applyFont="1" applyFill="1" applyBorder="1" applyAlignment="1">
      <alignment horizontal="left" vertical="center" wrapText="1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6" xfId="0" applyFont="1" applyBorder="1" applyAlignment="1">
      <alignment horizontal="right" vertical="center" shrinkToFit="1"/>
    </xf>
    <xf numFmtId="0" fontId="120" fillId="0" borderId="56" xfId="0" applyFont="1" applyBorder="1" applyAlignment="1">
      <alignment horizontal="center" vertical="top"/>
    </xf>
    <xf numFmtId="0" fontId="120" fillId="0" borderId="0" xfId="0" applyFont="1" applyBorder="1" applyAlignment="1">
      <alignment horizontal="center" vertical="top"/>
    </xf>
    <xf numFmtId="0" fontId="60" fillId="0" borderId="0" xfId="0" applyFont="1" applyBorder="1" applyAlignment="1">
      <alignment horizontal="center" vertical="center" wrapText="1"/>
    </xf>
    <xf numFmtId="2" fontId="61" fillId="0" borderId="55" xfId="0" applyNumberFormat="1" applyFont="1" applyBorder="1" applyAlignment="1">
      <alignment horizontal="center" vertical="top"/>
    </xf>
    <xf numFmtId="49" fontId="60" fillId="0" borderId="55" xfId="0" applyNumberFormat="1" applyFont="1" applyBorder="1" applyAlignment="1">
      <alignment horizontal="center" vertical="top"/>
    </xf>
    <xf numFmtId="2" fontId="62" fillId="0" borderId="55" xfId="0" applyNumberFormat="1" applyFont="1" applyBorder="1" applyAlignment="1">
      <alignment horizontal="center" vertical="top"/>
    </xf>
    <xf numFmtId="0" fontId="2" fillId="3" borderId="59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60" xfId="0" applyFont="1" applyFill="1" applyBorder="1" applyAlignment="1">
      <alignment horizontal="center" vertical="center" wrapText="1"/>
    </xf>
    <xf numFmtId="0" fontId="2" fillId="3" borderId="61" xfId="0" applyFont="1" applyFill="1" applyBorder="1" applyAlignment="1">
      <alignment horizontal="center" vertical="center" wrapText="1"/>
    </xf>
    <xf numFmtId="0" fontId="2" fillId="3" borderId="6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63" xfId="0" applyFont="1" applyFill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2" fillId="3" borderId="64" xfId="0" applyFont="1" applyFill="1" applyBorder="1" applyAlignment="1">
      <alignment horizontal="center" vertical="center" wrapText="1"/>
    </xf>
    <xf numFmtId="0" fontId="35" fillId="0" borderId="30" xfId="0" applyFont="1" applyBorder="1" applyAlignment="1">
      <alignment horizontal="center" vertical="center"/>
    </xf>
    <xf numFmtId="2" fontId="2" fillId="3" borderId="62" xfId="0" applyNumberFormat="1" applyFont="1" applyFill="1" applyBorder="1" applyAlignment="1">
      <alignment horizontal="center" vertical="center" wrapText="1"/>
    </xf>
    <xf numFmtId="2" fontId="2" fillId="3" borderId="9" xfId="0" applyNumberFormat="1" applyFont="1" applyFill="1" applyBorder="1" applyAlignment="1">
      <alignment horizontal="center" vertical="center" wrapText="1"/>
    </xf>
    <xf numFmtId="0" fontId="16" fillId="0" borderId="24" xfId="0" applyFont="1" applyBorder="1" applyAlignment="1">
      <alignment horizontal="left"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2" fontId="2" fillId="3" borderId="61" xfId="0" applyNumberFormat="1" applyFont="1" applyFill="1" applyBorder="1" applyAlignment="1">
      <alignment horizontal="center" vertical="center" wrapText="1"/>
    </xf>
    <xf numFmtId="2" fontId="2" fillId="3" borderId="8" xfId="0" applyNumberFormat="1" applyFont="1" applyFill="1" applyBorder="1" applyAlignment="1">
      <alignment horizontal="center" vertical="center" wrapText="1"/>
    </xf>
    <xf numFmtId="2" fontId="2" fillId="3" borderId="54" xfId="0" applyNumberFormat="1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left" vertical="center" wrapText="1"/>
    </xf>
    <xf numFmtId="0" fontId="56" fillId="0" borderId="10" xfId="0" applyFont="1" applyBorder="1" applyAlignment="1">
      <alignment horizontal="left" vertical="center" wrapText="1"/>
    </xf>
    <xf numFmtId="0" fontId="56" fillId="0" borderId="16" xfId="0" applyFont="1" applyBorder="1" applyAlignment="1">
      <alignment horizontal="left" vertical="center" wrapText="1"/>
    </xf>
    <xf numFmtId="0" fontId="18" fillId="0" borderId="17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vertical="center"/>
    </xf>
    <xf numFmtId="0" fontId="11" fillId="0" borderId="16" xfId="0" applyFont="1" applyFill="1" applyBorder="1" applyAlignment="1">
      <alignment vertical="center"/>
    </xf>
    <xf numFmtId="0" fontId="18" fillId="0" borderId="10" xfId="0" applyFont="1" applyFill="1" applyBorder="1" applyAlignment="1">
      <alignment horizontal="left" vertical="center"/>
    </xf>
    <xf numFmtId="0" fontId="18" fillId="0" borderId="16" xfId="0" applyFont="1" applyFill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1" fillId="0" borderId="10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0" fontId="11" fillId="0" borderId="10" xfId="0" applyFont="1" applyBorder="1" applyAlignment="1">
      <alignment horizontal="right" vertical="center"/>
    </xf>
    <xf numFmtId="0" fontId="11" fillId="0" borderId="16" xfId="0" applyFont="1" applyBorder="1" applyAlignment="1">
      <alignment horizontal="right" vertical="center"/>
    </xf>
    <xf numFmtId="0" fontId="16" fillId="0" borderId="17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23" fillId="0" borderId="17" xfId="0" applyFont="1" applyBorder="1" applyAlignment="1">
      <alignment horizontal="left" vertical="center"/>
    </xf>
    <xf numFmtId="0" fontId="25" fillId="0" borderId="17" xfId="0" applyFont="1" applyBorder="1" applyAlignment="1">
      <alignment horizontal="left" vertical="center"/>
    </xf>
    <xf numFmtId="0" fontId="26" fillId="0" borderId="10" xfId="0" applyFont="1" applyBorder="1" applyAlignment="1">
      <alignment vertical="center"/>
    </xf>
    <xf numFmtId="0" fontId="26" fillId="0" borderId="16" xfId="0" applyFont="1" applyBorder="1" applyAlignment="1">
      <alignment vertical="center"/>
    </xf>
    <xf numFmtId="0" fontId="19" fillId="0" borderId="17" xfId="0" applyFont="1" applyBorder="1" applyAlignment="1">
      <alignment horizontal="left" vertical="center"/>
    </xf>
    <xf numFmtId="0" fontId="56" fillId="0" borderId="10" xfId="0" applyFont="1" applyBorder="1" applyAlignment="1">
      <alignment vertical="center"/>
    </xf>
    <xf numFmtId="0" fontId="56" fillId="0" borderId="16" xfId="0" applyFont="1" applyBorder="1" applyAlignment="1">
      <alignment vertical="center"/>
    </xf>
    <xf numFmtId="0" fontId="11" fillId="0" borderId="17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8" fontId="31" fillId="0" borderId="0" xfId="4" applyNumberFormat="1" applyFont="1" applyBorder="1" applyAlignment="1">
      <alignment horizontal="left" vertical="center"/>
    </xf>
    <xf numFmtId="0" fontId="32" fillId="0" borderId="0" xfId="0" applyFont="1" applyAlignment="1">
      <alignment horizontal="left" vertical="center"/>
    </xf>
    <xf numFmtId="168" fontId="29" fillId="0" borderId="0" xfId="4" applyNumberFormat="1" applyFont="1" applyBorder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27" fillId="0" borderId="17" xfId="0" applyFont="1" applyBorder="1" applyAlignment="1">
      <alignment horizontal="center" vertical="center"/>
    </xf>
    <xf numFmtId="0" fontId="92" fillId="0" borderId="34" xfId="117" applyFont="1" applyBorder="1" applyAlignment="1">
      <alignment horizontal="center" vertical="center"/>
    </xf>
    <xf numFmtId="0" fontId="28" fillId="0" borderId="35" xfId="0" applyFont="1" applyBorder="1" applyAlignment="1">
      <alignment horizontal="center" vertical="center"/>
    </xf>
    <xf numFmtId="0" fontId="28" fillId="0" borderId="33" xfId="0" applyFont="1" applyBorder="1" applyAlignment="1">
      <alignment horizontal="center" vertical="center"/>
    </xf>
    <xf numFmtId="0" fontId="28" fillId="0" borderId="50" xfId="0" applyFont="1" applyBorder="1" applyAlignment="1">
      <alignment horizontal="center" vertical="center"/>
    </xf>
    <xf numFmtId="0" fontId="28" fillId="0" borderId="34" xfId="0" applyFont="1" applyBorder="1" applyAlignment="1">
      <alignment horizontal="center" vertical="center"/>
    </xf>
    <xf numFmtId="0" fontId="16" fillId="0" borderId="12" xfId="0" applyFont="1" applyBorder="1" applyAlignment="1">
      <alignment horizontal="right" vertical="center" wrapText="1"/>
    </xf>
    <xf numFmtId="0" fontId="33" fillId="0" borderId="13" xfId="0" applyFont="1" applyBorder="1" applyAlignment="1">
      <alignment horizontal="right" vertical="center" wrapText="1"/>
    </xf>
    <xf numFmtId="0" fontId="33" fillId="0" borderId="14" xfId="0" applyFont="1" applyBorder="1" applyAlignment="1">
      <alignment horizontal="right" vertical="center" wrapText="1"/>
    </xf>
    <xf numFmtId="0" fontId="118" fillId="57" borderId="17" xfId="0" applyFont="1" applyFill="1" applyBorder="1" applyAlignment="1">
      <alignment horizontal="center" vertical="center"/>
    </xf>
    <xf numFmtId="0" fontId="118" fillId="57" borderId="10" xfId="0" applyFont="1" applyFill="1" applyBorder="1" applyAlignment="1">
      <alignment horizontal="center" vertical="center"/>
    </xf>
    <xf numFmtId="0" fontId="118" fillId="57" borderId="16" xfId="0" applyFont="1" applyFill="1" applyBorder="1" applyAlignment="1">
      <alignment horizontal="center" vertical="center"/>
    </xf>
    <xf numFmtId="0" fontId="119" fillId="57" borderId="65" xfId="0" applyFont="1" applyFill="1" applyBorder="1" applyAlignment="1">
      <alignment horizontal="center" vertical="center"/>
    </xf>
    <xf numFmtId="0" fontId="119" fillId="57" borderId="10" xfId="0" applyFont="1" applyFill="1" applyBorder="1" applyAlignment="1">
      <alignment horizontal="center" vertical="center"/>
    </xf>
    <xf numFmtId="0" fontId="119" fillId="57" borderId="11" xfId="0" applyFont="1" applyFill="1" applyBorder="1" applyAlignment="1">
      <alignment horizontal="center" vertical="center"/>
    </xf>
    <xf numFmtId="2" fontId="62" fillId="0" borderId="58" xfId="0" applyNumberFormat="1" applyFont="1" applyBorder="1" applyAlignment="1">
      <alignment horizontal="center" vertical="top"/>
    </xf>
    <xf numFmtId="2" fontId="61" fillId="0" borderId="58" xfId="0" applyNumberFormat="1" applyFont="1" applyBorder="1" applyAlignment="1">
      <alignment horizontal="center" vertical="top"/>
    </xf>
    <xf numFmtId="0" fontId="121" fillId="0" borderId="0" xfId="0" applyFont="1" applyAlignment="1">
      <alignment horizontal="center" vertical="center"/>
    </xf>
    <xf numFmtId="0" fontId="121" fillId="0" borderId="53" xfId="0" applyFont="1" applyBorder="1" applyAlignment="1">
      <alignment horizontal="center" vertical="center"/>
    </xf>
    <xf numFmtId="0" fontId="115" fillId="0" borderId="56" xfId="0" applyFont="1" applyBorder="1" applyAlignment="1">
      <alignment horizontal="center" vertical="top"/>
    </xf>
    <xf numFmtId="0" fontId="115" fillId="0" borderId="0" xfId="0" applyFont="1" applyBorder="1" applyAlignment="1">
      <alignment horizontal="center" vertical="top"/>
    </xf>
    <xf numFmtId="0" fontId="115" fillId="0" borderId="53" xfId="0" applyFont="1" applyBorder="1" applyAlignment="1">
      <alignment horizontal="center" vertical="top"/>
    </xf>
    <xf numFmtId="0" fontId="118" fillId="2" borderId="17" xfId="0" applyFont="1" applyFill="1" applyBorder="1" applyAlignment="1">
      <alignment horizontal="center" vertical="center"/>
    </xf>
    <xf numFmtId="0" fontId="118" fillId="2" borderId="10" xfId="0" applyFont="1" applyFill="1" applyBorder="1" applyAlignment="1">
      <alignment horizontal="center" vertical="center"/>
    </xf>
    <xf numFmtId="0" fontId="118" fillId="2" borderId="16" xfId="0" applyFont="1" applyFill="1" applyBorder="1" applyAlignment="1">
      <alignment horizontal="center" vertical="center"/>
    </xf>
    <xf numFmtId="0" fontId="115" fillId="0" borderId="0" xfId="0" applyFont="1" applyBorder="1" applyAlignment="1">
      <alignment horizontal="center" vertical="center"/>
    </xf>
    <xf numFmtId="0" fontId="115" fillId="0" borderId="56" xfId="0" applyFont="1" applyBorder="1" applyAlignment="1">
      <alignment horizontal="center" vertical="center"/>
    </xf>
    <xf numFmtId="0" fontId="115" fillId="0" borderId="53" xfId="0" applyFont="1" applyBorder="1" applyAlignment="1">
      <alignment horizontal="center" vertical="center"/>
    </xf>
    <xf numFmtId="0" fontId="92" fillId="0" borderId="0" xfId="117" applyFont="1" applyBorder="1" applyAlignment="1">
      <alignment horizontal="center" vertical="center"/>
    </xf>
    <xf numFmtId="0" fontId="137" fillId="63" borderId="0" xfId="0" applyFont="1" applyFill="1" applyBorder="1" applyAlignment="1">
      <alignment horizontal="center" vertical="center"/>
    </xf>
    <xf numFmtId="0" fontId="0" fillId="64" borderId="18" xfId="0" applyFill="1" applyBorder="1" applyAlignment="1">
      <alignment horizontal="center" vertical="center"/>
    </xf>
    <xf numFmtId="0" fontId="0" fillId="64" borderId="61" xfId="0" applyFill="1" applyBorder="1" applyAlignment="1">
      <alignment horizontal="center" vertical="center"/>
    </xf>
    <xf numFmtId="0" fontId="115" fillId="0" borderId="65" xfId="0" applyFont="1" applyBorder="1" applyAlignment="1">
      <alignment horizontal="center" vertical="center"/>
    </xf>
    <xf numFmtId="0" fontId="116" fillId="0" borderId="10" xfId="0" applyFont="1" applyBorder="1" applyAlignment="1">
      <alignment horizontal="center" vertical="center"/>
    </xf>
    <xf numFmtId="0" fontId="119" fillId="62" borderId="56" xfId="0" applyFont="1" applyFill="1" applyBorder="1" applyAlignment="1">
      <alignment horizontal="center" vertical="center"/>
    </xf>
    <xf numFmtId="0" fontId="119" fillId="62" borderId="0" xfId="0" applyFont="1" applyFill="1" applyBorder="1" applyAlignment="1">
      <alignment horizontal="center" vertical="center"/>
    </xf>
    <xf numFmtId="0" fontId="136" fillId="5" borderId="18" xfId="0" applyFont="1" applyFill="1" applyBorder="1" applyAlignment="1">
      <alignment horizontal="center" vertical="center"/>
    </xf>
    <xf numFmtId="0" fontId="136" fillId="5" borderId="61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left"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11" fillId="0" borderId="4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right" vertical="center"/>
    </xf>
    <xf numFmtId="0" fontId="16" fillId="0" borderId="4" xfId="0" applyFont="1" applyFill="1" applyBorder="1" applyAlignment="1">
      <alignment horizontal="left" vertical="center"/>
    </xf>
    <xf numFmtId="0" fontId="0" fillId="0" borderId="10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10" fillId="0" borderId="4" xfId="0" applyFont="1" applyFill="1" applyBorder="1" applyAlignment="1">
      <alignment horizontal="left" vertical="center"/>
    </xf>
    <xf numFmtId="0" fontId="10" fillId="0" borderId="17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17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3" borderId="12" xfId="0" applyFont="1" applyFill="1" applyBorder="1" applyAlignment="1">
      <alignment horizontal="center" vertical="top"/>
    </xf>
    <xf numFmtId="0" fontId="7" fillId="3" borderId="13" xfId="0" applyFont="1" applyFill="1" applyBorder="1" applyAlignment="1">
      <alignment horizontal="center" vertical="top"/>
    </xf>
    <xf numFmtId="0" fontId="7" fillId="3" borderId="14" xfId="0" applyFont="1" applyFill="1" applyBorder="1" applyAlignment="1">
      <alignment horizontal="center" vertical="top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7" fillId="0" borderId="15" xfId="0" applyFont="1" applyBorder="1" applyAlignment="1">
      <alignment horizontal="left"/>
    </xf>
    <xf numFmtId="0" fontId="13" fillId="0" borderId="19" xfId="0" applyFont="1" applyBorder="1" applyAlignment="1">
      <alignment horizontal="right" vertical="center"/>
    </xf>
    <xf numFmtId="0" fontId="12" fillId="0" borderId="15" xfId="0" applyFont="1" applyBorder="1" applyAlignment="1">
      <alignment horizontal="right" vertical="center"/>
    </xf>
    <xf numFmtId="0" fontId="12" fillId="0" borderId="20" xfId="0" applyFont="1" applyBorder="1" applyAlignment="1">
      <alignment horizontal="right" vertical="center"/>
    </xf>
    <xf numFmtId="0" fontId="12" fillId="0" borderId="21" xfId="0" applyFont="1" applyBorder="1" applyAlignment="1">
      <alignment horizontal="right" vertical="center"/>
    </xf>
    <xf numFmtId="0" fontId="12" fillId="0" borderId="22" xfId="0" applyFont="1" applyBorder="1" applyAlignment="1">
      <alignment horizontal="right" vertical="center"/>
    </xf>
    <xf numFmtId="0" fontId="12" fillId="0" borderId="23" xfId="0" applyFont="1" applyBorder="1" applyAlignment="1">
      <alignment horizontal="right" vertical="center"/>
    </xf>
    <xf numFmtId="0" fontId="6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2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2" fontId="2" fillId="3" borderId="3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2" fontId="2" fillId="3" borderId="2" xfId="0" applyNumberFormat="1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17" fillId="0" borderId="4" xfId="0" applyFont="1" applyFill="1" applyBorder="1" applyAlignment="1">
      <alignment horizontal="right" vertical="center"/>
    </xf>
    <xf numFmtId="0" fontId="16" fillId="0" borderId="4" xfId="0" applyFont="1" applyFill="1" applyBorder="1" applyAlignment="1">
      <alignment horizontal="right" vertical="center" shrinkToFit="1"/>
    </xf>
  </cellXfs>
  <cellStyles count="118">
    <cellStyle name="20% - Accent1 2" xfId="6" xr:uid="{00000000-0005-0000-0000-000000000000}"/>
    <cellStyle name="20% - Accent1 2 2" xfId="61" xr:uid="{00000000-0005-0000-0000-000001000000}"/>
    <cellStyle name="20% - Accent2 2" xfId="7" xr:uid="{00000000-0005-0000-0000-000002000000}"/>
    <cellStyle name="20% - Accent2 2 2" xfId="62" xr:uid="{00000000-0005-0000-0000-000003000000}"/>
    <cellStyle name="20% - Accent3 2" xfId="8" xr:uid="{00000000-0005-0000-0000-000004000000}"/>
    <cellStyle name="20% - Accent3 2 2" xfId="63" xr:uid="{00000000-0005-0000-0000-000005000000}"/>
    <cellStyle name="20% - Accent4 2" xfId="9" xr:uid="{00000000-0005-0000-0000-000006000000}"/>
    <cellStyle name="20% - Accent4 2 2" xfId="64" xr:uid="{00000000-0005-0000-0000-000007000000}"/>
    <cellStyle name="20% - Accent5 2" xfId="10" xr:uid="{00000000-0005-0000-0000-000008000000}"/>
    <cellStyle name="20% - Accent5 2 2" xfId="65" xr:uid="{00000000-0005-0000-0000-000009000000}"/>
    <cellStyle name="20% - Accent6 2" xfId="11" xr:uid="{00000000-0005-0000-0000-00000A000000}"/>
    <cellStyle name="20% - Accent6 2 2" xfId="66" xr:uid="{00000000-0005-0000-0000-00000B000000}"/>
    <cellStyle name="40% - Accent1 2" xfId="12" xr:uid="{00000000-0005-0000-0000-00000C000000}"/>
    <cellStyle name="40% - Accent1 2 2" xfId="67" xr:uid="{00000000-0005-0000-0000-00000D000000}"/>
    <cellStyle name="40% - Accent2 2" xfId="13" xr:uid="{00000000-0005-0000-0000-00000E000000}"/>
    <cellStyle name="40% - Accent2 2 2" xfId="68" xr:uid="{00000000-0005-0000-0000-00000F000000}"/>
    <cellStyle name="40% - Accent3 2" xfId="14" xr:uid="{00000000-0005-0000-0000-000010000000}"/>
    <cellStyle name="40% - Accent3 2 2" xfId="69" xr:uid="{00000000-0005-0000-0000-000011000000}"/>
    <cellStyle name="40% - Accent4 2" xfId="15" xr:uid="{00000000-0005-0000-0000-000012000000}"/>
    <cellStyle name="40% - Accent4 2 2" xfId="70" xr:uid="{00000000-0005-0000-0000-000013000000}"/>
    <cellStyle name="40% - Accent5 2" xfId="16" xr:uid="{00000000-0005-0000-0000-000014000000}"/>
    <cellStyle name="40% - Accent5 2 2" xfId="71" xr:uid="{00000000-0005-0000-0000-000015000000}"/>
    <cellStyle name="40% - Accent6 2" xfId="17" xr:uid="{00000000-0005-0000-0000-000016000000}"/>
    <cellStyle name="40% - Accent6 2 2" xfId="72" xr:uid="{00000000-0005-0000-0000-000017000000}"/>
    <cellStyle name="60% - Accent1 2" xfId="18" xr:uid="{00000000-0005-0000-0000-000018000000}"/>
    <cellStyle name="60% - Accent1 2 2" xfId="73" xr:uid="{00000000-0005-0000-0000-000019000000}"/>
    <cellStyle name="60% - Accent2 2" xfId="19" xr:uid="{00000000-0005-0000-0000-00001A000000}"/>
    <cellStyle name="60% - Accent2 2 2" xfId="74" xr:uid="{00000000-0005-0000-0000-00001B000000}"/>
    <cellStyle name="60% - Accent3 2" xfId="20" xr:uid="{00000000-0005-0000-0000-00001C000000}"/>
    <cellStyle name="60% - Accent3 2 2" xfId="75" xr:uid="{00000000-0005-0000-0000-00001D000000}"/>
    <cellStyle name="60% - Accent4 2" xfId="21" xr:uid="{00000000-0005-0000-0000-00001E000000}"/>
    <cellStyle name="60% - Accent4 2 2" xfId="76" xr:uid="{00000000-0005-0000-0000-00001F000000}"/>
    <cellStyle name="60% - Accent5 2" xfId="22" xr:uid="{00000000-0005-0000-0000-000020000000}"/>
    <cellStyle name="60% - Accent5 2 2" xfId="77" xr:uid="{00000000-0005-0000-0000-000021000000}"/>
    <cellStyle name="60% - Accent6 2" xfId="23" xr:uid="{00000000-0005-0000-0000-000022000000}"/>
    <cellStyle name="60% - Accent6 2 2" xfId="78" xr:uid="{00000000-0005-0000-0000-000023000000}"/>
    <cellStyle name="Accent1 2" xfId="24" xr:uid="{00000000-0005-0000-0000-000024000000}"/>
    <cellStyle name="Accent1 2 2" xfId="79" xr:uid="{00000000-0005-0000-0000-000025000000}"/>
    <cellStyle name="Accent2 2" xfId="25" xr:uid="{00000000-0005-0000-0000-000026000000}"/>
    <cellStyle name="Accent2 2 2" xfId="80" xr:uid="{00000000-0005-0000-0000-000027000000}"/>
    <cellStyle name="Accent3 2" xfId="26" xr:uid="{00000000-0005-0000-0000-000028000000}"/>
    <cellStyle name="Accent3 2 2" xfId="81" xr:uid="{00000000-0005-0000-0000-000029000000}"/>
    <cellStyle name="Accent4 2" xfId="27" xr:uid="{00000000-0005-0000-0000-00002A000000}"/>
    <cellStyle name="Accent4 2 2" xfId="82" xr:uid="{00000000-0005-0000-0000-00002B000000}"/>
    <cellStyle name="Accent5 2" xfId="28" xr:uid="{00000000-0005-0000-0000-00002C000000}"/>
    <cellStyle name="Accent5 2 2" xfId="83" xr:uid="{00000000-0005-0000-0000-00002D000000}"/>
    <cellStyle name="Accent6 2" xfId="29" xr:uid="{00000000-0005-0000-0000-00002E000000}"/>
    <cellStyle name="Accent6 2 2" xfId="84" xr:uid="{00000000-0005-0000-0000-00002F000000}"/>
    <cellStyle name="Bad 2" xfId="30" xr:uid="{00000000-0005-0000-0000-000030000000}"/>
    <cellStyle name="Bad 2 2" xfId="85" xr:uid="{00000000-0005-0000-0000-000031000000}"/>
    <cellStyle name="Calculation 2" xfId="31" xr:uid="{00000000-0005-0000-0000-000032000000}"/>
    <cellStyle name="Calculation 2 2" xfId="86" xr:uid="{00000000-0005-0000-0000-000033000000}"/>
    <cellStyle name="Check Cell 2" xfId="32" xr:uid="{00000000-0005-0000-0000-000034000000}"/>
    <cellStyle name="Check Cell 2 2" xfId="87" xr:uid="{00000000-0005-0000-0000-000035000000}"/>
    <cellStyle name="Comma" xfId="57" builtinId="3"/>
    <cellStyle name="Comma 2" xfId="2" xr:uid="{00000000-0005-0000-0000-000037000000}"/>
    <cellStyle name="Comma 2 2" xfId="88" xr:uid="{00000000-0005-0000-0000-000038000000}"/>
    <cellStyle name="Comma 3" xfId="3" xr:uid="{00000000-0005-0000-0000-000039000000}"/>
    <cellStyle name="Comma 3 2" xfId="89" xr:uid="{00000000-0005-0000-0000-00003A000000}"/>
    <cellStyle name="Comma 4" xfId="56" xr:uid="{00000000-0005-0000-0000-00003B000000}"/>
    <cellStyle name="Comma 4 2" xfId="90" xr:uid="{00000000-0005-0000-0000-00003C000000}"/>
    <cellStyle name="Currency 2" xfId="33" xr:uid="{00000000-0005-0000-0000-00003D000000}"/>
    <cellStyle name="Currency 2 2" xfId="91" xr:uid="{00000000-0005-0000-0000-00003E000000}"/>
    <cellStyle name="Explanatory Text 2" xfId="34" xr:uid="{00000000-0005-0000-0000-00003F000000}"/>
    <cellStyle name="Explanatory Text 2 2" xfId="92" xr:uid="{00000000-0005-0000-0000-000040000000}"/>
    <cellStyle name="Good 2" xfId="35" xr:uid="{00000000-0005-0000-0000-000041000000}"/>
    <cellStyle name="Good 2 2" xfId="93" xr:uid="{00000000-0005-0000-0000-000042000000}"/>
    <cellStyle name="Grey" xfId="36" xr:uid="{00000000-0005-0000-0000-000043000000}"/>
    <cellStyle name="Grey 2" xfId="94" xr:uid="{00000000-0005-0000-0000-000044000000}"/>
    <cellStyle name="Heading 1 2" xfId="37" xr:uid="{00000000-0005-0000-0000-000045000000}"/>
    <cellStyle name="Heading 1 2 2" xfId="95" xr:uid="{00000000-0005-0000-0000-000046000000}"/>
    <cellStyle name="Heading 2 2" xfId="38" xr:uid="{00000000-0005-0000-0000-000047000000}"/>
    <cellStyle name="Heading 2 2 2" xfId="96" xr:uid="{00000000-0005-0000-0000-000048000000}"/>
    <cellStyle name="Heading 3 2" xfId="39" xr:uid="{00000000-0005-0000-0000-000049000000}"/>
    <cellStyle name="Heading 3 2 2" xfId="97" xr:uid="{00000000-0005-0000-0000-00004A000000}"/>
    <cellStyle name="Heading 4 2" xfId="40" xr:uid="{00000000-0005-0000-0000-00004B000000}"/>
    <cellStyle name="Heading 4 2 2" xfId="98" xr:uid="{00000000-0005-0000-0000-00004C000000}"/>
    <cellStyle name="Hyperlink" xfId="58" builtinId="8"/>
    <cellStyle name="Input [yellow]" xfId="42" xr:uid="{00000000-0005-0000-0000-00004E000000}"/>
    <cellStyle name="Input [yellow] 2" xfId="101" xr:uid="{00000000-0005-0000-0000-00004F000000}"/>
    <cellStyle name="Input 2" xfId="41" xr:uid="{00000000-0005-0000-0000-000050000000}"/>
    <cellStyle name="Input 2 2" xfId="99" xr:uid="{00000000-0005-0000-0000-000051000000}"/>
    <cellStyle name="Input 3" xfId="55" xr:uid="{00000000-0005-0000-0000-000052000000}"/>
    <cellStyle name="Input 3 2" xfId="100" xr:uid="{00000000-0005-0000-0000-000053000000}"/>
    <cellStyle name="Linked Cell 2" xfId="43" xr:uid="{00000000-0005-0000-0000-000054000000}"/>
    <cellStyle name="Linked Cell 2 2" xfId="102" xr:uid="{00000000-0005-0000-0000-000055000000}"/>
    <cellStyle name="Neutral 2" xfId="44" xr:uid="{00000000-0005-0000-0000-000056000000}"/>
    <cellStyle name="Neutral 2 2" xfId="103" xr:uid="{00000000-0005-0000-0000-000057000000}"/>
    <cellStyle name="Normal" xfId="0" builtinId="0"/>
    <cellStyle name="Normal - Style1" xfId="45" xr:uid="{00000000-0005-0000-0000-000059000000}"/>
    <cellStyle name="Normal - Style1 2" xfId="104" xr:uid="{00000000-0005-0000-0000-00005A000000}"/>
    <cellStyle name="Normal 2" xfId="1" xr:uid="{00000000-0005-0000-0000-00005B000000}"/>
    <cellStyle name="Normal 2 2" xfId="59" xr:uid="{00000000-0005-0000-0000-00005C000000}"/>
    <cellStyle name="Normal 2 3" xfId="105" xr:uid="{00000000-0005-0000-0000-00005D000000}"/>
    <cellStyle name="Normal 3" xfId="5" xr:uid="{00000000-0005-0000-0000-00005E000000}"/>
    <cellStyle name="Normal 3 2" xfId="106" xr:uid="{00000000-0005-0000-0000-00005F000000}"/>
    <cellStyle name="Normal 4" xfId="54" xr:uid="{00000000-0005-0000-0000-000060000000}"/>
    <cellStyle name="Normal 4 2" xfId="107" xr:uid="{00000000-0005-0000-0000-000061000000}"/>
    <cellStyle name="Normal 5" xfId="60" xr:uid="{00000000-0005-0000-0000-000062000000}"/>
    <cellStyle name="Normal 6" xfId="117" xr:uid="{00000000-0005-0000-0000-000063000000}"/>
    <cellStyle name="Normal_CDOF-EN-F-07-001 Technical Purchase Requisition Form_ENGG-00520-WAREHOUSE FLOORING REPAIR" xfId="4" xr:uid="{00000000-0005-0000-0000-000064000000}"/>
    <cellStyle name="Normal_CDOF-EN-F-07-001 Technical Purchase Requisition Form_ENGG-00520-WAREHOUSE FLOORING REPAIR 2" xfId="108" xr:uid="{00000000-0005-0000-0000-000065000000}"/>
    <cellStyle name="Note 2" xfId="46" xr:uid="{00000000-0005-0000-0000-000066000000}"/>
    <cellStyle name="Note 2 2" xfId="109" xr:uid="{00000000-0005-0000-0000-000067000000}"/>
    <cellStyle name="Output 2" xfId="47" xr:uid="{00000000-0005-0000-0000-000068000000}"/>
    <cellStyle name="Output 2 2" xfId="110" xr:uid="{00000000-0005-0000-0000-000069000000}"/>
    <cellStyle name="Percent [2]" xfId="48" xr:uid="{00000000-0005-0000-0000-00006A000000}"/>
    <cellStyle name="Percent [2] 2" xfId="112" xr:uid="{00000000-0005-0000-0000-00006B000000}"/>
    <cellStyle name="Percent 2" xfId="49" xr:uid="{00000000-0005-0000-0000-00006C000000}"/>
    <cellStyle name="Percent 2 2" xfId="111" xr:uid="{00000000-0005-0000-0000-00006D000000}"/>
    <cellStyle name="Style 1" xfId="50" xr:uid="{00000000-0005-0000-0000-00006E000000}"/>
    <cellStyle name="Style 1 2" xfId="113" xr:uid="{00000000-0005-0000-0000-00006F000000}"/>
    <cellStyle name="Title 2" xfId="51" xr:uid="{00000000-0005-0000-0000-000070000000}"/>
    <cellStyle name="Title 2 2" xfId="114" xr:uid="{00000000-0005-0000-0000-000071000000}"/>
    <cellStyle name="Total 2" xfId="52" xr:uid="{00000000-0005-0000-0000-000072000000}"/>
    <cellStyle name="Total 2 2" xfId="115" xr:uid="{00000000-0005-0000-0000-000073000000}"/>
    <cellStyle name="Warning Text 2" xfId="53" xr:uid="{00000000-0005-0000-0000-000074000000}"/>
    <cellStyle name="Warning Text 2 2" xfId="116" xr:uid="{00000000-0005-0000-0000-000075000000}"/>
  </cellStyles>
  <dxfs count="0"/>
  <tableStyles count="0" defaultTableStyle="TableStyleMedium9" defaultPivotStyle="PivotStyleLight16"/>
  <colors>
    <mruColors>
      <color rgb="FF0000FF"/>
      <color rgb="FFFFFF00"/>
      <color rgb="FF0000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32107</xdr:colOff>
      <xdr:row>0</xdr:row>
      <xdr:rowOff>32107</xdr:rowOff>
    </xdr:from>
    <xdr:to>
      <xdr:col>2</xdr:col>
      <xdr:colOff>749673</xdr:colOff>
      <xdr:row>3</xdr:row>
      <xdr:rowOff>149511</xdr:rowOff>
    </xdr:to>
    <xdr:pic>
      <xdr:nvPicPr>
        <xdr:cNvPr id="2" name="Picture 114" descr="CorpID_Horz_B&amp;W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07" y="32107"/>
          <a:ext cx="2108216" cy="717479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629903</xdr:colOff>
      <xdr:row>0</xdr:row>
      <xdr:rowOff>149678</xdr:rowOff>
    </xdr:from>
    <xdr:to>
      <xdr:col>8</xdr:col>
      <xdr:colOff>1024686</xdr:colOff>
      <xdr:row>3</xdr:row>
      <xdr:rowOff>114132</xdr:rowOff>
    </xdr:to>
    <xdr:pic>
      <xdr:nvPicPr>
        <xdr:cNvPr id="3" name="Picture 1" descr="tbmc-logo00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4453" y="149678"/>
          <a:ext cx="2833183" cy="564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3</xdr:col>
      <xdr:colOff>1847850</xdr:colOff>
      <xdr:row>4</xdr:row>
      <xdr:rowOff>161925</xdr:rowOff>
    </xdr:to>
    <xdr:pic>
      <xdr:nvPicPr>
        <xdr:cNvPr id="2" name="Picture 1" descr="tbmc logo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19050"/>
          <a:ext cx="620077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32107</xdr:colOff>
      <xdr:row>0</xdr:row>
      <xdr:rowOff>32107</xdr:rowOff>
    </xdr:from>
    <xdr:to>
      <xdr:col>2</xdr:col>
      <xdr:colOff>749673</xdr:colOff>
      <xdr:row>3</xdr:row>
      <xdr:rowOff>149511</xdr:rowOff>
    </xdr:to>
    <xdr:pic>
      <xdr:nvPicPr>
        <xdr:cNvPr id="2" name="Picture 114" descr="CorpID_Horz_B&amp;W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07" y="32107"/>
          <a:ext cx="2108216" cy="717479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629903</xdr:colOff>
      <xdr:row>0</xdr:row>
      <xdr:rowOff>149678</xdr:rowOff>
    </xdr:from>
    <xdr:to>
      <xdr:col>8</xdr:col>
      <xdr:colOff>1024686</xdr:colOff>
      <xdr:row>3</xdr:row>
      <xdr:rowOff>114132</xdr:rowOff>
    </xdr:to>
    <xdr:pic>
      <xdr:nvPicPr>
        <xdr:cNvPr id="3" name="Picture 1" descr="tbmc-logo00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4453" y="149678"/>
          <a:ext cx="2833183" cy="564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32107</xdr:colOff>
      <xdr:row>0</xdr:row>
      <xdr:rowOff>32107</xdr:rowOff>
    </xdr:from>
    <xdr:to>
      <xdr:col>2</xdr:col>
      <xdr:colOff>749673</xdr:colOff>
      <xdr:row>3</xdr:row>
      <xdr:rowOff>149511</xdr:rowOff>
    </xdr:to>
    <xdr:pic>
      <xdr:nvPicPr>
        <xdr:cNvPr id="13" name="Picture 114" descr="CorpID_Horz_B&amp;W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07" y="32107"/>
          <a:ext cx="2033942" cy="727432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629903</xdr:colOff>
      <xdr:row>0</xdr:row>
      <xdr:rowOff>149678</xdr:rowOff>
    </xdr:from>
    <xdr:to>
      <xdr:col>8</xdr:col>
      <xdr:colOff>1024686</xdr:colOff>
      <xdr:row>3</xdr:row>
      <xdr:rowOff>114132</xdr:rowOff>
    </xdr:to>
    <xdr:pic>
      <xdr:nvPicPr>
        <xdr:cNvPr id="14" name="Picture 1" descr="tbmc-logo002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867" y="149678"/>
          <a:ext cx="2585533" cy="57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32107</xdr:colOff>
      <xdr:row>1</xdr:row>
      <xdr:rowOff>32107</xdr:rowOff>
    </xdr:from>
    <xdr:to>
      <xdr:col>2</xdr:col>
      <xdr:colOff>749673</xdr:colOff>
      <xdr:row>4</xdr:row>
      <xdr:rowOff>149511</xdr:rowOff>
    </xdr:to>
    <xdr:pic>
      <xdr:nvPicPr>
        <xdr:cNvPr id="2" name="Picture 114" descr="CorpID_Horz_B&amp;W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07" y="222607"/>
          <a:ext cx="1793891" cy="688904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629903</xdr:colOff>
      <xdr:row>1</xdr:row>
      <xdr:rowOff>149678</xdr:rowOff>
    </xdr:from>
    <xdr:to>
      <xdr:col>8</xdr:col>
      <xdr:colOff>1024686</xdr:colOff>
      <xdr:row>4</xdr:row>
      <xdr:rowOff>114132</xdr:rowOff>
    </xdr:to>
    <xdr:pic>
      <xdr:nvPicPr>
        <xdr:cNvPr id="3" name="Picture 1" descr="tbmc-logo00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8853" y="340178"/>
          <a:ext cx="2918908" cy="5359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32107</xdr:colOff>
      <xdr:row>0</xdr:row>
      <xdr:rowOff>32107</xdr:rowOff>
    </xdr:from>
    <xdr:to>
      <xdr:col>2</xdr:col>
      <xdr:colOff>749673</xdr:colOff>
      <xdr:row>3</xdr:row>
      <xdr:rowOff>149511</xdr:rowOff>
    </xdr:to>
    <xdr:pic>
      <xdr:nvPicPr>
        <xdr:cNvPr id="2" name="Picture 114" descr="CorpID_Horz_B&amp;W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07" y="32107"/>
          <a:ext cx="2108216" cy="717479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629903</xdr:colOff>
      <xdr:row>0</xdr:row>
      <xdr:rowOff>149678</xdr:rowOff>
    </xdr:from>
    <xdr:to>
      <xdr:col>8</xdr:col>
      <xdr:colOff>1024686</xdr:colOff>
      <xdr:row>3</xdr:row>
      <xdr:rowOff>114132</xdr:rowOff>
    </xdr:to>
    <xdr:pic>
      <xdr:nvPicPr>
        <xdr:cNvPr id="3" name="Picture 1" descr="tbmc-logo00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4453" y="149678"/>
          <a:ext cx="2833183" cy="564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9525</xdr:colOff>
      <xdr:row>2</xdr:row>
      <xdr:rowOff>44451</xdr:rowOff>
    </xdr:from>
    <xdr:to>
      <xdr:col>24</xdr:col>
      <xdr:colOff>988219</xdr:colOff>
      <xdr:row>6</xdr:row>
      <xdr:rowOff>397237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44451"/>
          <a:ext cx="4352926" cy="1043348"/>
        </a:xfrm>
        <a:prstGeom prst="rect">
          <a:avLst/>
        </a:prstGeom>
      </xdr:spPr>
    </xdr:pic>
    <xdr:clientData/>
  </xdr:twoCellAnchor>
  <xdr:oneCellAnchor>
    <xdr:from>
      <xdr:col>18</xdr:col>
      <xdr:colOff>9525</xdr:colOff>
      <xdr:row>1</xdr:row>
      <xdr:rowOff>44451</xdr:rowOff>
    </xdr:from>
    <xdr:ext cx="4336257" cy="1114786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13806" y="496889"/>
          <a:ext cx="4336257" cy="1114786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32107</xdr:colOff>
      <xdr:row>1</xdr:row>
      <xdr:rowOff>32107</xdr:rowOff>
    </xdr:from>
    <xdr:to>
      <xdr:col>2</xdr:col>
      <xdr:colOff>749673</xdr:colOff>
      <xdr:row>4</xdr:row>
      <xdr:rowOff>149511</xdr:rowOff>
    </xdr:to>
    <xdr:pic>
      <xdr:nvPicPr>
        <xdr:cNvPr id="2" name="Picture 114" descr="CorpID_Horz_B&amp;W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07" y="32107"/>
          <a:ext cx="2032016" cy="727004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85618</xdr:colOff>
      <xdr:row>2</xdr:row>
      <xdr:rowOff>0</xdr:rowOff>
    </xdr:from>
    <xdr:to>
      <xdr:col>8</xdr:col>
      <xdr:colOff>1276419</xdr:colOff>
      <xdr:row>4</xdr:row>
      <xdr:rowOff>168561</xdr:rowOff>
    </xdr:to>
    <xdr:pic>
      <xdr:nvPicPr>
        <xdr:cNvPr id="3" name="Picture 1" descr="tbmc-logo00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9193" y="190500"/>
          <a:ext cx="2638601" cy="58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32107</xdr:colOff>
      <xdr:row>2</xdr:row>
      <xdr:rowOff>32107</xdr:rowOff>
    </xdr:from>
    <xdr:to>
      <xdr:col>2</xdr:col>
      <xdr:colOff>749673</xdr:colOff>
      <xdr:row>5</xdr:row>
      <xdr:rowOff>149511</xdr:rowOff>
    </xdr:to>
    <xdr:pic>
      <xdr:nvPicPr>
        <xdr:cNvPr id="2" name="Picture 114" descr="CorpID_Horz_B&amp;W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07" y="222607"/>
          <a:ext cx="1793891" cy="688904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85618</xdr:colOff>
      <xdr:row>3</xdr:row>
      <xdr:rowOff>0</xdr:rowOff>
    </xdr:from>
    <xdr:to>
      <xdr:col>7</xdr:col>
      <xdr:colOff>0</xdr:colOff>
      <xdr:row>5</xdr:row>
      <xdr:rowOff>168561</xdr:rowOff>
    </xdr:to>
    <xdr:pic>
      <xdr:nvPicPr>
        <xdr:cNvPr id="3" name="Picture 1" descr="tbmc-logo00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343" y="381000"/>
          <a:ext cx="3124376" cy="5495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107023</xdr:colOff>
      <xdr:row>1</xdr:row>
      <xdr:rowOff>32107</xdr:rowOff>
    </xdr:from>
    <xdr:to>
      <xdr:col>3</xdr:col>
      <xdr:colOff>516</xdr:colOff>
      <xdr:row>4</xdr:row>
      <xdr:rowOff>149511</xdr:rowOff>
    </xdr:to>
    <xdr:pic>
      <xdr:nvPicPr>
        <xdr:cNvPr id="2" name="Picture 114" descr="CorpID_Horz_B&amp;W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23" y="32107"/>
          <a:ext cx="2027093" cy="727004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85618</xdr:colOff>
      <xdr:row>2</xdr:row>
      <xdr:rowOff>0</xdr:rowOff>
    </xdr:from>
    <xdr:to>
      <xdr:col>8</xdr:col>
      <xdr:colOff>1276419</xdr:colOff>
      <xdr:row>4</xdr:row>
      <xdr:rowOff>168561</xdr:rowOff>
    </xdr:to>
    <xdr:pic>
      <xdr:nvPicPr>
        <xdr:cNvPr id="3" name="Picture 1" descr="tbmc-logo00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9193" y="190500"/>
          <a:ext cx="2638601" cy="58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32107</xdr:colOff>
      <xdr:row>1</xdr:row>
      <xdr:rowOff>32107</xdr:rowOff>
    </xdr:from>
    <xdr:to>
      <xdr:col>2</xdr:col>
      <xdr:colOff>749673</xdr:colOff>
      <xdr:row>4</xdr:row>
      <xdr:rowOff>149511</xdr:rowOff>
    </xdr:to>
    <xdr:pic>
      <xdr:nvPicPr>
        <xdr:cNvPr id="2" name="Picture 114" descr="CorpID_Horz_B&amp;W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07" y="222607"/>
          <a:ext cx="1793891" cy="688904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629903</xdr:colOff>
      <xdr:row>1</xdr:row>
      <xdr:rowOff>149678</xdr:rowOff>
    </xdr:from>
    <xdr:to>
      <xdr:col>7</xdr:col>
      <xdr:colOff>0</xdr:colOff>
      <xdr:row>4</xdr:row>
      <xdr:rowOff>114132</xdr:rowOff>
    </xdr:to>
    <xdr:pic>
      <xdr:nvPicPr>
        <xdr:cNvPr id="3" name="Picture 1" descr="tbmc-logo00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5078" y="340178"/>
          <a:ext cx="2833183" cy="5359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S260"/>
  <sheetViews>
    <sheetView tabSelected="1" zoomScale="40" zoomScaleNormal="40" workbookViewId="0">
      <pane xSplit="9" topLeftCell="L1" activePane="topRight" state="frozen"/>
      <selection pane="topRight" activeCell="O236" sqref="O236"/>
    </sheetView>
  </sheetViews>
  <sheetFormatPr defaultColWidth="14.26953125" defaultRowHeight="15.75" customHeight="1"/>
  <cols>
    <col min="1" max="1" width="6.54296875" style="2" customWidth="1"/>
    <col min="2" max="3" width="14.26953125" style="2"/>
    <col min="4" max="4" width="45.54296875" style="2" customWidth="1"/>
    <col min="5" max="5" width="8.1796875" style="3" customWidth="1"/>
    <col min="6" max="6" width="9.7265625" style="3" customWidth="1"/>
    <col min="7" max="7" width="8.81640625" style="3" customWidth="1"/>
    <col min="8" max="8" width="18" style="4" customWidth="1"/>
    <col min="9" max="9" width="22.1796875" style="5" customWidth="1"/>
    <col min="10" max="12" width="14.26953125" style="2"/>
    <col min="13" max="13" width="18" style="2" customWidth="1"/>
    <col min="14" max="14" width="23.54296875" style="2" customWidth="1"/>
    <col min="15" max="18" width="14.26953125" style="2"/>
    <col min="19" max="19" width="27.1796875" style="2" customWidth="1"/>
    <col min="20" max="16384" width="14.26953125" style="2"/>
  </cols>
  <sheetData>
    <row r="1" spans="1:19" ht="15.75" customHeight="1">
      <c r="A1" s="794"/>
      <c r="B1" s="795"/>
      <c r="C1" s="796"/>
      <c r="D1" s="803" t="s">
        <v>113</v>
      </c>
      <c r="E1" s="803"/>
      <c r="F1" s="803"/>
      <c r="G1" s="794"/>
      <c r="H1" s="795"/>
      <c r="I1" s="796"/>
      <c r="J1" s="370"/>
      <c r="K1" s="371"/>
      <c r="L1" s="371"/>
      <c r="M1" s="371"/>
      <c r="N1" s="372"/>
      <c r="O1" s="370"/>
      <c r="P1" s="371"/>
      <c r="Q1" s="371"/>
      <c r="R1" s="371"/>
      <c r="S1" s="372"/>
    </row>
    <row r="2" spans="1:19" ht="15.75" customHeight="1">
      <c r="A2" s="797"/>
      <c r="B2" s="798"/>
      <c r="C2" s="799"/>
      <c r="D2" s="803"/>
      <c r="E2" s="803"/>
      <c r="F2" s="803"/>
      <c r="G2" s="797"/>
      <c r="H2" s="798"/>
      <c r="I2" s="799"/>
      <c r="J2" s="373"/>
      <c r="K2" s="13"/>
      <c r="L2" s="13"/>
      <c r="M2" s="13"/>
      <c r="N2" s="374"/>
      <c r="O2" s="373"/>
      <c r="P2" s="13"/>
      <c r="Q2" s="13"/>
      <c r="R2" s="13"/>
      <c r="S2" s="374"/>
    </row>
    <row r="3" spans="1:19" ht="15.75" customHeight="1">
      <c r="A3" s="797"/>
      <c r="B3" s="798"/>
      <c r="C3" s="799"/>
      <c r="D3" s="804" t="s">
        <v>114</v>
      </c>
      <c r="E3" s="804"/>
      <c r="F3" s="804"/>
      <c r="G3" s="797"/>
      <c r="H3" s="798"/>
      <c r="I3" s="799"/>
      <c r="J3" s="373"/>
      <c r="K3" s="13"/>
      <c r="L3" s="13"/>
      <c r="M3" s="13"/>
      <c r="N3" s="374"/>
      <c r="O3" s="373"/>
      <c r="P3" s="13"/>
      <c r="Q3" s="13"/>
      <c r="R3" s="13"/>
      <c r="S3" s="374"/>
    </row>
    <row r="4" spans="1:19" ht="15.75" customHeight="1">
      <c r="A4" s="800"/>
      <c r="B4" s="801"/>
      <c r="C4" s="802"/>
      <c r="D4" s="804"/>
      <c r="E4" s="804"/>
      <c r="F4" s="804"/>
      <c r="G4" s="800"/>
      <c r="H4" s="801"/>
      <c r="I4" s="802"/>
      <c r="J4" s="373"/>
      <c r="K4" s="13"/>
      <c r="L4" s="13"/>
      <c r="M4" s="13"/>
      <c r="N4" s="374"/>
      <c r="O4" s="373"/>
      <c r="P4" s="13"/>
      <c r="Q4" s="13"/>
      <c r="R4" s="13"/>
      <c r="S4" s="374"/>
    </row>
    <row r="5" spans="1:19" ht="15.75" customHeight="1">
      <c r="A5" s="184"/>
      <c r="B5" s="185"/>
      <c r="C5" s="185"/>
      <c r="D5" s="185"/>
      <c r="E5" s="777"/>
      <c r="F5" s="777"/>
      <c r="G5" s="777"/>
      <c r="H5" s="186"/>
      <c r="I5" s="187"/>
      <c r="J5" s="373"/>
      <c r="K5" s="13"/>
      <c r="L5" s="13"/>
      <c r="M5" s="13"/>
      <c r="N5" s="374"/>
      <c r="O5" s="373"/>
      <c r="P5" s="13"/>
      <c r="Q5" s="13"/>
      <c r="R5" s="13"/>
      <c r="S5" s="374"/>
    </row>
    <row r="6" spans="1:19" ht="15.75" customHeight="1">
      <c r="A6" s="188" t="s">
        <v>115</v>
      </c>
      <c r="B6" s="185"/>
      <c r="C6" s="189"/>
      <c r="D6" s="190"/>
      <c r="E6" s="190"/>
      <c r="F6" s="190"/>
      <c r="G6" s="191" t="s">
        <v>116</v>
      </c>
      <c r="H6" s="805">
        <v>44396</v>
      </c>
      <c r="I6" s="806"/>
      <c r="J6" s="807" t="s">
        <v>209</v>
      </c>
      <c r="K6" s="808"/>
      <c r="L6" s="808"/>
      <c r="M6" s="808"/>
      <c r="N6" s="809"/>
      <c r="O6" s="842" t="s">
        <v>208</v>
      </c>
      <c r="P6" s="843"/>
      <c r="Q6" s="843"/>
      <c r="R6" s="843"/>
      <c r="S6" s="415"/>
    </row>
    <row r="7" spans="1:19" ht="15.75" customHeight="1">
      <c r="A7" s="192"/>
      <c r="B7" s="185"/>
      <c r="C7" s="189"/>
      <c r="D7" s="844" t="s">
        <v>119</v>
      </c>
      <c r="E7" s="844"/>
      <c r="F7" s="844"/>
      <c r="G7" s="777"/>
      <c r="H7" s="845"/>
      <c r="I7" s="845"/>
      <c r="J7" s="807"/>
      <c r="K7" s="808"/>
      <c r="L7" s="808"/>
      <c r="M7" s="808"/>
      <c r="N7" s="809"/>
      <c r="O7" s="842"/>
      <c r="P7" s="843"/>
      <c r="Q7" s="843"/>
      <c r="R7" s="843"/>
      <c r="S7" s="590"/>
    </row>
    <row r="8" spans="1:19" ht="15.75" customHeight="1">
      <c r="A8" s="188" t="s">
        <v>117</v>
      </c>
      <c r="B8" s="185"/>
      <c r="C8" s="189"/>
      <c r="D8" s="846"/>
      <c r="E8" s="846"/>
      <c r="F8" s="846"/>
      <c r="G8" s="777" t="s">
        <v>118</v>
      </c>
      <c r="H8" s="847"/>
      <c r="I8" s="847"/>
      <c r="J8" s="373"/>
      <c r="K8" s="13"/>
      <c r="L8" s="13"/>
      <c r="M8" s="13"/>
      <c r="N8" s="374"/>
      <c r="S8" s="411"/>
    </row>
    <row r="9" spans="1:19" ht="15.75" customHeight="1">
      <c r="A9" s="193"/>
      <c r="B9" s="194"/>
      <c r="C9" s="195"/>
      <c r="D9" s="196"/>
      <c r="E9" s="778"/>
      <c r="F9" s="778"/>
      <c r="G9" s="198"/>
      <c r="H9" s="776"/>
      <c r="I9" s="390"/>
      <c r="J9" s="373"/>
      <c r="K9" s="13"/>
      <c r="L9" s="13"/>
      <c r="M9" s="13"/>
      <c r="N9" s="374"/>
      <c r="S9" s="412"/>
    </row>
    <row r="10" spans="1:19" ht="15.75" customHeight="1">
      <c r="A10" s="848" t="s">
        <v>4</v>
      </c>
      <c r="B10" s="850" t="s">
        <v>5</v>
      </c>
      <c r="C10" s="851"/>
      <c r="D10" s="852"/>
      <c r="E10" s="856" t="s">
        <v>8</v>
      </c>
      <c r="F10" s="858" t="s">
        <v>33</v>
      </c>
      <c r="G10" s="851" t="s">
        <v>34</v>
      </c>
      <c r="H10" s="870" t="s">
        <v>6</v>
      </c>
      <c r="I10" s="872" t="s">
        <v>7</v>
      </c>
      <c r="J10" s="386" t="s">
        <v>8</v>
      </c>
      <c r="K10" s="387" t="s">
        <v>33</v>
      </c>
      <c r="L10" s="387" t="s">
        <v>34</v>
      </c>
      <c r="M10" s="388" t="s">
        <v>6</v>
      </c>
      <c r="N10" s="388" t="s">
        <v>7</v>
      </c>
      <c r="O10" s="856" t="s">
        <v>8</v>
      </c>
      <c r="P10" s="858" t="s">
        <v>33</v>
      </c>
      <c r="Q10" s="851" t="s">
        <v>34</v>
      </c>
      <c r="R10" s="870" t="s">
        <v>6</v>
      </c>
      <c r="S10" s="860" t="s">
        <v>7</v>
      </c>
    </row>
    <row r="11" spans="1:19" s="240" customFormat="1" ht="15.75" customHeight="1" thickBot="1">
      <c r="A11" s="849"/>
      <c r="B11" s="853"/>
      <c r="C11" s="854"/>
      <c r="D11" s="855"/>
      <c r="E11" s="857"/>
      <c r="F11" s="859"/>
      <c r="G11" s="854"/>
      <c r="H11" s="871"/>
      <c r="I11" s="861"/>
      <c r="J11" s="359"/>
      <c r="K11" s="360"/>
      <c r="L11" s="360"/>
      <c r="M11" s="361"/>
      <c r="N11" s="368"/>
      <c r="O11" s="857"/>
      <c r="P11" s="859"/>
      <c r="Q11" s="854"/>
      <c r="R11" s="871"/>
      <c r="S11" s="861"/>
    </row>
    <row r="12" spans="1:19" s="240" customFormat="1" ht="15.75" customHeight="1">
      <c r="A12" s="151" t="s">
        <v>18</v>
      </c>
      <c r="B12" s="862" t="s">
        <v>17</v>
      </c>
      <c r="C12" s="863"/>
      <c r="D12" s="864"/>
      <c r="E12" s="236"/>
      <c r="F12" s="237"/>
      <c r="G12" s="237"/>
      <c r="H12" s="238"/>
      <c r="I12" s="591"/>
      <c r="J12" s="309"/>
      <c r="K12" s="310"/>
      <c r="L12" s="310"/>
      <c r="M12" s="311"/>
      <c r="N12" s="369"/>
      <c r="O12" s="236"/>
      <c r="P12" s="237"/>
      <c r="Q12" s="237"/>
      <c r="R12" s="238"/>
      <c r="S12" s="239"/>
    </row>
    <row r="13" spans="1:19" s="240" customFormat="1" ht="15.75" customHeight="1">
      <c r="A13" s="152">
        <v>1</v>
      </c>
      <c r="B13" s="816" t="s">
        <v>92</v>
      </c>
      <c r="C13" s="865"/>
      <c r="D13" s="866"/>
      <c r="E13" s="241"/>
      <c r="F13" s="242" t="s">
        <v>12</v>
      </c>
      <c r="G13" s="243">
        <v>1</v>
      </c>
      <c r="H13" s="244">
        <v>20000</v>
      </c>
      <c r="I13" s="592">
        <f>H13*G13</f>
        <v>20000</v>
      </c>
      <c r="J13" s="312"/>
      <c r="K13" s="313" t="s">
        <v>12</v>
      </c>
      <c r="L13" s="314">
        <v>1</v>
      </c>
      <c r="M13" s="315">
        <v>15000</v>
      </c>
      <c r="N13" s="245">
        <f>M13*L13</f>
        <v>15000</v>
      </c>
      <c r="O13" s="241"/>
      <c r="P13" s="242" t="s">
        <v>12</v>
      </c>
      <c r="Q13" s="243">
        <v>1</v>
      </c>
      <c r="R13" s="244">
        <v>80000</v>
      </c>
      <c r="S13" s="245">
        <f>R13*Q13</f>
        <v>80000</v>
      </c>
    </row>
    <row r="14" spans="1:19" s="240" customFormat="1" ht="15.75" customHeight="1">
      <c r="A14" s="152"/>
      <c r="B14" s="816" t="s">
        <v>91</v>
      </c>
      <c r="C14" s="817"/>
      <c r="D14" s="818"/>
      <c r="E14" s="241"/>
      <c r="F14" s="242" t="s">
        <v>12</v>
      </c>
      <c r="G14" s="243">
        <v>1</v>
      </c>
      <c r="H14" s="244">
        <v>15000</v>
      </c>
      <c r="I14" s="245">
        <f>H14*G14</f>
        <v>15000</v>
      </c>
      <c r="J14" s="312"/>
      <c r="K14" s="313" t="s">
        <v>12</v>
      </c>
      <c r="L14" s="314">
        <v>1</v>
      </c>
      <c r="M14" s="315">
        <v>5000</v>
      </c>
      <c r="N14" s="245">
        <f t="shared" ref="N14:N37" si="0">M14*L14</f>
        <v>5000</v>
      </c>
      <c r="O14" s="241"/>
      <c r="P14" s="242" t="s">
        <v>12</v>
      </c>
      <c r="Q14" s="243">
        <v>1</v>
      </c>
      <c r="R14" s="244">
        <v>30000</v>
      </c>
      <c r="S14" s="245">
        <f t="shared" ref="S14:S37" si="1">R14*Q14</f>
        <v>30000</v>
      </c>
    </row>
    <row r="15" spans="1:19" s="240" customFormat="1" ht="15.75" customHeight="1">
      <c r="A15" s="246">
        <v>2</v>
      </c>
      <c r="B15" s="867" t="s">
        <v>41</v>
      </c>
      <c r="C15" s="868"/>
      <c r="D15" s="869"/>
      <c r="E15" s="247"/>
      <c r="F15" s="242"/>
      <c r="G15" s="733"/>
      <c r="H15" s="244"/>
      <c r="I15" s="245"/>
      <c r="J15" s="317"/>
      <c r="K15" s="313"/>
      <c r="L15" s="318"/>
      <c r="M15" s="315"/>
      <c r="N15" s="245">
        <f t="shared" si="0"/>
        <v>0</v>
      </c>
      <c r="O15" s="247"/>
      <c r="P15" s="242"/>
      <c r="Q15" s="248"/>
      <c r="R15" s="244"/>
      <c r="S15" s="245">
        <f t="shared" si="1"/>
        <v>0</v>
      </c>
    </row>
    <row r="16" spans="1:19" s="240" customFormat="1" ht="15.75" customHeight="1">
      <c r="A16" s="246"/>
      <c r="B16" s="867" t="s">
        <v>42</v>
      </c>
      <c r="C16" s="868"/>
      <c r="D16" s="869"/>
      <c r="E16" s="247"/>
      <c r="F16" s="242" t="s">
        <v>9</v>
      </c>
      <c r="G16" s="733">
        <v>300</v>
      </c>
      <c r="H16" s="244">
        <v>25</v>
      </c>
      <c r="I16" s="245">
        <f t="shared" ref="I16:I37" si="2">H16*G16</f>
        <v>7500</v>
      </c>
      <c r="J16" s="317"/>
      <c r="K16" s="313" t="s">
        <v>9</v>
      </c>
      <c r="L16" s="731">
        <v>300</v>
      </c>
      <c r="M16" s="315">
        <v>50</v>
      </c>
      <c r="N16" s="245">
        <f t="shared" si="0"/>
        <v>15000</v>
      </c>
      <c r="O16" s="247"/>
      <c r="P16" s="242" t="s">
        <v>190</v>
      </c>
      <c r="Q16" s="248">
        <v>300</v>
      </c>
      <c r="R16" s="244">
        <v>40</v>
      </c>
      <c r="S16" s="245">
        <f t="shared" si="1"/>
        <v>12000</v>
      </c>
    </row>
    <row r="17" spans="1:19" s="240" customFormat="1" ht="15.75" customHeight="1">
      <c r="A17" s="246"/>
      <c r="B17" s="773" t="s">
        <v>108</v>
      </c>
      <c r="C17" s="774"/>
      <c r="D17" s="775"/>
      <c r="E17" s="247"/>
      <c r="F17" s="242" t="s">
        <v>16</v>
      </c>
      <c r="G17" s="248">
        <v>10</v>
      </c>
      <c r="H17" s="244">
        <v>4250</v>
      </c>
      <c r="I17" s="245">
        <f t="shared" si="2"/>
        <v>42500</v>
      </c>
      <c r="J17" s="317"/>
      <c r="K17" s="313" t="s">
        <v>16</v>
      </c>
      <c r="L17" s="731">
        <v>20</v>
      </c>
      <c r="M17" s="315">
        <v>350</v>
      </c>
      <c r="N17" s="245">
        <f t="shared" si="0"/>
        <v>7000</v>
      </c>
      <c r="O17" s="247"/>
      <c r="P17" s="242" t="s">
        <v>191</v>
      </c>
      <c r="Q17" s="741">
        <v>20</v>
      </c>
      <c r="R17" s="244">
        <v>500</v>
      </c>
      <c r="S17" s="245">
        <f t="shared" si="1"/>
        <v>10000</v>
      </c>
    </row>
    <row r="18" spans="1:19" s="240" customFormat="1" ht="15.75" customHeight="1">
      <c r="A18" s="246"/>
      <c r="B18" s="773" t="s">
        <v>43</v>
      </c>
      <c r="C18" s="774"/>
      <c r="D18" s="775"/>
      <c r="E18" s="247"/>
      <c r="F18" s="242" t="s">
        <v>15</v>
      </c>
      <c r="G18" s="248">
        <v>2</v>
      </c>
      <c r="H18" s="244">
        <v>3000</v>
      </c>
      <c r="I18" s="245">
        <f t="shared" si="2"/>
        <v>6000</v>
      </c>
      <c r="J18" s="317"/>
      <c r="K18" s="313" t="s">
        <v>15</v>
      </c>
      <c r="L18" s="318">
        <v>2</v>
      </c>
      <c r="M18" s="315">
        <v>1500</v>
      </c>
      <c r="N18" s="245">
        <f t="shared" si="0"/>
        <v>3000</v>
      </c>
      <c r="O18" s="247"/>
      <c r="P18" s="242" t="s">
        <v>192</v>
      </c>
      <c r="Q18" s="741">
        <v>2</v>
      </c>
      <c r="R18" s="244">
        <v>1500</v>
      </c>
      <c r="S18" s="245">
        <f t="shared" si="1"/>
        <v>3000</v>
      </c>
    </row>
    <row r="19" spans="1:19" s="240" customFormat="1" ht="15.75" customHeight="1">
      <c r="A19" s="246"/>
      <c r="B19" s="773" t="s">
        <v>99</v>
      </c>
      <c r="C19" s="774"/>
      <c r="D19" s="775"/>
      <c r="E19" s="247"/>
      <c r="F19" s="242" t="s">
        <v>12</v>
      </c>
      <c r="G19" s="248">
        <v>1</v>
      </c>
      <c r="H19" s="244">
        <v>5000</v>
      </c>
      <c r="I19" s="245">
        <f t="shared" si="2"/>
        <v>5000</v>
      </c>
      <c r="J19" s="317"/>
      <c r="K19" s="313" t="s">
        <v>12</v>
      </c>
      <c r="L19" s="318">
        <v>1</v>
      </c>
      <c r="M19" s="315">
        <v>5000</v>
      </c>
      <c r="N19" s="245">
        <f t="shared" si="0"/>
        <v>5000</v>
      </c>
      <c r="O19" s="247"/>
      <c r="P19" s="242" t="s">
        <v>12</v>
      </c>
      <c r="Q19" s="248">
        <v>1</v>
      </c>
      <c r="R19" s="244">
        <v>2000</v>
      </c>
      <c r="S19" s="245">
        <f t="shared" si="1"/>
        <v>2000</v>
      </c>
    </row>
    <row r="20" spans="1:19" s="240" customFormat="1" ht="15.75" customHeight="1">
      <c r="A20" s="246"/>
      <c r="B20" s="773" t="s">
        <v>166</v>
      </c>
      <c r="C20" s="774"/>
      <c r="D20" s="775"/>
      <c r="E20" s="247"/>
      <c r="F20" s="242" t="s">
        <v>45</v>
      </c>
      <c r="G20" s="249">
        <v>6</v>
      </c>
      <c r="H20" s="244">
        <v>4500</v>
      </c>
      <c r="I20" s="245">
        <f t="shared" si="2"/>
        <v>27000</v>
      </c>
      <c r="J20" s="317"/>
      <c r="K20" s="313" t="s">
        <v>45</v>
      </c>
      <c r="L20" s="319">
        <v>6</v>
      </c>
      <c r="M20" s="315">
        <v>4000</v>
      </c>
      <c r="N20" s="245">
        <f t="shared" si="0"/>
        <v>24000</v>
      </c>
      <c r="O20" s="247"/>
      <c r="P20" s="242" t="s">
        <v>45</v>
      </c>
      <c r="Q20" s="249">
        <v>6</v>
      </c>
      <c r="R20" s="244">
        <v>3000</v>
      </c>
      <c r="S20" s="245">
        <f t="shared" si="1"/>
        <v>18000</v>
      </c>
    </row>
    <row r="21" spans="1:19" s="240" customFormat="1" ht="15.75" customHeight="1">
      <c r="A21" s="246"/>
      <c r="B21" s="819" t="s">
        <v>193</v>
      </c>
      <c r="C21" s="820"/>
      <c r="D21" s="821"/>
      <c r="E21" s="247"/>
      <c r="F21" s="242"/>
      <c r="G21" s="249"/>
      <c r="H21" s="244"/>
      <c r="I21" s="245">
        <v>22000</v>
      </c>
      <c r="J21" s="317"/>
      <c r="K21" s="734" t="s">
        <v>183</v>
      </c>
      <c r="L21" s="731">
        <v>20</v>
      </c>
      <c r="M21" s="315"/>
      <c r="N21" s="245">
        <f t="shared" si="0"/>
        <v>0</v>
      </c>
      <c r="O21" s="247"/>
      <c r="P21" s="416" t="s">
        <v>45</v>
      </c>
      <c r="Q21" s="742">
        <v>15</v>
      </c>
      <c r="R21" s="244">
        <v>1500</v>
      </c>
      <c r="S21" s="245">
        <f t="shared" si="1"/>
        <v>22500</v>
      </c>
    </row>
    <row r="22" spans="1:19" s="240" customFormat="1" ht="30" customHeight="1">
      <c r="A22" s="246"/>
      <c r="B22" s="822" t="s">
        <v>165</v>
      </c>
      <c r="C22" s="823"/>
      <c r="D22" s="824"/>
      <c r="E22" s="247"/>
      <c r="F22" s="242" t="s">
        <v>45</v>
      </c>
      <c r="G22" s="249">
        <v>6</v>
      </c>
      <c r="H22" s="244">
        <v>3000</v>
      </c>
      <c r="I22" s="245">
        <f t="shared" si="2"/>
        <v>18000</v>
      </c>
      <c r="J22" s="317"/>
      <c r="K22" s="313" t="s">
        <v>45</v>
      </c>
      <c r="L22" s="319">
        <v>6</v>
      </c>
      <c r="M22" s="315">
        <v>4000</v>
      </c>
      <c r="N22" s="245">
        <f t="shared" si="0"/>
        <v>24000</v>
      </c>
      <c r="O22" s="247"/>
      <c r="P22" s="242" t="s">
        <v>45</v>
      </c>
      <c r="Q22" s="249">
        <v>6</v>
      </c>
      <c r="R22" s="244">
        <v>3000</v>
      </c>
      <c r="S22" s="245">
        <f t="shared" si="1"/>
        <v>18000</v>
      </c>
    </row>
    <row r="23" spans="1:19" s="240" customFormat="1" ht="15.75" customHeight="1">
      <c r="A23" s="246">
        <v>3</v>
      </c>
      <c r="B23" s="773" t="s">
        <v>46</v>
      </c>
      <c r="C23" s="774"/>
      <c r="D23" s="775"/>
      <c r="E23" s="247"/>
      <c r="F23" s="242"/>
      <c r="G23" s="249"/>
      <c r="H23" s="244"/>
      <c r="I23" s="245"/>
      <c r="J23" s="317"/>
      <c r="K23" s="313"/>
      <c r="L23" s="319"/>
      <c r="M23" s="315"/>
      <c r="N23" s="245">
        <f t="shared" si="0"/>
        <v>0</v>
      </c>
      <c r="O23" s="247"/>
      <c r="P23" s="242"/>
      <c r="Q23" s="249"/>
      <c r="R23" s="244"/>
      <c r="S23" s="245">
        <f t="shared" si="1"/>
        <v>0</v>
      </c>
    </row>
    <row r="24" spans="1:19" s="240" customFormat="1" ht="15.75" customHeight="1">
      <c r="A24" s="246"/>
      <c r="B24" s="825" t="s">
        <v>47</v>
      </c>
      <c r="C24" s="826"/>
      <c r="D24" s="827"/>
      <c r="E24" s="247"/>
      <c r="F24" s="242" t="s">
        <v>39</v>
      </c>
      <c r="G24" s="249">
        <v>3</v>
      </c>
      <c r="H24" s="244">
        <v>25000</v>
      </c>
      <c r="I24" s="245">
        <f t="shared" si="2"/>
        <v>75000</v>
      </c>
      <c r="J24" s="317"/>
      <c r="K24" s="313" t="s">
        <v>39</v>
      </c>
      <c r="L24" s="731">
        <v>6</v>
      </c>
      <c r="M24" s="315">
        <v>10000</v>
      </c>
      <c r="N24" s="245">
        <f t="shared" si="0"/>
        <v>60000</v>
      </c>
      <c r="O24" s="247"/>
      <c r="P24" s="242" t="s">
        <v>39</v>
      </c>
      <c r="Q24" s="249">
        <v>3</v>
      </c>
      <c r="R24" s="244">
        <v>10000</v>
      </c>
      <c r="S24" s="245">
        <f t="shared" si="1"/>
        <v>30000</v>
      </c>
    </row>
    <row r="25" spans="1:19" s="240" customFormat="1" ht="15.75" customHeight="1">
      <c r="A25" s="246"/>
      <c r="B25" s="825" t="s">
        <v>109</v>
      </c>
      <c r="C25" s="826"/>
      <c r="D25" s="827"/>
      <c r="E25" s="247"/>
      <c r="F25" s="242" t="s">
        <v>39</v>
      </c>
      <c r="G25" s="249">
        <v>3</v>
      </c>
      <c r="H25" s="244">
        <v>15000</v>
      </c>
      <c r="I25" s="245">
        <f t="shared" si="2"/>
        <v>45000</v>
      </c>
      <c r="J25" s="317"/>
      <c r="K25" s="313" t="s">
        <v>39</v>
      </c>
      <c r="L25" s="319">
        <v>3</v>
      </c>
      <c r="M25" s="315">
        <v>2500</v>
      </c>
      <c r="N25" s="245">
        <f t="shared" si="0"/>
        <v>7500</v>
      </c>
      <c r="O25" s="247"/>
      <c r="P25" s="242" t="s">
        <v>39</v>
      </c>
      <c r="Q25" s="249">
        <v>3</v>
      </c>
      <c r="R25" s="244">
        <v>10000</v>
      </c>
      <c r="S25" s="245">
        <f t="shared" si="1"/>
        <v>30000</v>
      </c>
    </row>
    <row r="26" spans="1:19" s="240" customFormat="1" ht="15.75" customHeight="1">
      <c r="A26" s="246"/>
      <c r="B26" s="770" t="s">
        <v>325</v>
      </c>
      <c r="C26" s="771"/>
      <c r="D26" s="772"/>
      <c r="E26" s="247"/>
      <c r="F26" s="242"/>
      <c r="G26" s="249"/>
      <c r="H26" s="244"/>
      <c r="I26" s="245"/>
      <c r="J26" s="317"/>
      <c r="K26" s="313"/>
      <c r="L26" s="787">
        <v>1</v>
      </c>
      <c r="M26" s="315">
        <v>5000</v>
      </c>
      <c r="N26" s="245">
        <f t="shared" si="0"/>
        <v>5000</v>
      </c>
      <c r="O26" s="247"/>
      <c r="P26" s="242"/>
      <c r="Q26" s="249"/>
      <c r="R26" s="244"/>
      <c r="S26" s="245"/>
    </row>
    <row r="27" spans="1:19" s="240" customFormat="1" ht="15.75" customHeight="1">
      <c r="A27" s="246"/>
      <c r="B27" s="825" t="s">
        <v>110</v>
      </c>
      <c r="C27" s="826"/>
      <c r="D27" s="827"/>
      <c r="E27" s="247"/>
      <c r="F27" s="242" t="s">
        <v>39</v>
      </c>
      <c r="G27" s="249">
        <v>3</v>
      </c>
      <c r="H27" s="244">
        <v>10000</v>
      </c>
      <c r="I27" s="245">
        <f t="shared" si="2"/>
        <v>30000</v>
      </c>
      <c r="J27" s="317"/>
      <c r="K27" s="313" t="s">
        <v>39</v>
      </c>
      <c r="L27" s="731">
        <v>3</v>
      </c>
      <c r="M27" s="315">
        <v>2000</v>
      </c>
      <c r="N27" s="245">
        <f t="shared" si="0"/>
        <v>6000</v>
      </c>
      <c r="O27" s="247"/>
      <c r="P27" s="242" t="s">
        <v>39</v>
      </c>
      <c r="Q27" s="249">
        <v>3</v>
      </c>
      <c r="R27" s="244">
        <v>8000</v>
      </c>
      <c r="S27" s="245">
        <f t="shared" si="1"/>
        <v>24000</v>
      </c>
    </row>
    <row r="28" spans="1:19" s="240" customFormat="1" ht="15.75" customHeight="1">
      <c r="A28" s="246"/>
      <c r="B28" s="825" t="s">
        <v>48</v>
      </c>
      <c r="C28" s="828"/>
      <c r="D28" s="829"/>
      <c r="E28" s="247"/>
      <c r="F28" s="242" t="s">
        <v>12</v>
      </c>
      <c r="G28" s="249">
        <v>2</v>
      </c>
      <c r="H28" s="244">
        <v>30000</v>
      </c>
      <c r="I28" s="245">
        <f t="shared" si="2"/>
        <v>60000</v>
      </c>
      <c r="J28" s="317"/>
      <c r="K28" s="313" t="s">
        <v>39</v>
      </c>
      <c r="L28" s="731">
        <v>6</v>
      </c>
      <c r="M28" s="315">
        <v>25000</v>
      </c>
      <c r="N28" s="245">
        <f t="shared" si="0"/>
        <v>150000</v>
      </c>
      <c r="O28" s="247"/>
      <c r="P28" s="242" t="s">
        <v>194</v>
      </c>
      <c r="Q28" s="742">
        <v>1</v>
      </c>
      <c r="R28" s="244">
        <v>35000</v>
      </c>
      <c r="S28" s="245">
        <f t="shared" si="1"/>
        <v>35000</v>
      </c>
    </row>
    <row r="29" spans="1:19" s="240" customFormat="1" ht="15.75" customHeight="1">
      <c r="A29" s="246"/>
      <c r="B29" s="825" t="s">
        <v>49</v>
      </c>
      <c r="C29" s="828"/>
      <c r="D29" s="829"/>
      <c r="E29" s="247"/>
      <c r="F29" s="242" t="s">
        <v>39</v>
      </c>
      <c r="G29" s="249">
        <v>2</v>
      </c>
      <c r="H29" s="244">
        <v>15000</v>
      </c>
      <c r="I29" s="245">
        <f t="shared" si="2"/>
        <v>30000</v>
      </c>
      <c r="J29" s="317"/>
      <c r="K29" s="313" t="s">
        <v>12</v>
      </c>
      <c r="L29" s="319">
        <v>2</v>
      </c>
      <c r="M29" s="315">
        <v>9000</v>
      </c>
      <c r="N29" s="245">
        <f t="shared" si="0"/>
        <v>18000</v>
      </c>
      <c r="O29" s="247"/>
      <c r="P29" s="242" t="s">
        <v>194</v>
      </c>
      <c r="Q29" s="249">
        <v>2</v>
      </c>
      <c r="R29" s="244">
        <v>15000</v>
      </c>
      <c r="S29" s="245">
        <f t="shared" si="1"/>
        <v>30000</v>
      </c>
    </row>
    <row r="30" spans="1:19" s="240" customFormat="1" ht="15.75" customHeight="1">
      <c r="A30" s="246"/>
      <c r="B30" s="825" t="s">
        <v>50</v>
      </c>
      <c r="C30" s="826"/>
      <c r="D30" s="827"/>
      <c r="E30" s="247"/>
      <c r="F30" s="242" t="s">
        <v>12</v>
      </c>
      <c r="G30" s="249">
        <v>3</v>
      </c>
      <c r="H30" s="244">
        <v>6000</v>
      </c>
      <c r="I30" s="245">
        <f t="shared" si="2"/>
        <v>18000</v>
      </c>
      <c r="J30" s="317"/>
      <c r="K30" s="313" t="s">
        <v>39</v>
      </c>
      <c r="L30" s="319">
        <v>3</v>
      </c>
      <c r="M30" s="315">
        <v>1000</v>
      </c>
      <c r="N30" s="245">
        <f t="shared" si="0"/>
        <v>3000</v>
      </c>
      <c r="O30" s="247"/>
      <c r="P30" s="242" t="s">
        <v>194</v>
      </c>
      <c r="Q30" s="249">
        <v>3</v>
      </c>
      <c r="R30" s="244">
        <v>7000</v>
      </c>
      <c r="S30" s="245">
        <f t="shared" si="1"/>
        <v>21000</v>
      </c>
    </row>
    <row r="31" spans="1:19" s="240" customFormat="1" ht="15.75" customHeight="1">
      <c r="A31" s="246"/>
      <c r="B31" s="770" t="s">
        <v>51</v>
      </c>
      <c r="C31" s="771"/>
      <c r="D31" s="772"/>
      <c r="E31" s="247"/>
      <c r="F31" s="242" t="s">
        <v>39</v>
      </c>
      <c r="G31" s="249">
        <v>1</v>
      </c>
      <c r="H31" s="244">
        <v>190000</v>
      </c>
      <c r="I31" s="245">
        <f t="shared" si="2"/>
        <v>190000</v>
      </c>
      <c r="J31" s="317"/>
      <c r="K31" s="313" t="s">
        <v>12</v>
      </c>
      <c r="L31" s="731">
        <v>1</v>
      </c>
      <c r="M31" s="315">
        <v>40000</v>
      </c>
      <c r="N31" s="245">
        <f t="shared" si="0"/>
        <v>40000</v>
      </c>
      <c r="O31" s="247"/>
      <c r="P31" s="242" t="s">
        <v>195</v>
      </c>
      <c r="Q31" s="249">
        <v>1</v>
      </c>
      <c r="R31" s="244">
        <v>10000</v>
      </c>
      <c r="S31" s="245">
        <f t="shared" si="1"/>
        <v>10000</v>
      </c>
    </row>
    <row r="32" spans="1:19" s="240" customFormat="1" ht="15.75" customHeight="1">
      <c r="A32" s="246"/>
      <c r="B32" s="816" t="s">
        <v>75</v>
      </c>
      <c r="C32" s="817"/>
      <c r="D32" s="818"/>
      <c r="E32" s="247"/>
      <c r="F32" s="242" t="s">
        <v>39</v>
      </c>
      <c r="G32" s="249">
        <v>2</v>
      </c>
      <c r="H32" s="244">
        <v>5000</v>
      </c>
      <c r="I32" s="245">
        <f t="shared" si="2"/>
        <v>10000</v>
      </c>
      <c r="J32" s="317"/>
      <c r="K32" s="313" t="s">
        <v>39</v>
      </c>
      <c r="L32" s="731">
        <v>2</v>
      </c>
      <c r="M32" s="315">
        <v>6000</v>
      </c>
      <c r="N32" s="245">
        <f t="shared" si="0"/>
        <v>12000</v>
      </c>
      <c r="O32" s="247"/>
      <c r="P32" s="242" t="s">
        <v>33</v>
      </c>
      <c r="Q32" s="249">
        <v>2</v>
      </c>
      <c r="R32" s="244">
        <v>4000</v>
      </c>
      <c r="S32" s="245">
        <f t="shared" si="1"/>
        <v>8000</v>
      </c>
    </row>
    <row r="33" spans="1:19" s="240" customFormat="1" ht="15.75" customHeight="1">
      <c r="A33" s="246"/>
      <c r="B33" s="749" t="s">
        <v>111</v>
      </c>
      <c r="C33" s="765"/>
      <c r="D33" s="766"/>
      <c r="E33" s="247"/>
      <c r="F33" s="242" t="s">
        <v>39</v>
      </c>
      <c r="G33" s="249">
        <v>2</v>
      </c>
      <c r="H33" s="244">
        <v>5000</v>
      </c>
      <c r="I33" s="245">
        <f t="shared" si="2"/>
        <v>10000</v>
      </c>
      <c r="J33" s="317"/>
      <c r="K33" s="313" t="s">
        <v>39</v>
      </c>
      <c r="L33" s="319">
        <v>2</v>
      </c>
      <c r="M33" s="315">
        <v>2500</v>
      </c>
      <c r="N33" s="245">
        <f t="shared" si="0"/>
        <v>5000</v>
      </c>
      <c r="O33" s="247"/>
      <c r="P33" s="242" t="s">
        <v>33</v>
      </c>
      <c r="Q33" s="249">
        <v>2</v>
      </c>
      <c r="R33" s="244">
        <v>4000</v>
      </c>
      <c r="S33" s="245">
        <f t="shared" si="1"/>
        <v>8000</v>
      </c>
    </row>
    <row r="34" spans="1:19" s="240" customFormat="1" ht="15.75" customHeight="1">
      <c r="A34" s="246"/>
      <c r="B34" s="749" t="s">
        <v>164</v>
      </c>
      <c r="C34" s="765"/>
      <c r="D34" s="766"/>
      <c r="E34" s="247"/>
      <c r="F34" s="242" t="s">
        <v>12</v>
      </c>
      <c r="G34" s="249">
        <v>1</v>
      </c>
      <c r="H34" s="244">
        <v>15000</v>
      </c>
      <c r="I34" s="245">
        <f t="shared" si="2"/>
        <v>15000</v>
      </c>
      <c r="J34" s="317"/>
      <c r="K34" s="313" t="s">
        <v>39</v>
      </c>
      <c r="L34" s="731">
        <v>1</v>
      </c>
      <c r="M34" s="315">
        <v>6000</v>
      </c>
      <c r="N34" s="245">
        <f t="shared" si="0"/>
        <v>6000</v>
      </c>
      <c r="O34" s="247"/>
      <c r="P34" s="242" t="s">
        <v>194</v>
      </c>
      <c r="Q34" s="249">
        <v>1</v>
      </c>
      <c r="R34" s="244">
        <v>10000</v>
      </c>
      <c r="S34" s="245">
        <f t="shared" si="1"/>
        <v>10000</v>
      </c>
    </row>
    <row r="35" spans="1:19" s="240" customFormat="1" ht="15.75" customHeight="1">
      <c r="A35" s="246"/>
      <c r="B35" s="816" t="s">
        <v>76</v>
      </c>
      <c r="C35" s="817"/>
      <c r="D35" s="818"/>
      <c r="E35" s="247"/>
      <c r="F35" s="242" t="s">
        <v>39</v>
      </c>
      <c r="G35" s="249">
        <v>2</v>
      </c>
      <c r="H35" s="244">
        <v>12000</v>
      </c>
      <c r="I35" s="245">
        <f t="shared" si="2"/>
        <v>24000</v>
      </c>
      <c r="J35" s="317"/>
      <c r="K35" s="313" t="s">
        <v>12</v>
      </c>
      <c r="L35" s="735">
        <v>2</v>
      </c>
      <c r="M35" s="315">
        <v>4000</v>
      </c>
      <c r="N35" s="245">
        <f t="shared" si="0"/>
        <v>8000</v>
      </c>
      <c r="O35" s="247"/>
      <c r="P35" s="242" t="s">
        <v>33</v>
      </c>
      <c r="Q35" s="249">
        <v>2</v>
      </c>
      <c r="R35" s="244">
        <v>5000</v>
      </c>
      <c r="S35" s="245">
        <f t="shared" si="1"/>
        <v>10000</v>
      </c>
    </row>
    <row r="36" spans="1:19" s="240" customFormat="1" ht="15.75" customHeight="1">
      <c r="A36" s="246"/>
      <c r="B36" s="816" t="s">
        <v>163</v>
      </c>
      <c r="C36" s="817"/>
      <c r="D36" s="818"/>
      <c r="E36" s="247"/>
      <c r="F36" s="242" t="s">
        <v>39</v>
      </c>
      <c r="G36" s="249">
        <v>2</v>
      </c>
      <c r="H36" s="244">
        <v>12000</v>
      </c>
      <c r="I36" s="245">
        <f t="shared" si="2"/>
        <v>24000</v>
      </c>
      <c r="J36" s="317"/>
      <c r="K36" s="313" t="s">
        <v>39</v>
      </c>
      <c r="L36" s="731">
        <v>2</v>
      </c>
      <c r="M36" s="315">
        <v>4000</v>
      </c>
      <c r="N36" s="245">
        <f t="shared" si="0"/>
        <v>8000</v>
      </c>
      <c r="O36" s="247"/>
      <c r="P36" s="242" t="s">
        <v>33</v>
      </c>
      <c r="Q36" s="249">
        <v>2</v>
      </c>
      <c r="R36" s="244">
        <v>5000</v>
      </c>
      <c r="S36" s="245">
        <f t="shared" si="1"/>
        <v>10000</v>
      </c>
    </row>
    <row r="37" spans="1:19" s="240" customFormat="1" ht="15.75" customHeight="1">
      <c r="A37" s="246"/>
      <c r="B37" s="816" t="s">
        <v>90</v>
      </c>
      <c r="C37" s="817"/>
      <c r="D37" s="818"/>
      <c r="E37" s="247"/>
      <c r="F37" s="242" t="s">
        <v>12</v>
      </c>
      <c r="G37" s="249">
        <v>1</v>
      </c>
      <c r="H37" s="244">
        <v>15000</v>
      </c>
      <c r="I37" s="245">
        <f t="shared" si="2"/>
        <v>15000</v>
      </c>
      <c r="J37" s="317"/>
      <c r="K37" s="313" t="s">
        <v>12</v>
      </c>
      <c r="L37" s="319">
        <v>1</v>
      </c>
      <c r="M37" s="315">
        <v>8000</v>
      </c>
      <c r="N37" s="245">
        <f t="shared" si="0"/>
        <v>8000</v>
      </c>
      <c r="O37" s="247"/>
      <c r="P37" s="242" t="s">
        <v>194</v>
      </c>
      <c r="Q37" s="249">
        <v>1</v>
      </c>
      <c r="R37" s="244">
        <v>15000</v>
      </c>
      <c r="S37" s="245">
        <f t="shared" si="1"/>
        <v>15000</v>
      </c>
    </row>
    <row r="38" spans="1:19" s="240" customFormat="1" ht="15.75" customHeight="1">
      <c r="A38" s="246"/>
      <c r="B38" s="749"/>
      <c r="C38" s="765"/>
      <c r="D38" s="766"/>
      <c r="E38" s="247"/>
      <c r="F38" s="242"/>
      <c r="G38" s="249"/>
      <c r="H38" s="244"/>
      <c r="I38" s="245"/>
      <c r="J38" s="317"/>
      <c r="K38" s="313"/>
      <c r="L38" s="319"/>
      <c r="M38" s="315"/>
      <c r="N38" s="316"/>
      <c r="O38" s="247"/>
      <c r="P38" s="242"/>
      <c r="Q38" s="249"/>
      <c r="R38" s="244"/>
      <c r="S38" s="245"/>
    </row>
    <row r="39" spans="1:19" s="240" customFormat="1" ht="15.75" customHeight="1">
      <c r="A39" s="246"/>
      <c r="B39" s="749"/>
      <c r="C39" s="765"/>
      <c r="D39" s="766"/>
      <c r="E39" s="247"/>
      <c r="F39" s="242"/>
      <c r="G39" s="249"/>
      <c r="H39" s="244"/>
      <c r="I39" s="245"/>
      <c r="J39" s="317"/>
      <c r="K39" s="313"/>
      <c r="L39" s="319"/>
      <c r="M39" s="315"/>
      <c r="N39" s="316"/>
      <c r="O39" s="247"/>
      <c r="P39" s="242"/>
      <c r="Q39" s="249"/>
      <c r="R39" s="244"/>
      <c r="S39" s="245"/>
    </row>
    <row r="40" spans="1:19" s="240" customFormat="1" ht="15.75" customHeight="1">
      <c r="A40" s="154" t="s">
        <v>52</v>
      </c>
      <c r="B40" s="830" t="s">
        <v>53</v>
      </c>
      <c r="C40" s="831"/>
      <c r="D40" s="832"/>
      <c r="E40" s="250"/>
      <c r="F40" s="251"/>
      <c r="G40" s="252"/>
      <c r="H40" s="253"/>
      <c r="I40" s="279">
        <f>SUM(I13:I39)</f>
        <v>709000</v>
      </c>
      <c r="J40" s="317"/>
      <c r="K40" s="313"/>
      <c r="L40" s="319"/>
      <c r="M40" s="315"/>
      <c r="N40" s="585">
        <f>SUM(N13:N39)</f>
        <v>434500</v>
      </c>
      <c r="O40" s="250"/>
      <c r="P40" s="251"/>
      <c r="Q40" s="252"/>
      <c r="R40" s="253"/>
      <c r="S40" s="582">
        <f>SUM(S13:S39)</f>
        <v>436500</v>
      </c>
    </row>
    <row r="41" spans="1:19" s="240" customFormat="1" ht="15" customHeight="1">
      <c r="A41" s="154"/>
      <c r="B41" s="767"/>
      <c r="C41" s="768"/>
      <c r="D41" s="769"/>
      <c r="E41" s="250"/>
      <c r="F41" s="251"/>
      <c r="G41" s="252"/>
      <c r="H41" s="253"/>
      <c r="I41" s="111"/>
      <c r="J41" s="320"/>
      <c r="K41" s="321"/>
      <c r="L41" s="322"/>
      <c r="M41" s="323"/>
      <c r="N41" s="324"/>
      <c r="O41" s="250"/>
      <c r="P41" s="251"/>
      <c r="Q41" s="252"/>
      <c r="R41" s="253"/>
      <c r="S41" s="111"/>
    </row>
    <row r="42" spans="1:19" s="240" customFormat="1" ht="26.25" customHeight="1">
      <c r="A42" s="157" t="s">
        <v>19</v>
      </c>
      <c r="B42" s="833" t="s">
        <v>131</v>
      </c>
      <c r="C42" s="834"/>
      <c r="D42" s="835"/>
      <c r="E42" s="254"/>
      <c r="F42" s="255"/>
      <c r="G42" s="256"/>
      <c r="H42" s="257"/>
      <c r="I42" s="258"/>
      <c r="J42" s="320"/>
      <c r="K42" s="321"/>
      <c r="L42" s="322"/>
      <c r="M42" s="323"/>
      <c r="N42" s="324"/>
      <c r="O42" s="254"/>
      <c r="P42" s="255"/>
      <c r="Q42" s="256"/>
      <c r="R42" s="257"/>
      <c r="S42" s="258"/>
    </row>
    <row r="43" spans="1:19" s="240" customFormat="1" ht="15.75" customHeight="1">
      <c r="A43" s="155">
        <v>1</v>
      </c>
      <c r="B43" s="836" t="s">
        <v>100</v>
      </c>
      <c r="C43" s="837"/>
      <c r="D43" s="838"/>
      <c r="E43" s="254"/>
      <c r="F43" s="255" t="s">
        <v>12</v>
      </c>
      <c r="G43" s="256">
        <v>1</v>
      </c>
      <c r="H43" s="259">
        <v>15000</v>
      </c>
      <c r="I43" s="258">
        <f>H43*G43</f>
        <v>15000</v>
      </c>
      <c r="J43" s="320"/>
      <c r="K43" s="325" t="s">
        <v>12</v>
      </c>
      <c r="L43" s="326">
        <v>1</v>
      </c>
      <c r="M43" s="328">
        <v>3000</v>
      </c>
      <c r="N43" s="316">
        <f>(M43*L43)</f>
        <v>3000</v>
      </c>
      <c r="O43" s="254"/>
      <c r="P43" s="255" t="s">
        <v>197</v>
      </c>
      <c r="Q43" s="256">
        <v>1</v>
      </c>
      <c r="R43" s="259">
        <v>5000</v>
      </c>
      <c r="S43" s="245">
        <f t="shared" ref="S43:S44" si="3">R43*Q43</f>
        <v>5000</v>
      </c>
    </row>
    <row r="44" spans="1:19" s="240" customFormat="1" ht="15.75" customHeight="1">
      <c r="A44" s="155">
        <v>2</v>
      </c>
      <c r="B44" s="836" t="s">
        <v>120</v>
      </c>
      <c r="C44" s="837"/>
      <c r="D44" s="838"/>
      <c r="E44" s="254"/>
      <c r="F44" s="255" t="s">
        <v>12</v>
      </c>
      <c r="G44" s="256">
        <v>1</v>
      </c>
      <c r="H44" s="259">
        <v>30000</v>
      </c>
      <c r="I44" s="258">
        <f>H44*G44</f>
        <v>30000</v>
      </c>
      <c r="J44" s="320"/>
      <c r="K44" s="325" t="s">
        <v>12</v>
      </c>
      <c r="L44" s="326">
        <v>1</v>
      </c>
      <c r="M44" s="328">
        <v>20000</v>
      </c>
      <c r="N44" s="316">
        <f>(M44*L44)</f>
        <v>20000</v>
      </c>
      <c r="O44" s="254"/>
      <c r="P44" s="255" t="s">
        <v>197</v>
      </c>
      <c r="Q44" s="256">
        <v>1</v>
      </c>
      <c r="R44" s="259">
        <v>50000</v>
      </c>
      <c r="S44" s="245">
        <f t="shared" si="3"/>
        <v>50000</v>
      </c>
    </row>
    <row r="45" spans="1:19" s="240" customFormat="1" ht="15.75" customHeight="1">
      <c r="A45" s="155">
        <v>3</v>
      </c>
      <c r="B45" s="836" t="s">
        <v>167</v>
      </c>
      <c r="C45" s="837"/>
      <c r="D45" s="838"/>
      <c r="E45" s="254"/>
      <c r="F45" s="255" t="s">
        <v>39</v>
      </c>
      <c r="G45" s="256">
        <v>1</v>
      </c>
      <c r="H45" s="259"/>
      <c r="I45" s="259">
        <f>H45*G45</f>
        <v>0</v>
      </c>
      <c r="J45" s="320"/>
      <c r="K45" s="325" t="s">
        <v>39</v>
      </c>
      <c r="L45" s="326"/>
      <c r="M45" s="329" t="s">
        <v>181</v>
      </c>
      <c r="N45" s="316"/>
      <c r="O45" s="254"/>
      <c r="P45" s="255" t="s">
        <v>177</v>
      </c>
      <c r="Q45" s="256"/>
      <c r="R45" s="259"/>
      <c r="S45" s="259"/>
    </row>
    <row r="46" spans="1:19" s="240" customFormat="1" ht="15.75" customHeight="1">
      <c r="A46" s="156"/>
      <c r="B46" s="839" t="s">
        <v>53</v>
      </c>
      <c r="C46" s="840"/>
      <c r="D46" s="841"/>
      <c r="E46" s="254"/>
      <c r="F46" s="255"/>
      <c r="G46" s="256"/>
      <c r="H46" s="257"/>
      <c r="I46" s="280">
        <f>SUM(I43:I45)</f>
        <v>45000</v>
      </c>
      <c r="J46" s="320"/>
      <c r="K46" s="325"/>
      <c r="L46" s="326"/>
      <c r="M46" s="329"/>
      <c r="N46" s="586">
        <f>SUM(N43:N45)</f>
        <v>23000</v>
      </c>
      <c r="O46" s="254"/>
      <c r="P46" s="255"/>
      <c r="Q46" s="256"/>
      <c r="R46" s="257"/>
      <c r="S46" s="280">
        <f>SUM(S43:S45)</f>
        <v>55000</v>
      </c>
    </row>
    <row r="47" spans="1:19" s="240" customFormat="1" ht="15.75" customHeight="1">
      <c r="A47" s="156"/>
      <c r="B47" s="757"/>
      <c r="C47" s="758"/>
      <c r="D47" s="759"/>
      <c r="E47" s="254"/>
      <c r="F47" s="255"/>
      <c r="G47" s="256"/>
      <c r="H47" s="257"/>
      <c r="I47" s="260"/>
      <c r="J47" s="320"/>
      <c r="K47" s="325"/>
      <c r="L47" s="326"/>
      <c r="M47" s="327"/>
      <c r="N47" s="330"/>
      <c r="O47" s="254"/>
      <c r="P47" s="255"/>
      <c r="Q47" s="256"/>
      <c r="R47" s="257"/>
      <c r="S47" s="260"/>
    </row>
    <row r="48" spans="1:19" s="240" customFormat="1" ht="23.25" customHeight="1">
      <c r="A48" s="157" t="s">
        <v>78</v>
      </c>
      <c r="B48" s="833" t="s">
        <v>175</v>
      </c>
      <c r="C48" s="834"/>
      <c r="D48" s="835"/>
      <c r="E48" s="254"/>
      <c r="F48" s="255"/>
      <c r="G48" s="256"/>
      <c r="H48" s="257"/>
      <c r="I48" s="258"/>
      <c r="J48" s="320"/>
      <c r="K48" s="325"/>
      <c r="L48" s="326"/>
      <c r="M48" s="327"/>
      <c r="N48" s="330"/>
      <c r="O48" s="254"/>
      <c r="P48" s="255"/>
      <c r="Q48" s="256"/>
      <c r="R48" s="257"/>
      <c r="S48" s="258"/>
    </row>
    <row r="49" spans="1:19" s="240" customFormat="1" ht="15.75" customHeight="1">
      <c r="A49" s="155">
        <v>1</v>
      </c>
      <c r="B49" s="836" t="s">
        <v>100</v>
      </c>
      <c r="C49" s="837"/>
      <c r="D49" s="838"/>
      <c r="E49" s="254"/>
      <c r="F49" s="255" t="s">
        <v>12</v>
      </c>
      <c r="G49" s="256">
        <v>1</v>
      </c>
      <c r="H49" s="259">
        <v>15000</v>
      </c>
      <c r="I49" s="258">
        <f>H49*G49</f>
        <v>15000</v>
      </c>
      <c r="J49" s="320"/>
      <c r="K49" s="325" t="s">
        <v>12</v>
      </c>
      <c r="L49" s="326">
        <v>1</v>
      </c>
      <c r="M49" s="328">
        <v>3000</v>
      </c>
      <c r="N49" s="316">
        <f t="shared" ref="N49:N50" si="4">(M49*L49)</f>
        <v>3000</v>
      </c>
      <c r="O49" s="254"/>
      <c r="P49" s="255" t="s">
        <v>197</v>
      </c>
      <c r="Q49" s="256">
        <v>1</v>
      </c>
      <c r="R49" s="259">
        <v>5000</v>
      </c>
      <c r="S49" s="245">
        <f t="shared" ref="S49:S50" si="5">R49*Q49</f>
        <v>5000</v>
      </c>
    </row>
    <row r="50" spans="1:19" s="240" customFormat="1" ht="15.75" customHeight="1">
      <c r="A50" s="155">
        <v>2</v>
      </c>
      <c r="B50" s="836" t="s">
        <v>120</v>
      </c>
      <c r="C50" s="837"/>
      <c r="D50" s="838"/>
      <c r="E50" s="254"/>
      <c r="F50" s="255" t="s">
        <v>12</v>
      </c>
      <c r="G50" s="256">
        <v>1</v>
      </c>
      <c r="H50" s="259">
        <v>30000</v>
      </c>
      <c r="I50" s="258">
        <f>H50*G50</f>
        <v>30000</v>
      </c>
      <c r="J50" s="320"/>
      <c r="K50" s="325" t="s">
        <v>12</v>
      </c>
      <c r="L50" s="326">
        <v>1</v>
      </c>
      <c r="M50" s="328">
        <v>20000</v>
      </c>
      <c r="N50" s="316">
        <f t="shared" si="4"/>
        <v>20000</v>
      </c>
      <c r="O50" s="254"/>
      <c r="P50" s="255" t="s">
        <v>197</v>
      </c>
      <c r="Q50" s="256">
        <v>1</v>
      </c>
      <c r="R50" s="259">
        <v>50000</v>
      </c>
      <c r="S50" s="245">
        <f t="shared" si="5"/>
        <v>50000</v>
      </c>
    </row>
    <row r="51" spans="1:19" s="240" customFormat="1" ht="15.75" customHeight="1">
      <c r="A51" s="156"/>
      <c r="B51" s="839" t="s">
        <v>53</v>
      </c>
      <c r="C51" s="840"/>
      <c r="D51" s="841"/>
      <c r="E51" s="254"/>
      <c r="F51" s="255"/>
      <c r="G51" s="256"/>
      <c r="H51" s="257"/>
      <c r="I51" s="280">
        <f>SUM(I49:I50)</f>
        <v>45000</v>
      </c>
      <c r="J51" s="320"/>
      <c r="K51" s="325"/>
      <c r="L51" s="326"/>
      <c r="M51" s="327"/>
      <c r="N51" s="586">
        <f>SUM(N49:N50)</f>
        <v>23000</v>
      </c>
      <c r="O51" s="254"/>
      <c r="P51" s="255"/>
      <c r="Q51" s="256"/>
      <c r="R51" s="257"/>
      <c r="S51" s="582">
        <f>SUM(S49:S50)</f>
        <v>55000</v>
      </c>
    </row>
    <row r="52" spans="1:19" s="240" customFormat="1" ht="15.75" customHeight="1">
      <c r="A52" s="156"/>
      <c r="B52" s="757"/>
      <c r="C52" s="758"/>
      <c r="D52" s="759"/>
      <c r="E52" s="254"/>
      <c r="F52" s="255"/>
      <c r="G52" s="256"/>
      <c r="H52" s="257"/>
      <c r="I52" s="260"/>
      <c r="J52" s="320"/>
      <c r="K52" s="325"/>
      <c r="L52" s="326"/>
      <c r="M52" s="327"/>
      <c r="N52" s="330"/>
      <c r="O52" s="254"/>
      <c r="P52" s="255"/>
      <c r="Q52" s="256"/>
      <c r="R52" s="257"/>
      <c r="S52" s="258"/>
    </row>
    <row r="53" spans="1:19" s="240" customFormat="1" ht="15.75" customHeight="1">
      <c r="A53" s="155"/>
      <c r="B53" s="760"/>
      <c r="C53" s="761"/>
      <c r="D53" s="762"/>
      <c r="E53" s="254"/>
      <c r="F53" s="255"/>
      <c r="G53" s="256"/>
      <c r="H53" s="259"/>
      <c r="I53" s="258"/>
      <c r="J53" s="320"/>
      <c r="K53" s="325"/>
      <c r="L53" s="326"/>
      <c r="M53" s="327"/>
      <c r="N53" s="330"/>
      <c r="O53" s="254"/>
      <c r="P53" s="255"/>
      <c r="Q53" s="256"/>
      <c r="R53" s="259"/>
      <c r="S53" s="258"/>
    </row>
    <row r="54" spans="1:19" s="240" customFormat="1" ht="24.75" customHeight="1">
      <c r="A54" s="157" t="s">
        <v>79</v>
      </c>
      <c r="B54" s="833" t="s">
        <v>132</v>
      </c>
      <c r="C54" s="834"/>
      <c r="D54" s="835"/>
      <c r="E54" s="254"/>
      <c r="F54" s="255"/>
      <c r="G54" s="256"/>
      <c r="H54" s="257"/>
      <c r="I54" s="258"/>
      <c r="J54" s="320"/>
      <c r="K54" s="325"/>
      <c r="L54" s="326"/>
      <c r="M54" s="328"/>
      <c r="N54" s="316"/>
      <c r="O54" s="254"/>
      <c r="P54" s="255"/>
      <c r="Q54" s="256"/>
      <c r="R54" s="257"/>
      <c r="S54" s="258"/>
    </row>
    <row r="55" spans="1:19" s="240" customFormat="1" ht="15.75" customHeight="1">
      <c r="A55" s="155">
        <v>1</v>
      </c>
      <c r="B55" s="836" t="s">
        <v>100</v>
      </c>
      <c r="C55" s="837"/>
      <c r="D55" s="838"/>
      <c r="E55" s="254"/>
      <c r="F55" s="255" t="s">
        <v>12</v>
      </c>
      <c r="G55" s="256">
        <v>1</v>
      </c>
      <c r="H55" s="259">
        <v>25000</v>
      </c>
      <c r="I55" s="258">
        <f>H55*G55</f>
        <v>25000</v>
      </c>
      <c r="J55" s="320"/>
      <c r="K55" s="325" t="s">
        <v>12</v>
      </c>
      <c r="L55" s="326">
        <v>1</v>
      </c>
      <c r="M55" s="328">
        <v>3000</v>
      </c>
      <c r="N55" s="316">
        <f t="shared" ref="N55:N56" si="6">(M55*L55)</f>
        <v>3000</v>
      </c>
      <c r="O55" s="254"/>
      <c r="P55" s="255" t="s">
        <v>197</v>
      </c>
      <c r="Q55" s="256">
        <v>1</v>
      </c>
      <c r="R55" s="259">
        <v>5000</v>
      </c>
      <c r="S55" s="245">
        <f t="shared" ref="S55:S56" si="7">R55*Q55</f>
        <v>5000</v>
      </c>
    </row>
    <row r="56" spans="1:19" s="240" customFormat="1" ht="15.75" customHeight="1">
      <c r="A56" s="155">
        <v>2</v>
      </c>
      <c r="B56" s="836" t="s">
        <v>120</v>
      </c>
      <c r="C56" s="837"/>
      <c r="D56" s="838"/>
      <c r="E56" s="254"/>
      <c r="F56" s="255" t="s">
        <v>12</v>
      </c>
      <c r="G56" s="256">
        <v>1</v>
      </c>
      <c r="H56" s="259">
        <v>20000</v>
      </c>
      <c r="I56" s="258">
        <f>H56*G56</f>
        <v>20000</v>
      </c>
      <c r="J56" s="320"/>
      <c r="K56" s="325" t="s">
        <v>12</v>
      </c>
      <c r="L56" s="326">
        <v>1</v>
      </c>
      <c r="M56" s="328">
        <v>20000</v>
      </c>
      <c r="N56" s="316">
        <f t="shared" si="6"/>
        <v>20000</v>
      </c>
      <c r="O56" s="254"/>
      <c r="P56" s="255" t="s">
        <v>197</v>
      </c>
      <c r="Q56" s="256">
        <v>1</v>
      </c>
      <c r="R56" s="259">
        <v>50000</v>
      </c>
      <c r="S56" s="245">
        <f t="shared" si="7"/>
        <v>50000</v>
      </c>
    </row>
    <row r="57" spans="1:19" s="240" customFormat="1" ht="15.75" customHeight="1">
      <c r="A57" s="155">
        <v>3</v>
      </c>
      <c r="B57" s="836" t="s">
        <v>167</v>
      </c>
      <c r="C57" s="837"/>
      <c r="D57" s="838"/>
      <c r="E57" s="254"/>
      <c r="F57" s="255" t="s">
        <v>39</v>
      </c>
      <c r="G57" s="256">
        <v>1</v>
      </c>
      <c r="H57" s="259">
        <v>10000</v>
      </c>
      <c r="I57" s="259">
        <f>H57*G57</f>
        <v>10000</v>
      </c>
      <c r="J57" s="320"/>
      <c r="K57" s="325" t="s">
        <v>39</v>
      </c>
      <c r="L57" s="326"/>
      <c r="M57" s="329" t="s">
        <v>181</v>
      </c>
      <c r="N57" s="316"/>
      <c r="O57" s="254"/>
      <c r="P57" s="255"/>
      <c r="Q57" s="256"/>
      <c r="R57" s="259"/>
      <c r="S57" s="259"/>
    </row>
    <row r="58" spans="1:19" s="240" customFormat="1" ht="15.75" customHeight="1">
      <c r="A58" s="156"/>
      <c r="B58" s="839" t="s">
        <v>53</v>
      </c>
      <c r="C58" s="840"/>
      <c r="D58" s="841"/>
      <c r="E58" s="254"/>
      <c r="F58" s="255"/>
      <c r="G58" s="256"/>
      <c r="H58" s="257"/>
      <c r="I58" s="280">
        <f>SUM(I55:I57)</f>
        <v>55000</v>
      </c>
      <c r="J58" s="320"/>
      <c r="K58" s="325"/>
      <c r="L58" s="326"/>
      <c r="M58" s="329"/>
      <c r="N58" s="586">
        <f>SUM(N55:N57)</f>
        <v>23000</v>
      </c>
      <c r="O58" s="254"/>
      <c r="P58" s="255"/>
      <c r="Q58" s="256"/>
      <c r="R58" s="257"/>
      <c r="S58" s="582">
        <f>SUM(S55:S57)</f>
        <v>55000</v>
      </c>
    </row>
    <row r="59" spans="1:19" s="240" customFormat="1" ht="15.75" customHeight="1">
      <c r="A59" s="156"/>
      <c r="B59" s="757"/>
      <c r="C59" s="758"/>
      <c r="D59" s="759"/>
      <c r="E59" s="254"/>
      <c r="F59" s="255"/>
      <c r="G59" s="256"/>
      <c r="H59" s="257"/>
      <c r="I59" s="258"/>
      <c r="J59" s="320"/>
      <c r="K59" s="325"/>
      <c r="L59" s="326"/>
      <c r="M59" s="327"/>
      <c r="N59" s="330"/>
      <c r="O59" s="254"/>
      <c r="P59" s="255"/>
      <c r="Q59" s="256"/>
      <c r="R59" s="257"/>
      <c r="S59" s="258"/>
    </row>
    <row r="60" spans="1:19" s="240" customFormat="1" ht="23.25" customHeight="1">
      <c r="A60" s="157" t="s">
        <v>80</v>
      </c>
      <c r="B60" s="833" t="s">
        <v>133</v>
      </c>
      <c r="C60" s="834"/>
      <c r="D60" s="835"/>
      <c r="E60" s="254"/>
      <c r="F60" s="255"/>
      <c r="G60" s="256"/>
      <c r="H60" s="257"/>
      <c r="I60" s="258"/>
      <c r="J60" s="320"/>
      <c r="K60" s="325"/>
      <c r="L60" s="326"/>
      <c r="M60" s="327"/>
      <c r="N60" s="316"/>
      <c r="O60" s="254"/>
      <c r="P60" s="255"/>
      <c r="Q60" s="256"/>
      <c r="R60" s="257"/>
      <c r="S60" s="258"/>
    </row>
    <row r="61" spans="1:19" s="240" customFormat="1" ht="15.75" customHeight="1">
      <c r="A61" s="155">
        <v>1</v>
      </c>
      <c r="B61" s="836" t="s">
        <v>100</v>
      </c>
      <c r="C61" s="837"/>
      <c r="D61" s="838"/>
      <c r="E61" s="254"/>
      <c r="F61" s="255" t="s">
        <v>12</v>
      </c>
      <c r="G61" s="256">
        <v>1</v>
      </c>
      <c r="H61" s="259">
        <v>25000</v>
      </c>
      <c r="I61" s="258">
        <f>H61*G61</f>
        <v>25000</v>
      </c>
      <c r="J61" s="320"/>
      <c r="K61" s="325" t="s">
        <v>12</v>
      </c>
      <c r="L61" s="326">
        <v>1</v>
      </c>
      <c r="M61" s="328">
        <v>3000</v>
      </c>
      <c r="N61" s="316">
        <f t="shared" ref="N61:N62" si="8">(M61*L61)</f>
        <v>3000</v>
      </c>
      <c r="O61" s="254"/>
      <c r="P61" s="255" t="s">
        <v>197</v>
      </c>
      <c r="Q61" s="256">
        <v>1</v>
      </c>
      <c r="R61" s="259">
        <v>5000</v>
      </c>
      <c r="S61" s="245">
        <f t="shared" ref="S61:S62" si="9">R61*Q61</f>
        <v>5000</v>
      </c>
    </row>
    <row r="62" spans="1:19" s="240" customFormat="1" ht="15.75" customHeight="1">
      <c r="A62" s="155">
        <v>2</v>
      </c>
      <c r="B62" s="836" t="s">
        <v>120</v>
      </c>
      <c r="C62" s="837"/>
      <c r="D62" s="838"/>
      <c r="E62" s="254"/>
      <c r="F62" s="255" t="s">
        <v>12</v>
      </c>
      <c r="G62" s="256">
        <v>1</v>
      </c>
      <c r="H62" s="259">
        <v>20000</v>
      </c>
      <c r="I62" s="258">
        <f>H62*G62</f>
        <v>20000</v>
      </c>
      <c r="J62" s="320"/>
      <c r="K62" s="325" t="s">
        <v>12</v>
      </c>
      <c r="L62" s="326">
        <v>1</v>
      </c>
      <c r="M62" s="328">
        <v>20000</v>
      </c>
      <c r="N62" s="316">
        <f t="shared" si="8"/>
        <v>20000</v>
      </c>
      <c r="O62" s="254"/>
      <c r="P62" s="255" t="s">
        <v>197</v>
      </c>
      <c r="Q62" s="256">
        <v>1</v>
      </c>
      <c r="R62" s="259">
        <v>50000</v>
      </c>
      <c r="S62" s="245">
        <f t="shared" si="9"/>
        <v>50000</v>
      </c>
    </row>
    <row r="63" spans="1:19" s="240" customFormat="1" ht="15.75" customHeight="1">
      <c r="A63" s="155">
        <v>3</v>
      </c>
      <c r="B63" s="836" t="s">
        <v>167</v>
      </c>
      <c r="C63" s="837"/>
      <c r="D63" s="838"/>
      <c r="E63" s="254"/>
      <c r="F63" s="255" t="s">
        <v>39</v>
      </c>
      <c r="G63" s="256">
        <v>1</v>
      </c>
      <c r="H63" s="259">
        <v>10000</v>
      </c>
      <c r="I63" s="259">
        <f>H63*G63</f>
        <v>10000</v>
      </c>
      <c r="J63" s="320"/>
      <c r="K63" s="325" t="s">
        <v>39</v>
      </c>
      <c r="L63" s="326"/>
      <c r="M63" s="329" t="s">
        <v>181</v>
      </c>
      <c r="N63" s="316"/>
      <c r="O63" s="254"/>
      <c r="P63" s="255"/>
      <c r="Q63" s="256"/>
      <c r="R63" s="259"/>
      <c r="S63" s="259"/>
    </row>
    <row r="64" spans="1:19" s="240" customFormat="1" ht="15.75" customHeight="1">
      <c r="A64" s="156"/>
      <c r="B64" s="839" t="s">
        <v>53</v>
      </c>
      <c r="C64" s="840"/>
      <c r="D64" s="841"/>
      <c r="E64" s="254"/>
      <c r="F64" s="255"/>
      <c r="G64" s="256"/>
      <c r="H64" s="257"/>
      <c r="I64" s="280">
        <f>SUM(I61:I63)</f>
        <v>55000</v>
      </c>
      <c r="J64" s="320"/>
      <c r="K64" s="325"/>
      <c r="L64" s="326"/>
      <c r="M64" s="329"/>
      <c r="N64" s="586">
        <f>SUM(N61:N63)</f>
        <v>23000</v>
      </c>
      <c r="O64" s="254"/>
      <c r="P64" s="255"/>
      <c r="Q64" s="256"/>
      <c r="R64" s="257"/>
      <c r="S64" s="582">
        <f>SUM(S61:S63)</f>
        <v>55000</v>
      </c>
    </row>
    <row r="65" spans="1:19" s="240" customFormat="1" ht="15.75" customHeight="1">
      <c r="A65" s="156"/>
      <c r="B65" s="757"/>
      <c r="C65" s="758"/>
      <c r="D65" s="759"/>
      <c r="E65" s="254"/>
      <c r="F65" s="255"/>
      <c r="G65" s="256"/>
      <c r="H65" s="257"/>
      <c r="I65" s="258"/>
      <c r="J65" s="320"/>
      <c r="K65" s="325"/>
      <c r="L65" s="326"/>
      <c r="M65" s="327"/>
      <c r="N65" s="330"/>
      <c r="O65" s="254"/>
      <c r="P65" s="255"/>
      <c r="Q65" s="256"/>
      <c r="R65" s="257"/>
      <c r="S65" s="258"/>
    </row>
    <row r="66" spans="1:19" s="240" customFormat="1" ht="24.75" customHeight="1">
      <c r="A66" s="157" t="s">
        <v>105</v>
      </c>
      <c r="B66" s="833" t="s">
        <v>134</v>
      </c>
      <c r="C66" s="834"/>
      <c r="D66" s="835"/>
      <c r="E66" s="254"/>
      <c r="F66" s="255"/>
      <c r="G66" s="256"/>
      <c r="H66" s="257"/>
      <c r="I66" s="258"/>
      <c r="J66" s="320"/>
      <c r="K66" s="325"/>
      <c r="L66" s="326"/>
      <c r="M66" s="327"/>
      <c r="N66" s="316"/>
      <c r="O66" s="254"/>
      <c r="P66" s="255"/>
      <c r="Q66" s="256"/>
      <c r="R66" s="257"/>
      <c r="S66" s="258"/>
    </row>
    <row r="67" spans="1:19" s="240" customFormat="1" ht="15.75" customHeight="1">
      <c r="A67" s="155">
        <v>1</v>
      </c>
      <c r="B67" s="836" t="s">
        <v>100</v>
      </c>
      <c r="C67" s="837"/>
      <c r="D67" s="838"/>
      <c r="E67" s="254"/>
      <c r="F67" s="255" t="s">
        <v>12</v>
      </c>
      <c r="G67" s="256">
        <v>1</v>
      </c>
      <c r="H67" s="259">
        <v>15000</v>
      </c>
      <c r="I67" s="258">
        <f>H67*G67</f>
        <v>15000</v>
      </c>
      <c r="J67" s="320"/>
      <c r="K67" s="325" t="s">
        <v>12</v>
      </c>
      <c r="L67" s="326">
        <v>1</v>
      </c>
      <c r="M67" s="328">
        <v>3000</v>
      </c>
      <c r="N67" s="316">
        <f t="shared" ref="N67:N68" si="10">(M67*L67)</f>
        <v>3000</v>
      </c>
      <c r="O67" s="254"/>
      <c r="P67" s="255" t="s">
        <v>197</v>
      </c>
      <c r="Q67" s="256">
        <v>1</v>
      </c>
      <c r="R67" s="259">
        <v>5000</v>
      </c>
      <c r="S67" s="245">
        <f t="shared" ref="S67:S68" si="11">R67*Q67</f>
        <v>5000</v>
      </c>
    </row>
    <row r="68" spans="1:19" s="240" customFormat="1" ht="15.75" customHeight="1">
      <c r="A68" s="155">
        <v>2</v>
      </c>
      <c r="B68" s="836" t="s">
        <v>120</v>
      </c>
      <c r="C68" s="837"/>
      <c r="D68" s="838"/>
      <c r="E68" s="254"/>
      <c r="F68" s="255" t="s">
        <v>12</v>
      </c>
      <c r="G68" s="256">
        <v>1</v>
      </c>
      <c r="H68" s="259">
        <v>15000</v>
      </c>
      <c r="I68" s="258">
        <f>H68*G68</f>
        <v>15000</v>
      </c>
      <c r="J68" s="320"/>
      <c r="K68" s="325" t="s">
        <v>12</v>
      </c>
      <c r="L68" s="326">
        <v>1</v>
      </c>
      <c r="M68" s="328">
        <v>20000</v>
      </c>
      <c r="N68" s="316">
        <f t="shared" si="10"/>
        <v>20000</v>
      </c>
      <c r="O68" s="254"/>
      <c r="P68" s="255" t="s">
        <v>197</v>
      </c>
      <c r="Q68" s="256">
        <v>1</v>
      </c>
      <c r="R68" s="259">
        <v>50000</v>
      </c>
      <c r="S68" s="245">
        <f t="shared" si="11"/>
        <v>50000</v>
      </c>
    </row>
    <row r="69" spans="1:19" s="240" customFormat="1" ht="15.75" customHeight="1">
      <c r="A69" s="156"/>
      <c r="B69" s="839" t="s">
        <v>53</v>
      </c>
      <c r="C69" s="840"/>
      <c r="D69" s="841"/>
      <c r="E69" s="254"/>
      <c r="F69" s="255"/>
      <c r="G69" s="256"/>
      <c r="H69" s="257"/>
      <c r="I69" s="280">
        <f>SUM(I67:I68)</f>
        <v>30000</v>
      </c>
      <c r="J69" s="320"/>
      <c r="K69" s="325"/>
      <c r="L69" s="326"/>
      <c r="M69" s="328"/>
      <c r="N69" s="586">
        <f>SUM(N67:N68)</f>
        <v>23000</v>
      </c>
      <c r="O69" s="254"/>
      <c r="P69" s="255"/>
      <c r="Q69" s="256"/>
      <c r="R69" s="257"/>
      <c r="S69" s="588">
        <f>SUM(S67:S68)</f>
        <v>55000</v>
      </c>
    </row>
    <row r="70" spans="1:19" s="240" customFormat="1" ht="15.75" customHeight="1">
      <c r="A70" s="156"/>
      <c r="B70" s="757"/>
      <c r="C70" s="758"/>
      <c r="D70" s="759"/>
      <c r="E70" s="254"/>
      <c r="F70" s="255"/>
      <c r="G70" s="256"/>
      <c r="H70" s="257"/>
      <c r="I70" s="260"/>
      <c r="J70" s="320"/>
      <c r="K70" s="325"/>
      <c r="L70" s="326"/>
      <c r="M70" s="327"/>
      <c r="N70" s="330"/>
      <c r="O70" s="254"/>
      <c r="P70" s="255"/>
      <c r="Q70" s="256"/>
      <c r="R70" s="257"/>
      <c r="S70" s="260"/>
    </row>
    <row r="71" spans="1:19" s="240" customFormat="1" ht="29.25" customHeight="1">
      <c r="A71" s="157" t="s">
        <v>81</v>
      </c>
      <c r="B71" s="833" t="s">
        <v>135</v>
      </c>
      <c r="C71" s="834"/>
      <c r="D71" s="835"/>
      <c r="E71" s="254"/>
      <c r="F71" s="255"/>
      <c r="G71" s="256"/>
      <c r="H71" s="257"/>
      <c r="I71" s="258"/>
      <c r="J71" s="320"/>
      <c r="K71" s="325"/>
      <c r="L71" s="326"/>
      <c r="M71" s="327"/>
      <c r="N71" s="330"/>
      <c r="O71" s="254"/>
      <c r="P71" s="255"/>
      <c r="Q71" s="256"/>
      <c r="R71" s="257"/>
      <c r="S71" s="258"/>
    </row>
    <row r="72" spans="1:19" s="240" customFormat="1" ht="15.75" customHeight="1">
      <c r="A72" s="155">
        <v>1</v>
      </c>
      <c r="B72" s="836" t="s">
        <v>100</v>
      </c>
      <c r="C72" s="837"/>
      <c r="D72" s="838"/>
      <c r="E72" s="254"/>
      <c r="F72" s="255" t="s">
        <v>12</v>
      </c>
      <c r="G72" s="256">
        <v>1</v>
      </c>
      <c r="H72" s="259">
        <v>15000</v>
      </c>
      <c r="I72" s="258">
        <f>H72*G72</f>
        <v>15000</v>
      </c>
      <c r="J72" s="320"/>
      <c r="K72" s="325" t="s">
        <v>12</v>
      </c>
      <c r="L72" s="326">
        <v>1</v>
      </c>
      <c r="M72" s="328">
        <v>3000</v>
      </c>
      <c r="N72" s="316">
        <f t="shared" ref="N72:N73" si="12">(M72*L72)</f>
        <v>3000</v>
      </c>
      <c r="O72" s="254"/>
      <c r="P72" s="255" t="s">
        <v>197</v>
      </c>
      <c r="Q72" s="256">
        <v>1</v>
      </c>
      <c r="R72" s="259">
        <v>5000</v>
      </c>
      <c r="S72" s="245">
        <f t="shared" ref="S72:S73" si="13">R72*Q72</f>
        <v>5000</v>
      </c>
    </row>
    <row r="73" spans="1:19" s="240" customFormat="1" ht="15.75" customHeight="1">
      <c r="A73" s="155">
        <v>2</v>
      </c>
      <c r="B73" s="836" t="s">
        <v>120</v>
      </c>
      <c r="C73" s="837"/>
      <c r="D73" s="838"/>
      <c r="E73" s="254"/>
      <c r="F73" s="255" t="s">
        <v>12</v>
      </c>
      <c r="G73" s="256">
        <v>1</v>
      </c>
      <c r="H73" s="259">
        <v>15000</v>
      </c>
      <c r="I73" s="258">
        <f>H73*G73</f>
        <v>15000</v>
      </c>
      <c r="J73" s="320"/>
      <c r="K73" s="325" t="s">
        <v>12</v>
      </c>
      <c r="L73" s="326">
        <v>1</v>
      </c>
      <c r="M73" s="328">
        <v>20000</v>
      </c>
      <c r="N73" s="316">
        <f t="shared" si="12"/>
        <v>20000</v>
      </c>
      <c r="O73" s="254"/>
      <c r="P73" s="255" t="s">
        <v>197</v>
      </c>
      <c r="Q73" s="256">
        <v>1</v>
      </c>
      <c r="R73" s="259">
        <v>50000</v>
      </c>
      <c r="S73" s="245">
        <f t="shared" si="13"/>
        <v>50000</v>
      </c>
    </row>
    <row r="74" spans="1:19" s="240" customFormat="1" ht="15.75" customHeight="1">
      <c r="A74" s="156"/>
      <c r="B74" s="839" t="s">
        <v>53</v>
      </c>
      <c r="C74" s="840"/>
      <c r="D74" s="841"/>
      <c r="E74" s="254"/>
      <c r="F74" s="255"/>
      <c r="G74" s="256"/>
      <c r="H74" s="257"/>
      <c r="I74" s="280">
        <f>SUM(I72:I73)</f>
        <v>30000</v>
      </c>
      <c r="J74" s="320"/>
      <c r="K74" s="325"/>
      <c r="L74" s="326"/>
      <c r="M74" s="328"/>
      <c r="N74" s="586">
        <f>SUM(N72:N73)</f>
        <v>23000</v>
      </c>
      <c r="O74" s="254"/>
      <c r="P74" s="255"/>
      <c r="Q74" s="256"/>
      <c r="R74" s="257"/>
      <c r="S74" s="588">
        <f>SUM(S72:S73)</f>
        <v>55000</v>
      </c>
    </row>
    <row r="75" spans="1:19" s="240" customFormat="1" ht="15.75" customHeight="1">
      <c r="A75" s="156"/>
      <c r="B75" s="757"/>
      <c r="C75" s="758"/>
      <c r="D75" s="759"/>
      <c r="E75" s="254"/>
      <c r="F75" s="255"/>
      <c r="G75" s="256"/>
      <c r="H75" s="257"/>
      <c r="I75" s="260"/>
      <c r="J75" s="320"/>
      <c r="K75" s="325"/>
      <c r="L75" s="326"/>
      <c r="M75" s="327"/>
      <c r="N75" s="330"/>
      <c r="O75" s="254"/>
      <c r="P75" s="255"/>
      <c r="Q75" s="256"/>
      <c r="R75" s="257"/>
      <c r="S75" s="260"/>
    </row>
    <row r="76" spans="1:19" s="240" customFormat="1" ht="18" customHeight="1">
      <c r="A76" s="157" t="s">
        <v>82</v>
      </c>
      <c r="B76" s="873" t="s">
        <v>139</v>
      </c>
      <c r="C76" s="874"/>
      <c r="D76" s="875"/>
      <c r="E76" s="254"/>
      <c r="F76" s="255"/>
      <c r="G76" s="256"/>
      <c r="H76" s="261"/>
      <c r="I76" s="258"/>
      <c r="J76" s="320"/>
      <c r="K76" s="325"/>
      <c r="L76" s="326"/>
      <c r="M76" s="327"/>
      <c r="N76" s="330"/>
      <c r="O76" s="254"/>
      <c r="P76" s="255"/>
      <c r="Q76" s="256"/>
      <c r="R76" s="261"/>
      <c r="S76" s="258"/>
    </row>
    <row r="77" spans="1:19" s="240" customFormat="1" ht="15.75" customHeight="1">
      <c r="A77" s="155">
        <v>1</v>
      </c>
      <c r="B77" s="876" t="s">
        <v>121</v>
      </c>
      <c r="C77" s="877"/>
      <c r="D77" s="878"/>
      <c r="E77" s="254"/>
      <c r="F77" s="255" t="s">
        <v>97</v>
      </c>
      <c r="G77" s="256">
        <v>4</v>
      </c>
      <c r="H77" s="259">
        <v>6675</v>
      </c>
      <c r="I77" s="259">
        <f>H77*G77</f>
        <v>26700</v>
      </c>
      <c r="J77" s="320"/>
      <c r="K77" s="325" t="s">
        <v>97</v>
      </c>
      <c r="L77" s="736">
        <v>5</v>
      </c>
      <c r="M77" s="328">
        <v>7000</v>
      </c>
      <c r="N77" s="316">
        <f t="shared" ref="N77:N79" si="14">(M77*L77)</f>
        <v>35000</v>
      </c>
      <c r="O77" s="254"/>
      <c r="P77" s="255" t="s">
        <v>198</v>
      </c>
      <c r="Q77" s="256">
        <v>4</v>
      </c>
      <c r="R77" s="259">
        <v>10000</v>
      </c>
      <c r="S77" s="245">
        <f t="shared" ref="S77:S79" si="15">R77*Q77</f>
        <v>40000</v>
      </c>
    </row>
    <row r="78" spans="1:19" s="240" customFormat="1" ht="15.75" customHeight="1">
      <c r="A78" s="155">
        <v>2</v>
      </c>
      <c r="B78" s="876" t="s">
        <v>122</v>
      </c>
      <c r="C78" s="877"/>
      <c r="D78" s="878"/>
      <c r="E78" s="254"/>
      <c r="F78" s="255" t="s">
        <v>97</v>
      </c>
      <c r="G78" s="256">
        <v>11</v>
      </c>
      <c r="H78" s="259">
        <v>3337</v>
      </c>
      <c r="I78" s="259">
        <f>H78*G78</f>
        <v>36707</v>
      </c>
      <c r="J78" s="320"/>
      <c r="K78" s="325" t="s">
        <v>97</v>
      </c>
      <c r="L78" s="326">
        <v>9</v>
      </c>
      <c r="M78" s="328">
        <v>5000</v>
      </c>
      <c r="N78" s="316">
        <f t="shared" si="14"/>
        <v>45000</v>
      </c>
      <c r="O78" s="254"/>
      <c r="P78" s="255" t="s">
        <v>198</v>
      </c>
      <c r="Q78" s="256">
        <v>11</v>
      </c>
      <c r="R78" s="259">
        <v>6000</v>
      </c>
      <c r="S78" s="245">
        <f t="shared" si="15"/>
        <v>66000</v>
      </c>
    </row>
    <row r="79" spans="1:19" s="240" customFormat="1" ht="15.75" customHeight="1">
      <c r="A79" s="155">
        <v>3</v>
      </c>
      <c r="B79" s="754" t="s">
        <v>123</v>
      </c>
      <c r="C79" s="763"/>
      <c r="D79" s="764"/>
      <c r="F79" s="255" t="s">
        <v>12</v>
      </c>
      <c r="G79" s="256">
        <v>1</v>
      </c>
      <c r="H79" s="259">
        <v>10000</v>
      </c>
      <c r="I79" s="259">
        <f>H79*G79</f>
        <v>10000</v>
      </c>
      <c r="J79" s="320"/>
      <c r="K79" s="325" t="s">
        <v>12</v>
      </c>
      <c r="L79" s="736">
        <v>1</v>
      </c>
      <c r="M79" s="328">
        <v>12000</v>
      </c>
      <c r="N79" s="316">
        <f t="shared" si="14"/>
        <v>12000</v>
      </c>
      <c r="P79" s="255" t="s">
        <v>197</v>
      </c>
      <c r="Q79" s="256">
        <v>1</v>
      </c>
      <c r="R79" s="259">
        <v>10000</v>
      </c>
      <c r="S79" s="245">
        <f t="shared" si="15"/>
        <v>10000</v>
      </c>
    </row>
    <row r="80" spans="1:19" s="240" customFormat="1" ht="15.75" customHeight="1">
      <c r="A80" s="155"/>
      <c r="B80" s="839" t="s">
        <v>53</v>
      </c>
      <c r="C80" s="840"/>
      <c r="D80" s="841"/>
      <c r="E80" s="254"/>
      <c r="F80" s="255"/>
      <c r="G80" s="256"/>
      <c r="H80" s="262"/>
      <c r="I80" s="280">
        <f>SUM(I77:I79)</f>
        <v>73407</v>
      </c>
      <c r="J80" s="308"/>
      <c r="K80" s="325"/>
      <c r="L80" s="326"/>
      <c r="M80" s="328"/>
      <c r="N80" s="586">
        <f>SUM(N77:N79)</f>
        <v>92000</v>
      </c>
      <c r="O80" s="254"/>
      <c r="P80" s="255"/>
      <c r="Q80" s="256"/>
      <c r="R80" s="262"/>
      <c r="S80" s="588">
        <f>SUM(S77:S79)</f>
        <v>116000</v>
      </c>
    </row>
    <row r="81" spans="1:19" s="240" customFormat="1" ht="15.75" customHeight="1">
      <c r="A81" s="155"/>
      <c r="B81" s="757"/>
      <c r="C81" s="758"/>
      <c r="D81" s="759"/>
      <c r="E81" s="254"/>
      <c r="F81" s="255"/>
      <c r="G81" s="256"/>
      <c r="H81" s="262"/>
      <c r="I81" s="260"/>
      <c r="J81" s="320"/>
      <c r="K81" s="325"/>
      <c r="L81" s="326"/>
      <c r="M81" s="332"/>
      <c r="N81" s="330"/>
      <c r="O81" s="254"/>
      <c r="P81" s="255"/>
      <c r="Q81" s="256"/>
      <c r="R81" s="262"/>
      <c r="S81" s="260"/>
    </row>
    <row r="82" spans="1:19" s="240" customFormat="1" ht="23.25" customHeight="1">
      <c r="A82" s="157" t="s">
        <v>83</v>
      </c>
      <c r="B82" s="873" t="s">
        <v>140</v>
      </c>
      <c r="C82" s="874"/>
      <c r="D82" s="875"/>
      <c r="E82" s="254"/>
      <c r="F82" s="255"/>
      <c r="G82" s="256"/>
      <c r="H82" s="261"/>
      <c r="I82" s="258"/>
      <c r="J82" s="320"/>
      <c r="K82" s="325"/>
      <c r="L82" s="326"/>
      <c r="M82" s="332"/>
      <c r="N82" s="330"/>
      <c r="O82" s="254"/>
      <c r="P82" s="255"/>
      <c r="Q82" s="256"/>
      <c r="R82" s="261"/>
      <c r="S82" s="258"/>
    </row>
    <row r="83" spans="1:19" s="240" customFormat="1" ht="15.75" customHeight="1">
      <c r="A83" s="155">
        <v>1</v>
      </c>
      <c r="B83" s="876" t="s">
        <v>121</v>
      </c>
      <c r="C83" s="877"/>
      <c r="D83" s="878"/>
      <c r="E83" s="254"/>
      <c r="F83" s="255" t="s">
        <v>97</v>
      </c>
      <c r="G83" s="256">
        <v>2</v>
      </c>
      <c r="H83" s="259">
        <v>6675</v>
      </c>
      <c r="I83" s="259">
        <f>H83*G83</f>
        <v>13350</v>
      </c>
      <c r="J83" s="320"/>
      <c r="K83" s="325" t="s">
        <v>97</v>
      </c>
      <c r="L83" s="736">
        <v>3</v>
      </c>
      <c r="M83" s="328">
        <v>7000</v>
      </c>
      <c r="N83" s="316">
        <f t="shared" ref="N83" si="16">(M83*L83)</f>
        <v>21000</v>
      </c>
      <c r="O83" s="254"/>
      <c r="P83" s="255" t="s">
        <v>198</v>
      </c>
      <c r="Q83" s="256">
        <v>2</v>
      </c>
      <c r="R83" s="259">
        <v>10000</v>
      </c>
      <c r="S83" s="245">
        <f t="shared" ref="S83:S85" si="17">R83*Q83</f>
        <v>20000</v>
      </c>
    </row>
    <row r="84" spans="1:19" s="240" customFormat="1" ht="15.75" customHeight="1">
      <c r="A84" s="155">
        <v>2</v>
      </c>
      <c r="B84" s="876" t="s">
        <v>122</v>
      </c>
      <c r="C84" s="877"/>
      <c r="D84" s="878"/>
      <c r="E84" s="254"/>
      <c r="F84" s="255" t="s">
        <v>97</v>
      </c>
      <c r="G84" s="256">
        <v>5</v>
      </c>
      <c r="H84" s="259">
        <v>3337</v>
      </c>
      <c r="I84" s="259">
        <f>H84*G84</f>
        <v>16685</v>
      </c>
      <c r="J84" s="320"/>
      <c r="K84" s="325" t="s">
        <v>97</v>
      </c>
      <c r="L84" s="736">
        <v>6</v>
      </c>
      <c r="M84" s="328">
        <v>5000</v>
      </c>
      <c r="N84" s="316">
        <f t="shared" ref="N84:N85" si="18">(M84*L84)</f>
        <v>30000</v>
      </c>
      <c r="O84" s="254"/>
      <c r="P84" s="255" t="s">
        <v>198</v>
      </c>
      <c r="Q84" s="256">
        <v>5</v>
      </c>
      <c r="R84" s="259">
        <v>6000</v>
      </c>
      <c r="S84" s="245">
        <f t="shared" si="17"/>
        <v>30000</v>
      </c>
    </row>
    <row r="85" spans="1:19" s="240" customFormat="1" ht="15.75" customHeight="1">
      <c r="A85" s="155">
        <v>3</v>
      </c>
      <c r="B85" s="754" t="s">
        <v>123</v>
      </c>
      <c r="C85" s="763"/>
      <c r="D85" s="764"/>
      <c r="F85" s="255" t="s">
        <v>12</v>
      </c>
      <c r="G85" s="256">
        <v>1</v>
      </c>
      <c r="H85" s="259">
        <v>10000</v>
      </c>
      <c r="I85" s="259">
        <f>H85*G85</f>
        <v>10000</v>
      </c>
      <c r="J85" s="320"/>
      <c r="K85" s="325" t="s">
        <v>12</v>
      </c>
      <c r="L85" s="326">
        <v>1</v>
      </c>
      <c r="M85" s="328">
        <v>12000</v>
      </c>
      <c r="N85" s="316">
        <f t="shared" si="18"/>
        <v>12000</v>
      </c>
      <c r="P85" s="255" t="s">
        <v>197</v>
      </c>
      <c r="Q85" s="256">
        <v>1</v>
      </c>
      <c r="R85" s="259">
        <v>10000</v>
      </c>
      <c r="S85" s="245">
        <f t="shared" si="17"/>
        <v>10000</v>
      </c>
    </row>
    <row r="86" spans="1:19" s="240" customFormat="1" ht="15.75" customHeight="1">
      <c r="A86" s="155"/>
      <c r="B86" s="839" t="s">
        <v>53</v>
      </c>
      <c r="C86" s="840"/>
      <c r="D86" s="841"/>
      <c r="E86" s="254"/>
      <c r="F86" s="255"/>
      <c r="G86" s="256"/>
      <c r="H86" s="262"/>
      <c r="I86" s="280">
        <f>SUM(I83:I85)</f>
        <v>40035</v>
      </c>
      <c r="J86" s="308"/>
      <c r="K86" s="325"/>
      <c r="L86" s="326"/>
      <c r="M86" s="328"/>
      <c r="N86" s="586">
        <f>SUM(N83:N85)</f>
        <v>63000</v>
      </c>
      <c r="O86" s="254"/>
      <c r="P86" s="255"/>
      <c r="Q86" s="256"/>
      <c r="R86" s="262"/>
      <c r="S86" s="588">
        <v>60000</v>
      </c>
    </row>
    <row r="87" spans="1:19" s="240" customFormat="1" ht="15.75" customHeight="1">
      <c r="A87" s="155"/>
      <c r="B87" s="757"/>
      <c r="C87" s="758"/>
      <c r="D87" s="759"/>
      <c r="E87" s="254"/>
      <c r="F87" s="255"/>
      <c r="G87" s="256"/>
      <c r="H87" s="262"/>
      <c r="I87" s="260"/>
      <c r="J87" s="320"/>
      <c r="K87" s="325"/>
      <c r="L87" s="326"/>
      <c r="M87" s="332"/>
      <c r="N87" s="330"/>
      <c r="O87" s="254"/>
      <c r="P87" s="255"/>
      <c r="Q87" s="256"/>
      <c r="R87" s="262"/>
      <c r="S87" s="260"/>
    </row>
    <row r="88" spans="1:19" s="240" customFormat="1" ht="23.25" customHeight="1">
      <c r="A88" s="157" t="s">
        <v>84</v>
      </c>
      <c r="B88" s="873" t="s">
        <v>141</v>
      </c>
      <c r="C88" s="874"/>
      <c r="D88" s="875"/>
      <c r="E88" s="254"/>
      <c r="F88" s="255"/>
      <c r="G88" s="256"/>
      <c r="H88" s="261"/>
      <c r="I88" s="258"/>
      <c r="J88" s="320"/>
      <c r="K88" s="325"/>
      <c r="L88" s="326"/>
      <c r="M88" s="332"/>
      <c r="N88" s="330"/>
      <c r="O88" s="254"/>
      <c r="P88" s="255"/>
      <c r="Q88" s="256"/>
      <c r="R88" s="261"/>
      <c r="S88" s="258"/>
    </row>
    <row r="89" spans="1:19" s="240" customFormat="1" ht="15.75" customHeight="1">
      <c r="A89" s="155">
        <v>1</v>
      </c>
      <c r="B89" s="876" t="s">
        <v>121</v>
      </c>
      <c r="C89" s="877"/>
      <c r="D89" s="878"/>
      <c r="E89" s="254"/>
      <c r="F89" s="255" t="s">
        <v>97</v>
      </c>
      <c r="G89" s="256">
        <v>2</v>
      </c>
      <c r="H89" s="259">
        <v>6675</v>
      </c>
      <c r="I89" s="259">
        <f>H89*G89</f>
        <v>13350</v>
      </c>
      <c r="J89" s="320"/>
      <c r="K89" s="325" t="s">
        <v>97</v>
      </c>
      <c r="L89" s="326">
        <v>2</v>
      </c>
      <c r="M89" s="328">
        <v>14000</v>
      </c>
      <c r="N89" s="316">
        <f t="shared" ref="N89:N91" si="19">(M89*L89)</f>
        <v>28000</v>
      </c>
      <c r="O89" s="254"/>
      <c r="P89" s="255" t="s">
        <v>198</v>
      </c>
      <c r="Q89" s="256">
        <v>2</v>
      </c>
      <c r="R89" s="259">
        <v>10000</v>
      </c>
      <c r="S89" s="245">
        <f t="shared" ref="S89:S91" si="20">R89*Q89</f>
        <v>20000</v>
      </c>
    </row>
    <row r="90" spans="1:19" s="240" customFormat="1" ht="15.75" customHeight="1">
      <c r="A90" s="155">
        <v>2</v>
      </c>
      <c r="B90" s="876" t="s">
        <v>122</v>
      </c>
      <c r="C90" s="877"/>
      <c r="D90" s="878"/>
      <c r="E90" s="254"/>
      <c r="F90" s="255" t="s">
        <v>97</v>
      </c>
      <c r="G90" s="256">
        <v>3</v>
      </c>
      <c r="H90" s="259">
        <v>3337</v>
      </c>
      <c r="I90" s="259">
        <f>H90*G90</f>
        <v>10011</v>
      </c>
      <c r="J90" s="320"/>
      <c r="K90" s="325" t="s">
        <v>97</v>
      </c>
      <c r="L90" s="326">
        <v>2</v>
      </c>
      <c r="M90" s="328">
        <v>10000</v>
      </c>
      <c r="N90" s="316">
        <f t="shared" si="19"/>
        <v>20000</v>
      </c>
      <c r="O90" s="254"/>
      <c r="P90" s="255" t="s">
        <v>198</v>
      </c>
      <c r="Q90" s="256">
        <v>3</v>
      </c>
      <c r="R90" s="259">
        <v>6000</v>
      </c>
      <c r="S90" s="245">
        <f t="shared" si="20"/>
        <v>18000</v>
      </c>
    </row>
    <row r="91" spans="1:19" s="240" customFormat="1" ht="15.75" customHeight="1">
      <c r="A91" s="155">
        <v>3</v>
      </c>
      <c r="B91" s="754" t="s">
        <v>123</v>
      </c>
      <c r="C91" s="763"/>
      <c r="D91" s="764"/>
      <c r="F91" s="255" t="s">
        <v>12</v>
      </c>
      <c r="G91" s="256">
        <v>1</v>
      </c>
      <c r="H91" s="259">
        <v>10000</v>
      </c>
      <c r="I91" s="259">
        <f>H91*G91</f>
        <v>10000</v>
      </c>
      <c r="J91" s="320"/>
      <c r="K91" s="325" t="s">
        <v>12</v>
      </c>
      <c r="L91" s="326">
        <v>1</v>
      </c>
      <c r="M91" s="328">
        <v>12000</v>
      </c>
      <c r="N91" s="316">
        <f t="shared" si="19"/>
        <v>12000</v>
      </c>
      <c r="P91" s="255" t="s">
        <v>197</v>
      </c>
      <c r="Q91" s="256">
        <v>1</v>
      </c>
      <c r="R91" s="259">
        <v>10000</v>
      </c>
      <c r="S91" s="245">
        <f t="shared" si="20"/>
        <v>10000</v>
      </c>
    </row>
    <row r="92" spans="1:19" s="240" customFormat="1" ht="15.75" customHeight="1">
      <c r="A92" s="155"/>
      <c r="B92" s="839" t="s">
        <v>53</v>
      </c>
      <c r="C92" s="840"/>
      <c r="D92" s="841"/>
      <c r="E92" s="254"/>
      <c r="F92" s="255"/>
      <c r="G92" s="256"/>
      <c r="H92" s="262"/>
      <c r="I92" s="280">
        <f>SUM(I89:I91)</f>
        <v>33361</v>
      </c>
      <c r="J92" s="308"/>
      <c r="K92" s="325"/>
      <c r="L92" s="326"/>
      <c r="M92" s="328"/>
      <c r="N92" s="586">
        <f>SUM(N89:N91)</f>
        <v>60000</v>
      </c>
      <c r="O92" s="254"/>
      <c r="P92" s="255"/>
      <c r="Q92" s="256"/>
      <c r="R92" s="262"/>
      <c r="S92" s="588">
        <f>SUM(S89:S91)</f>
        <v>48000</v>
      </c>
    </row>
    <row r="93" spans="1:19" s="240" customFormat="1" ht="15.75" customHeight="1">
      <c r="A93" s="155"/>
      <c r="B93" s="757"/>
      <c r="C93" s="758"/>
      <c r="D93" s="759"/>
      <c r="E93" s="254"/>
      <c r="F93" s="255"/>
      <c r="G93" s="256"/>
      <c r="H93" s="262"/>
      <c r="I93" s="260"/>
      <c r="J93" s="320"/>
      <c r="K93" s="325"/>
      <c r="L93" s="326"/>
      <c r="M93" s="332"/>
      <c r="N93" s="330"/>
      <c r="O93" s="254"/>
      <c r="P93" s="255"/>
      <c r="Q93" s="256"/>
      <c r="R93" s="262"/>
      <c r="S93" s="260"/>
    </row>
    <row r="94" spans="1:19" s="240" customFormat="1" ht="24" customHeight="1">
      <c r="A94" s="157" t="s">
        <v>85</v>
      </c>
      <c r="B94" s="873" t="s">
        <v>142</v>
      </c>
      <c r="C94" s="874"/>
      <c r="D94" s="875"/>
      <c r="E94" s="254"/>
      <c r="F94" s="255"/>
      <c r="G94" s="256"/>
      <c r="H94" s="261"/>
      <c r="I94" s="258"/>
      <c r="J94" s="320"/>
      <c r="K94" s="325"/>
      <c r="L94" s="326"/>
      <c r="M94" s="332"/>
      <c r="N94" s="330"/>
      <c r="O94" s="254"/>
      <c r="P94" s="255"/>
      <c r="Q94" s="256"/>
      <c r="R94" s="261"/>
      <c r="S94" s="258"/>
    </row>
    <row r="95" spans="1:19" s="240" customFormat="1" ht="15.75" customHeight="1">
      <c r="A95" s="155">
        <v>1</v>
      </c>
      <c r="B95" s="876" t="s">
        <v>121</v>
      </c>
      <c r="C95" s="877"/>
      <c r="D95" s="878"/>
      <c r="E95" s="254"/>
      <c r="F95" s="255" t="s">
        <v>97</v>
      </c>
      <c r="G95" s="256">
        <v>1</v>
      </c>
      <c r="H95" s="259">
        <v>6675</v>
      </c>
      <c r="I95" s="259">
        <f>H95*G95</f>
        <v>6675</v>
      </c>
      <c r="J95" s="320"/>
      <c r="K95" s="325" t="s">
        <v>97</v>
      </c>
      <c r="L95" s="736">
        <v>2</v>
      </c>
      <c r="M95" s="328">
        <v>7000</v>
      </c>
      <c r="N95" s="316">
        <f t="shared" ref="N95:N97" si="21">(M95*L95)</f>
        <v>14000</v>
      </c>
      <c r="O95" s="254"/>
      <c r="P95" s="255" t="s">
        <v>198</v>
      </c>
      <c r="Q95" s="256">
        <v>1</v>
      </c>
      <c r="R95" s="259">
        <v>10000</v>
      </c>
      <c r="S95" s="245">
        <f t="shared" ref="S95:S97" si="22">R95*Q95</f>
        <v>10000</v>
      </c>
    </row>
    <row r="96" spans="1:19" s="240" customFormat="1" ht="15.75" customHeight="1">
      <c r="A96" s="155">
        <v>2</v>
      </c>
      <c r="B96" s="876" t="s">
        <v>122</v>
      </c>
      <c r="C96" s="877"/>
      <c r="D96" s="878"/>
      <c r="E96" s="254"/>
      <c r="F96" s="255" t="s">
        <v>97</v>
      </c>
      <c r="G96" s="256">
        <v>2</v>
      </c>
      <c r="H96" s="259">
        <v>3337</v>
      </c>
      <c r="I96" s="259">
        <f>H96*G96</f>
        <v>6674</v>
      </c>
      <c r="J96" s="320"/>
      <c r="K96" s="325" t="s">
        <v>97</v>
      </c>
      <c r="L96" s="736">
        <v>3</v>
      </c>
      <c r="M96" s="328">
        <v>5000</v>
      </c>
      <c r="N96" s="316">
        <f t="shared" si="21"/>
        <v>15000</v>
      </c>
      <c r="O96" s="254"/>
      <c r="P96" s="255" t="s">
        <v>198</v>
      </c>
      <c r="Q96" s="256">
        <v>2</v>
      </c>
      <c r="R96" s="259">
        <v>6000</v>
      </c>
      <c r="S96" s="245">
        <f t="shared" si="22"/>
        <v>12000</v>
      </c>
    </row>
    <row r="97" spans="1:19" s="240" customFormat="1" ht="15.75" customHeight="1">
      <c r="A97" s="155">
        <v>3</v>
      </c>
      <c r="B97" s="754" t="s">
        <v>123</v>
      </c>
      <c r="C97" s="763"/>
      <c r="D97" s="764"/>
      <c r="F97" s="255" t="s">
        <v>12</v>
      </c>
      <c r="G97" s="256">
        <v>1</v>
      </c>
      <c r="H97" s="259">
        <v>10000</v>
      </c>
      <c r="I97" s="259">
        <f>H97*G97</f>
        <v>10000</v>
      </c>
      <c r="J97" s="320"/>
      <c r="K97" s="325" t="s">
        <v>12</v>
      </c>
      <c r="L97" s="326">
        <v>1</v>
      </c>
      <c r="M97" s="328">
        <v>12000</v>
      </c>
      <c r="N97" s="316">
        <f t="shared" si="21"/>
        <v>12000</v>
      </c>
      <c r="P97" s="255" t="s">
        <v>197</v>
      </c>
      <c r="Q97" s="256">
        <v>1</v>
      </c>
      <c r="R97" s="259">
        <v>10000</v>
      </c>
      <c r="S97" s="245">
        <f t="shared" si="22"/>
        <v>10000</v>
      </c>
    </row>
    <row r="98" spans="1:19" s="240" customFormat="1" ht="15.75" customHeight="1">
      <c r="A98" s="155"/>
      <c r="B98" s="839" t="s">
        <v>53</v>
      </c>
      <c r="C98" s="840"/>
      <c r="D98" s="841"/>
      <c r="E98" s="254"/>
      <c r="F98" s="255"/>
      <c r="G98" s="256"/>
      <c r="H98" s="262"/>
      <c r="I98" s="280">
        <f>SUM(I95:I97)</f>
        <v>23349</v>
      </c>
      <c r="J98" s="308"/>
      <c r="K98" s="325"/>
      <c r="L98" s="326"/>
      <c r="M98" s="328"/>
      <c r="N98" s="586">
        <f>SUM(N95:N97)</f>
        <v>41000</v>
      </c>
      <c r="O98" s="254"/>
      <c r="P98" s="255"/>
      <c r="Q98" s="256"/>
      <c r="R98" s="262"/>
      <c r="S98" s="588">
        <f>SUM(S95:S97)</f>
        <v>32000</v>
      </c>
    </row>
    <row r="99" spans="1:19" s="240" customFormat="1" ht="15.75" customHeight="1">
      <c r="A99" s="155"/>
      <c r="B99" s="757"/>
      <c r="C99" s="758"/>
      <c r="D99" s="759"/>
      <c r="E99" s="254"/>
      <c r="F99" s="255"/>
      <c r="G99" s="256"/>
      <c r="H99" s="262"/>
      <c r="I99" s="260"/>
      <c r="J99" s="320"/>
      <c r="K99" s="325"/>
      <c r="L99" s="326"/>
      <c r="M99" s="332"/>
      <c r="N99" s="330"/>
      <c r="O99" s="254"/>
      <c r="P99" s="255"/>
      <c r="Q99" s="256"/>
      <c r="R99" s="262"/>
      <c r="S99" s="260"/>
    </row>
    <row r="100" spans="1:19" s="240" customFormat="1" ht="24.75" customHeight="1">
      <c r="A100" s="157" t="s">
        <v>86</v>
      </c>
      <c r="B100" s="873" t="s">
        <v>143</v>
      </c>
      <c r="C100" s="874"/>
      <c r="D100" s="875"/>
      <c r="E100" s="254"/>
      <c r="F100" s="255"/>
      <c r="G100" s="256"/>
      <c r="H100" s="261"/>
      <c r="I100" s="258"/>
      <c r="J100" s="320"/>
      <c r="K100" s="325"/>
      <c r="L100" s="326"/>
      <c r="M100" s="332"/>
      <c r="N100" s="330"/>
      <c r="O100" s="254"/>
      <c r="P100" s="255"/>
      <c r="Q100" s="256"/>
      <c r="R100" s="261"/>
      <c r="S100" s="258"/>
    </row>
    <row r="101" spans="1:19" s="240" customFormat="1" ht="15.75" customHeight="1">
      <c r="A101" s="155">
        <v>1</v>
      </c>
      <c r="B101" s="876" t="s">
        <v>121</v>
      </c>
      <c r="C101" s="877"/>
      <c r="D101" s="878"/>
      <c r="E101" s="254"/>
      <c r="F101" s="255" t="s">
        <v>97</v>
      </c>
      <c r="G101" s="256">
        <v>2</v>
      </c>
      <c r="H101" s="259">
        <v>6675</v>
      </c>
      <c r="I101" s="259">
        <f>H101*G101</f>
        <v>13350</v>
      </c>
      <c r="J101" s="320"/>
      <c r="K101" s="325" t="s">
        <v>97</v>
      </c>
      <c r="L101" s="736">
        <v>3</v>
      </c>
      <c r="M101" s="328">
        <v>7000</v>
      </c>
      <c r="N101" s="316">
        <f t="shared" ref="N101:N103" si="23">(M101*L101)</f>
        <v>21000</v>
      </c>
      <c r="O101" s="254"/>
      <c r="P101" s="255" t="s">
        <v>198</v>
      </c>
      <c r="Q101" s="256">
        <v>2</v>
      </c>
      <c r="R101" s="259">
        <v>10000</v>
      </c>
      <c r="S101" s="245">
        <f t="shared" ref="S101:S103" si="24">R101*Q101</f>
        <v>20000</v>
      </c>
    </row>
    <row r="102" spans="1:19" s="240" customFormat="1" ht="15.75" customHeight="1">
      <c r="A102" s="155">
        <v>2</v>
      </c>
      <c r="B102" s="876" t="s">
        <v>122</v>
      </c>
      <c r="C102" s="877"/>
      <c r="D102" s="878"/>
      <c r="E102" s="254"/>
      <c r="F102" s="255" t="s">
        <v>97</v>
      </c>
      <c r="G102" s="256">
        <v>5</v>
      </c>
      <c r="H102" s="259">
        <v>3337</v>
      </c>
      <c r="I102" s="259">
        <f>H102*G102</f>
        <v>16685</v>
      </c>
      <c r="J102" s="320"/>
      <c r="K102" s="325" t="s">
        <v>97</v>
      </c>
      <c r="L102" s="736">
        <v>6</v>
      </c>
      <c r="M102" s="328">
        <v>5000</v>
      </c>
      <c r="N102" s="316">
        <f t="shared" si="23"/>
        <v>30000</v>
      </c>
      <c r="O102" s="254"/>
      <c r="P102" s="255" t="s">
        <v>198</v>
      </c>
      <c r="Q102" s="256">
        <v>5</v>
      </c>
      <c r="R102" s="259">
        <v>6000</v>
      </c>
      <c r="S102" s="245">
        <f t="shared" si="24"/>
        <v>30000</v>
      </c>
    </row>
    <row r="103" spans="1:19" s="240" customFormat="1" ht="15.75" customHeight="1">
      <c r="A103" s="155">
        <v>3</v>
      </c>
      <c r="B103" s="754" t="s">
        <v>123</v>
      </c>
      <c r="C103" s="763"/>
      <c r="D103" s="764"/>
      <c r="F103" s="255" t="s">
        <v>12</v>
      </c>
      <c r="G103" s="256">
        <v>1</v>
      </c>
      <c r="H103" s="259">
        <v>10000</v>
      </c>
      <c r="I103" s="259">
        <f>H103*G103</f>
        <v>10000</v>
      </c>
      <c r="J103" s="320"/>
      <c r="K103" s="325" t="s">
        <v>12</v>
      </c>
      <c r="L103" s="326">
        <v>1</v>
      </c>
      <c r="M103" s="328">
        <v>12000</v>
      </c>
      <c r="N103" s="316">
        <f t="shared" si="23"/>
        <v>12000</v>
      </c>
      <c r="P103" s="255" t="s">
        <v>197</v>
      </c>
      <c r="Q103" s="256">
        <v>1</v>
      </c>
      <c r="R103" s="259">
        <v>10000</v>
      </c>
      <c r="S103" s="245">
        <f t="shared" si="24"/>
        <v>10000</v>
      </c>
    </row>
    <row r="104" spans="1:19" s="240" customFormat="1" ht="15.75" customHeight="1">
      <c r="A104" s="155"/>
      <c r="B104" s="839" t="s">
        <v>53</v>
      </c>
      <c r="C104" s="840"/>
      <c r="D104" s="841"/>
      <c r="E104" s="254"/>
      <c r="F104" s="255"/>
      <c r="G104" s="256"/>
      <c r="H104" s="262"/>
      <c r="I104" s="280">
        <f>SUM(I101:I103)</f>
        <v>40035</v>
      </c>
      <c r="J104" s="308"/>
      <c r="K104" s="325"/>
      <c r="L104" s="326"/>
      <c r="M104" s="328"/>
      <c r="N104" s="586">
        <f>SUM(N101:N103)</f>
        <v>63000</v>
      </c>
      <c r="O104" s="254"/>
      <c r="P104" s="255"/>
      <c r="Q104" s="256"/>
      <c r="R104" s="262"/>
      <c r="S104" s="588">
        <f>SUM(S101:S103)</f>
        <v>60000</v>
      </c>
    </row>
    <row r="105" spans="1:19" s="240" customFormat="1" ht="15.75" customHeight="1">
      <c r="A105" s="155"/>
      <c r="B105" s="757"/>
      <c r="C105" s="758"/>
      <c r="D105" s="759"/>
      <c r="E105" s="254"/>
      <c r="F105" s="255"/>
      <c r="G105" s="256"/>
      <c r="H105" s="262"/>
      <c r="I105" s="260"/>
      <c r="J105" s="320"/>
      <c r="K105" s="325"/>
      <c r="L105" s="326"/>
      <c r="M105" s="332"/>
      <c r="N105" s="330"/>
      <c r="O105" s="254"/>
      <c r="P105" s="255"/>
      <c r="Q105" s="256"/>
      <c r="R105" s="262"/>
      <c r="S105" s="260"/>
    </row>
    <row r="106" spans="1:19" s="240" customFormat="1" ht="15.75" customHeight="1">
      <c r="A106" s="157" t="s">
        <v>102</v>
      </c>
      <c r="B106" s="873" t="s">
        <v>144</v>
      </c>
      <c r="C106" s="874"/>
      <c r="D106" s="875"/>
      <c r="E106" s="254"/>
      <c r="F106" s="255"/>
      <c r="G106" s="256"/>
      <c r="H106" s="261"/>
      <c r="I106" s="258"/>
      <c r="J106" s="320"/>
      <c r="K106" s="325"/>
      <c r="L106" s="326"/>
      <c r="M106" s="332"/>
      <c r="N106" s="330"/>
      <c r="O106" s="254"/>
      <c r="P106" s="255"/>
      <c r="Q106" s="256"/>
      <c r="R106" s="261"/>
      <c r="S106" s="258"/>
    </row>
    <row r="107" spans="1:19" s="240" customFormat="1" ht="15.75" customHeight="1">
      <c r="A107" s="155">
        <v>2</v>
      </c>
      <c r="B107" s="876" t="s">
        <v>122</v>
      </c>
      <c r="C107" s="877"/>
      <c r="D107" s="878"/>
      <c r="E107" s="254"/>
      <c r="F107" s="255" t="s">
        <v>97</v>
      </c>
      <c r="G107" s="256">
        <v>6</v>
      </c>
      <c r="H107" s="259">
        <v>3337</v>
      </c>
      <c r="I107" s="259">
        <f>H107*G107</f>
        <v>20022</v>
      </c>
      <c r="J107" s="320"/>
      <c r="K107" s="325" t="s">
        <v>321</v>
      </c>
      <c r="L107" s="326">
        <v>6</v>
      </c>
      <c r="M107" s="328">
        <v>5000</v>
      </c>
      <c r="N107" s="316">
        <f t="shared" ref="N107:N108" si="25">(M107*L107)</f>
        <v>30000</v>
      </c>
      <c r="O107" s="254"/>
      <c r="P107" s="255" t="s">
        <v>198</v>
      </c>
      <c r="Q107" s="256">
        <v>6</v>
      </c>
      <c r="R107" s="259">
        <v>6000</v>
      </c>
      <c r="S107" s="245">
        <f t="shared" ref="S107:S108" si="26">R107*Q107</f>
        <v>36000</v>
      </c>
    </row>
    <row r="108" spans="1:19" s="240" customFormat="1" ht="15.75" customHeight="1">
      <c r="A108" s="155">
        <v>3</v>
      </c>
      <c r="B108" s="754" t="s">
        <v>123</v>
      </c>
      <c r="C108" s="763"/>
      <c r="D108" s="764"/>
      <c r="F108" s="255" t="s">
        <v>12</v>
      </c>
      <c r="G108" s="256">
        <v>1</v>
      </c>
      <c r="H108" s="259">
        <v>10000</v>
      </c>
      <c r="I108" s="259">
        <f>H108*G108</f>
        <v>10000</v>
      </c>
      <c r="J108" s="320"/>
      <c r="K108" s="325" t="s">
        <v>12</v>
      </c>
      <c r="L108" s="326">
        <v>1</v>
      </c>
      <c r="M108" s="328">
        <v>12000</v>
      </c>
      <c r="N108" s="316">
        <f t="shared" si="25"/>
        <v>12000</v>
      </c>
      <c r="P108" s="255" t="s">
        <v>197</v>
      </c>
      <c r="Q108" s="256">
        <v>1</v>
      </c>
      <c r="R108" s="259">
        <v>5000</v>
      </c>
      <c r="S108" s="245">
        <f t="shared" si="26"/>
        <v>5000</v>
      </c>
    </row>
    <row r="109" spans="1:19" s="240" customFormat="1" ht="15.75" customHeight="1">
      <c r="A109" s="155"/>
      <c r="B109" s="754"/>
      <c r="C109" s="763"/>
      <c r="D109" s="764"/>
      <c r="F109" s="255"/>
      <c r="G109" s="256"/>
      <c r="H109" s="259"/>
      <c r="I109" s="494"/>
      <c r="J109" s="496"/>
      <c r="K109" s="325"/>
      <c r="L109" s="326"/>
      <c r="M109" s="328"/>
      <c r="N109" s="316"/>
      <c r="P109" s="255"/>
      <c r="Q109" s="256"/>
      <c r="R109" s="259"/>
      <c r="S109" s="494"/>
    </row>
    <row r="110" spans="1:19" s="240" customFormat="1" ht="15.75" customHeight="1">
      <c r="A110" s="155"/>
      <c r="B110" s="839" t="s">
        <v>53</v>
      </c>
      <c r="C110" s="840"/>
      <c r="D110" s="841"/>
      <c r="E110" s="254"/>
      <c r="F110" s="255"/>
      <c r="G110" s="256"/>
      <c r="H110" s="262"/>
      <c r="I110" s="280">
        <f>SUM(I107:I108)</f>
        <v>30022</v>
      </c>
      <c r="J110" s="308"/>
      <c r="K110" s="325"/>
      <c r="L110" s="326"/>
      <c r="M110" s="328"/>
      <c r="N110" s="586">
        <f>SUM(N107:N109)</f>
        <v>42000</v>
      </c>
      <c r="O110" s="254"/>
      <c r="P110" s="255"/>
      <c r="Q110" s="256"/>
      <c r="R110" s="262"/>
      <c r="S110" s="588">
        <f>SUM(S107:S109)</f>
        <v>41000</v>
      </c>
    </row>
    <row r="111" spans="1:19" s="240" customFormat="1" ht="15.75" customHeight="1">
      <c r="A111" s="155"/>
      <c r="B111" s="757"/>
      <c r="C111" s="758"/>
      <c r="D111" s="759"/>
      <c r="E111" s="254"/>
      <c r="F111" s="255"/>
      <c r="G111" s="256"/>
      <c r="H111" s="262"/>
      <c r="I111" s="260"/>
      <c r="J111" s="320"/>
      <c r="K111" s="325"/>
      <c r="L111" s="326"/>
      <c r="M111" s="332"/>
      <c r="N111" s="330"/>
      <c r="O111" s="254"/>
      <c r="P111" s="255"/>
      <c r="Q111" s="256"/>
      <c r="R111" s="262"/>
      <c r="S111" s="260"/>
    </row>
    <row r="112" spans="1:19" s="240" customFormat="1" ht="15.75" customHeight="1">
      <c r="A112" s="157" t="s">
        <v>101</v>
      </c>
      <c r="B112" s="873" t="s">
        <v>146</v>
      </c>
      <c r="C112" s="874"/>
      <c r="D112" s="875"/>
      <c r="E112" s="254"/>
      <c r="F112" s="255"/>
      <c r="G112" s="256"/>
      <c r="H112" s="261"/>
      <c r="I112" s="258"/>
      <c r="J112" s="320"/>
      <c r="K112" s="325"/>
      <c r="L112" s="326"/>
      <c r="M112" s="332"/>
      <c r="N112" s="330"/>
      <c r="O112" s="254"/>
      <c r="P112" s="255"/>
      <c r="Q112" s="256"/>
      <c r="R112" s="261"/>
      <c r="S112" s="258"/>
    </row>
    <row r="113" spans="1:19" s="240" customFormat="1" ht="15.75" customHeight="1">
      <c r="A113" s="155">
        <v>1</v>
      </c>
      <c r="B113" s="876" t="s">
        <v>145</v>
      </c>
      <c r="C113" s="877"/>
      <c r="D113" s="878"/>
      <c r="E113" s="254"/>
      <c r="F113" s="255" t="s">
        <v>98</v>
      </c>
      <c r="G113" s="256">
        <v>15</v>
      </c>
      <c r="H113" s="259">
        <v>1882</v>
      </c>
      <c r="I113" s="258">
        <f>H113*G113</f>
        <v>28230</v>
      </c>
      <c r="J113" s="320"/>
      <c r="K113" s="325" t="s">
        <v>98</v>
      </c>
      <c r="L113" s="326">
        <v>15</v>
      </c>
      <c r="M113" s="328">
        <v>2165</v>
      </c>
      <c r="N113" s="316">
        <f t="shared" ref="N113:N117" si="27">(M113*L113)</f>
        <v>32475</v>
      </c>
      <c r="O113" s="254"/>
      <c r="P113" s="255" t="s">
        <v>199</v>
      </c>
      <c r="Q113" s="256">
        <v>15</v>
      </c>
      <c r="R113" s="259">
        <v>3000</v>
      </c>
      <c r="S113" s="245">
        <f t="shared" ref="S113:S117" si="28">R113*Q113</f>
        <v>45000</v>
      </c>
    </row>
    <row r="114" spans="1:19" s="240" customFormat="1" ht="15.75" customHeight="1">
      <c r="A114" s="155">
        <v>2</v>
      </c>
      <c r="B114" s="754" t="s">
        <v>168</v>
      </c>
      <c r="C114" s="755"/>
      <c r="D114" s="756"/>
      <c r="E114" s="254"/>
      <c r="F114" s="255" t="s">
        <v>98</v>
      </c>
      <c r="G114" s="256">
        <v>12</v>
      </c>
      <c r="H114" s="259">
        <v>1440</v>
      </c>
      <c r="I114" s="258">
        <f>H114*G114</f>
        <v>17280</v>
      </c>
      <c r="J114" s="320"/>
      <c r="K114" s="325" t="s">
        <v>98</v>
      </c>
      <c r="L114" s="326">
        <v>13</v>
      </c>
      <c r="M114" s="328">
        <v>2000</v>
      </c>
      <c r="N114" s="316">
        <f t="shared" si="27"/>
        <v>26000</v>
      </c>
      <c r="O114" s="254"/>
      <c r="P114" s="255" t="s">
        <v>199</v>
      </c>
      <c r="Q114" s="256">
        <v>12</v>
      </c>
      <c r="R114" s="259">
        <v>3500</v>
      </c>
      <c r="S114" s="245">
        <f t="shared" si="28"/>
        <v>42000</v>
      </c>
    </row>
    <row r="115" spans="1:19" s="240" customFormat="1" ht="15.75" customHeight="1">
      <c r="A115" s="155">
        <v>3</v>
      </c>
      <c r="B115" s="754" t="s">
        <v>169</v>
      </c>
      <c r="C115" s="755"/>
      <c r="D115" s="756"/>
      <c r="E115" s="254"/>
      <c r="F115" s="255" t="s">
        <v>103</v>
      </c>
      <c r="G115" s="256">
        <v>20</v>
      </c>
      <c r="H115" s="259">
        <v>600</v>
      </c>
      <c r="I115" s="258">
        <f>H115*G115</f>
        <v>12000</v>
      </c>
      <c r="J115" s="320"/>
      <c r="K115" s="325" t="s">
        <v>103</v>
      </c>
      <c r="L115" s="326">
        <v>20</v>
      </c>
      <c r="M115" s="328">
        <v>100</v>
      </c>
      <c r="N115" s="316">
        <f t="shared" si="27"/>
        <v>2000</v>
      </c>
      <c r="O115" s="254"/>
      <c r="P115" s="255" t="s">
        <v>196</v>
      </c>
      <c r="Q115" s="256">
        <v>20</v>
      </c>
      <c r="R115" s="259">
        <v>250</v>
      </c>
      <c r="S115" s="245">
        <f t="shared" si="28"/>
        <v>5000</v>
      </c>
    </row>
    <row r="116" spans="1:19" s="240" customFormat="1" ht="15.75" customHeight="1">
      <c r="A116" s="155">
        <v>4</v>
      </c>
      <c r="B116" s="754" t="s">
        <v>170</v>
      </c>
      <c r="C116" s="755"/>
      <c r="D116" s="756"/>
      <c r="E116" s="254"/>
      <c r="F116" s="255" t="s">
        <v>103</v>
      </c>
      <c r="G116" s="256">
        <v>40</v>
      </c>
      <c r="H116" s="259">
        <v>600</v>
      </c>
      <c r="I116" s="258">
        <f>H116*G116</f>
        <v>24000</v>
      </c>
      <c r="J116" s="320"/>
      <c r="K116" s="325"/>
      <c r="L116" s="326"/>
      <c r="M116" s="328"/>
      <c r="N116" s="316">
        <f t="shared" si="27"/>
        <v>0</v>
      </c>
      <c r="O116" s="254"/>
      <c r="P116" s="255" t="s">
        <v>196</v>
      </c>
      <c r="Q116" s="743"/>
      <c r="R116" s="259">
        <v>200</v>
      </c>
      <c r="S116" s="245">
        <f t="shared" si="28"/>
        <v>0</v>
      </c>
    </row>
    <row r="117" spans="1:19" s="240" customFormat="1" ht="15.75" customHeight="1">
      <c r="A117" s="155">
        <v>5</v>
      </c>
      <c r="B117" s="876" t="s">
        <v>123</v>
      </c>
      <c r="C117" s="877"/>
      <c r="D117" s="878"/>
      <c r="E117" s="254"/>
      <c r="F117" s="255" t="s">
        <v>103</v>
      </c>
      <c r="G117" s="256">
        <v>12</v>
      </c>
      <c r="H117" s="259">
        <v>10000</v>
      </c>
      <c r="I117" s="258">
        <f>H117*G117</f>
        <v>120000</v>
      </c>
      <c r="J117" s="320"/>
      <c r="K117" s="325" t="s">
        <v>12</v>
      </c>
      <c r="L117" s="326">
        <v>1</v>
      </c>
      <c r="M117" s="328">
        <v>12000</v>
      </c>
      <c r="N117" s="316">
        <f t="shared" si="27"/>
        <v>12000</v>
      </c>
      <c r="O117" s="254"/>
      <c r="P117" s="255" t="s">
        <v>197</v>
      </c>
      <c r="Q117" s="256">
        <v>1</v>
      </c>
      <c r="R117" s="259">
        <v>10000</v>
      </c>
      <c r="S117" s="245">
        <f t="shared" si="28"/>
        <v>10000</v>
      </c>
    </row>
    <row r="118" spans="1:19" s="240" customFormat="1" ht="15.75" customHeight="1">
      <c r="A118" s="155"/>
      <c r="B118" s="839" t="s">
        <v>53</v>
      </c>
      <c r="C118" s="840"/>
      <c r="D118" s="841"/>
      <c r="E118" s="254"/>
      <c r="F118" s="255"/>
      <c r="G118" s="256"/>
      <c r="H118" s="262"/>
      <c r="I118" s="280">
        <f>SUM(I113:I117)</f>
        <v>201510</v>
      </c>
      <c r="J118" s="320"/>
      <c r="K118" s="325"/>
      <c r="L118" s="326"/>
      <c r="M118" s="332"/>
      <c r="N118" s="586">
        <f>SUM(N113:N117)</f>
        <v>72475</v>
      </c>
      <c r="O118" s="254"/>
      <c r="P118" s="255"/>
      <c r="Q118" s="256"/>
      <c r="R118" s="262"/>
      <c r="S118" s="588">
        <f>SUM(S113:S117)</f>
        <v>102000</v>
      </c>
    </row>
    <row r="119" spans="1:19" s="240" customFormat="1" ht="15.75" customHeight="1">
      <c r="A119" s="155"/>
      <c r="B119" s="757"/>
      <c r="C119" s="758"/>
      <c r="D119" s="759"/>
      <c r="E119" s="254"/>
      <c r="F119" s="255"/>
      <c r="G119" s="256"/>
      <c r="H119" s="262"/>
      <c r="I119" s="260"/>
      <c r="J119" s="320"/>
      <c r="K119" s="325"/>
      <c r="L119" s="326"/>
      <c r="M119" s="332"/>
      <c r="N119" s="330"/>
      <c r="O119" s="254"/>
      <c r="P119" s="255"/>
      <c r="Q119" s="256"/>
      <c r="R119" s="262"/>
      <c r="S119" s="260"/>
    </row>
    <row r="120" spans="1:19" s="240" customFormat="1" ht="15.75" customHeight="1">
      <c r="A120" s="157" t="s">
        <v>136</v>
      </c>
      <c r="B120" s="873" t="s">
        <v>124</v>
      </c>
      <c r="C120" s="874"/>
      <c r="D120" s="875"/>
      <c r="E120" s="254"/>
      <c r="F120" s="255"/>
      <c r="G120" s="256"/>
      <c r="H120" s="261"/>
      <c r="I120" s="258"/>
      <c r="J120" s="320"/>
      <c r="K120" s="325"/>
      <c r="L120" s="326"/>
      <c r="M120" s="331"/>
      <c r="N120" s="316"/>
      <c r="O120" s="254"/>
      <c r="P120" s="255"/>
      <c r="Q120" s="256"/>
      <c r="R120" s="261"/>
      <c r="S120" s="258"/>
    </row>
    <row r="121" spans="1:19" s="240" customFormat="1" ht="15.75" customHeight="1">
      <c r="A121" s="155">
        <v>1</v>
      </c>
      <c r="B121" s="836" t="s">
        <v>125</v>
      </c>
      <c r="C121" s="837"/>
      <c r="D121" s="838"/>
      <c r="E121" s="254"/>
      <c r="F121" s="255" t="s">
        <v>97</v>
      </c>
      <c r="G121" s="256">
        <v>12</v>
      </c>
      <c r="H121" s="259">
        <v>7500</v>
      </c>
      <c r="I121" s="258">
        <f>H121*G121</f>
        <v>90000</v>
      </c>
      <c r="J121" s="320"/>
      <c r="K121" s="325" t="s">
        <v>97</v>
      </c>
      <c r="L121" s="326">
        <v>12</v>
      </c>
      <c r="M121" s="328">
        <v>7800</v>
      </c>
      <c r="N121" s="316">
        <f t="shared" ref="N121:N122" si="29">(M121*L121)</f>
        <v>93600</v>
      </c>
      <c r="O121" s="254"/>
      <c r="P121" s="255" t="s">
        <v>198</v>
      </c>
      <c r="Q121" s="256">
        <v>12</v>
      </c>
      <c r="R121" s="259">
        <v>12000</v>
      </c>
      <c r="S121" s="245">
        <f t="shared" ref="S121:S122" si="30">R121*Q121</f>
        <v>144000</v>
      </c>
    </row>
    <row r="122" spans="1:19" s="240" customFormat="1" ht="15.75" customHeight="1">
      <c r="A122" s="155">
        <v>2</v>
      </c>
      <c r="B122" s="876" t="s">
        <v>123</v>
      </c>
      <c r="C122" s="877"/>
      <c r="D122" s="878"/>
      <c r="E122" s="254"/>
      <c r="F122" s="255" t="s">
        <v>103</v>
      </c>
      <c r="G122" s="256">
        <v>2</v>
      </c>
      <c r="H122" s="259">
        <v>10000</v>
      </c>
      <c r="I122" s="258">
        <f>H122*G122</f>
        <v>20000</v>
      </c>
      <c r="J122" s="320"/>
      <c r="K122" s="325" t="s">
        <v>103</v>
      </c>
      <c r="L122" s="736">
        <v>2</v>
      </c>
      <c r="M122" s="328">
        <v>12000</v>
      </c>
      <c r="N122" s="316">
        <f t="shared" si="29"/>
        <v>24000</v>
      </c>
      <c r="O122" s="254"/>
      <c r="P122" s="255" t="s">
        <v>197</v>
      </c>
      <c r="Q122" s="256">
        <v>2</v>
      </c>
      <c r="R122" s="259">
        <v>5000</v>
      </c>
      <c r="S122" s="245">
        <f t="shared" si="30"/>
        <v>10000</v>
      </c>
    </row>
    <row r="123" spans="1:19" s="240" customFormat="1" ht="15.75" customHeight="1">
      <c r="A123" s="155"/>
      <c r="B123" s="839" t="s">
        <v>53</v>
      </c>
      <c r="C123" s="840"/>
      <c r="D123" s="841"/>
      <c r="E123" s="254"/>
      <c r="F123" s="255"/>
      <c r="G123" s="256"/>
      <c r="H123" s="262"/>
      <c r="I123" s="280">
        <f>SUM(I121:I122)</f>
        <v>110000</v>
      </c>
      <c r="J123" s="320"/>
      <c r="K123" s="325"/>
      <c r="L123" s="326"/>
      <c r="M123" s="332"/>
      <c r="N123" s="586">
        <f>SUM(N121:N122)</f>
        <v>117600</v>
      </c>
      <c r="O123" s="254"/>
      <c r="P123" s="255"/>
      <c r="Q123" s="256"/>
      <c r="R123" s="262"/>
      <c r="S123" s="588">
        <f>SUM(S121:S122)</f>
        <v>154000</v>
      </c>
    </row>
    <row r="124" spans="1:19" s="240" customFormat="1" ht="15.75" customHeight="1">
      <c r="A124" s="155"/>
      <c r="B124" s="757"/>
      <c r="C124" s="758"/>
      <c r="D124" s="759"/>
      <c r="E124" s="254"/>
      <c r="F124" s="255"/>
      <c r="G124" s="256"/>
      <c r="H124" s="262"/>
      <c r="I124" s="260"/>
      <c r="J124" s="320"/>
      <c r="K124" s="325"/>
      <c r="L124" s="326"/>
      <c r="M124" s="332"/>
      <c r="N124" s="330"/>
      <c r="O124" s="254"/>
      <c r="P124" s="255"/>
      <c r="Q124" s="256"/>
      <c r="R124" s="262"/>
      <c r="S124" s="260"/>
    </row>
    <row r="125" spans="1:19" s="240" customFormat="1" ht="27" customHeight="1">
      <c r="A125" s="157" t="s">
        <v>137</v>
      </c>
      <c r="B125" s="873" t="s">
        <v>126</v>
      </c>
      <c r="C125" s="874"/>
      <c r="D125" s="875"/>
      <c r="E125" s="254"/>
      <c r="F125" s="255"/>
      <c r="G125" s="256"/>
      <c r="H125" s="261"/>
      <c r="I125" s="258"/>
      <c r="J125" s="320"/>
      <c r="K125" s="325"/>
      <c r="L125" s="326"/>
      <c r="M125" s="331"/>
      <c r="N125" s="316"/>
      <c r="O125" s="254"/>
      <c r="P125" s="255"/>
      <c r="Q125" s="256"/>
      <c r="R125" s="261"/>
      <c r="S125" s="258"/>
    </row>
    <row r="126" spans="1:19" s="240" customFormat="1" ht="15.75" customHeight="1">
      <c r="A126" s="155">
        <v>1</v>
      </c>
      <c r="B126" s="876" t="s">
        <v>149</v>
      </c>
      <c r="C126" s="877"/>
      <c r="D126" s="878"/>
      <c r="E126" s="254"/>
      <c r="F126" s="255" t="s">
        <v>12</v>
      </c>
      <c r="G126" s="256">
        <v>1</v>
      </c>
      <c r="H126" s="258">
        <v>25000</v>
      </c>
      <c r="I126" s="258">
        <f t="shared" ref="I126:I133" si="31">H126*G126</f>
        <v>25000</v>
      </c>
      <c r="J126" s="320"/>
      <c r="K126" s="325" t="s">
        <v>12</v>
      </c>
      <c r="L126" s="326">
        <v>1</v>
      </c>
      <c r="M126" s="333">
        <v>12000</v>
      </c>
      <c r="N126" s="316">
        <f t="shared" ref="N126:N133" si="32">(M126*L126)</f>
        <v>12000</v>
      </c>
      <c r="O126" s="254"/>
      <c r="P126" s="255" t="s">
        <v>197</v>
      </c>
      <c r="Q126" s="256">
        <v>1</v>
      </c>
      <c r="R126" s="258">
        <v>35000</v>
      </c>
      <c r="S126" s="245">
        <f t="shared" ref="S126:S133" si="33">R126*Q126</f>
        <v>35000</v>
      </c>
    </row>
    <row r="127" spans="1:19" s="240" customFormat="1" ht="15.75" customHeight="1">
      <c r="A127" s="155">
        <v>2</v>
      </c>
      <c r="B127" s="876" t="s">
        <v>147</v>
      </c>
      <c r="C127" s="877"/>
      <c r="D127" s="878"/>
      <c r="E127" s="254"/>
      <c r="F127" s="255" t="s">
        <v>97</v>
      </c>
      <c r="G127" s="256">
        <v>4</v>
      </c>
      <c r="H127" s="258">
        <v>7470</v>
      </c>
      <c r="I127" s="258">
        <f t="shared" si="31"/>
        <v>29880</v>
      </c>
      <c r="J127" s="320"/>
      <c r="K127" s="325" t="s">
        <v>97</v>
      </c>
      <c r="L127" s="326">
        <v>4</v>
      </c>
      <c r="M127" s="333">
        <v>7400</v>
      </c>
      <c r="N127" s="316">
        <f t="shared" si="32"/>
        <v>29600</v>
      </c>
      <c r="O127" s="254"/>
      <c r="P127" s="255" t="s">
        <v>198</v>
      </c>
      <c r="Q127" s="256">
        <v>4</v>
      </c>
      <c r="R127" s="258">
        <v>18000</v>
      </c>
      <c r="S127" s="245">
        <f t="shared" si="33"/>
        <v>72000</v>
      </c>
    </row>
    <row r="128" spans="1:19" s="240" customFormat="1" ht="15.75" customHeight="1">
      <c r="A128" s="155">
        <v>3</v>
      </c>
      <c r="B128" s="876" t="s">
        <v>127</v>
      </c>
      <c r="C128" s="877"/>
      <c r="D128" s="878"/>
      <c r="E128" s="254"/>
      <c r="F128" s="255" t="s">
        <v>104</v>
      </c>
      <c r="G128" s="256">
        <v>4</v>
      </c>
      <c r="H128" s="258">
        <v>4950</v>
      </c>
      <c r="I128" s="258">
        <f t="shared" si="31"/>
        <v>19800</v>
      </c>
      <c r="J128" s="320"/>
      <c r="K128" s="325" t="s">
        <v>104</v>
      </c>
      <c r="L128" s="326">
        <v>8</v>
      </c>
      <c r="M128" s="333">
        <v>3500</v>
      </c>
      <c r="N128" s="316">
        <f t="shared" si="32"/>
        <v>28000</v>
      </c>
      <c r="O128" s="254"/>
      <c r="P128" s="255" t="s">
        <v>199</v>
      </c>
      <c r="Q128" s="256">
        <v>4</v>
      </c>
      <c r="R128" s="258">
        <v>6500</v>
      </c>
      <c r="S128" s="245">
        <f t="shared" si="33"/>
        <v>26000</v>
      </c>
    </row>
    <row r="129" spans="1:19" s="240" customFormat="1" ht="15.75" customHeight="1">
      <c r="A129" s="155">
        <v>4</v>
      </c>
      <c r="B129" s="876" t="s">
        <v>168</v>
      </c>
      <c r="C129" s="879"/>
      <c r="D129" s="880"/>
      <c r="E129" s="254"/>
      <c r="F129" s="255" t="s">
        <v>104</v>
      </c>
      <c r="G129" s="256">
        <v>3</v>
      </c>
      <c r="H129" s="259">
        <v>1440</v>
      </c>
      <c r="I129" s="258">
        <f t="shared" si="31"/>
        <v>4320</v>
      </c>
      <c r="J129" s="320"/>
      <c r="K129" s="325" t="s">
        <v>104</v>
      </c>
      <c r="L129" s="326">
        <v>4</v>
      </c>
      <c r="M129" s="334">
        <v>2000</v>
      </c>
      <c r="N129" s="316">
        <f t="shared" si="32"/>
        <v>8000</v>
      </c>
      <c r="O129" s="254"/>
      <c r="P129" s="255" t="s">
        <v>199</v>
      </c>
      <c r="Q129" s="256">
        <v>3</v>
      </c>
      <c r="R129" s="259">
        <v>3500</v>
      </c>
      <c r="S129" s="245">
        <f t="shared" si="33"/>
        <v>10500</v>
      </c>
    </row>
    <row r="130" spans="1:19" s="240" customFormat="1" ht="15.75" customHeight="1">
      <c r="A130" s="155">
        <v>5</v>
      </c>
      <c r="B130" s="876" t="s">
        <v>169</v>
      </c>
      <c r="C130" s="879"/>
      <c r="D130" s="880"/>
      <c r="E130" s="254"/>
      <c r="F130" s="255" t="s">
        <v>45</v>
      </c>
      <c r="G130" s="256">
        <v>8</v>
      </c>
      <c r="H130" s="258">
        <v>600</v>
      </c>
      <c r="I130" s="258">
        <f>H130*G130</f>
        <v>4800</v>
      </c>
      <c r="J130" s="320"/>
      <c r="K130" s="325" t="s">
        <v>45</v>
      </c>
      <c r="L130" s="326">
        <v>8</v>
      </c>
      <c r="M130" s="333">
        <v>100</v>
      </c>
      <c r="N130" s="316">
        <f t="shared" si="32"/>
        <v>800</v>
      </c>
      <c r="O130" s="254"/>
      <c r="P130" s="255" t="s">
        <v>196</v>
      </c>
      <c r="Q130" s="256">
        <v>8</v>
      </c>
      <c r="R130" s="258">
        <v>250</v>
      </c>
      <c r="S130" s="245">
        <f t="shared" si="33"/>
        <v>2000</v>
      </c>
    </row>
    <row r="131" spans="1:19" s="240" customFormat="1" ht="15.75" customHeight="1">
      <c r="A131" s="155">
        <v>6</v>
      </c>
      <c r="B131" s="876" t="s">
        <v>170</v>
      </c>
      <c r="C131" s="879"/>
      <c r="D131" s="880"/>
      <c r="E131" s="254"/>
      <c r="F131" s="255" t="s">
        <v>104</v>
      </c>
      <c r="G131" s="256">
        <v>12</v>
      </c>
      <c r="H131" s="258">
        <v>600</v>
      </c>
      <c r="I131" s="258">
        <f>H131*G131</f>
        <v>7200</v>
      </c>
      <c r="J131" s="320"/>
      <c r="K131" s="325"/>
      <c r="L131" s="326"/>
      <c r="M131" s="334"/>
      <c r="N131" s="316">
        <f t="shared" si="32"/>
        <v>0</v>
      </c>
      <c r="O131" s="254"/>
      <c r="P131" s="255" t="s">
        <v>199</v>
      </c>
      <c r="Q131" s="743"/>
      <c r="R131" s="258">
        <v>200</v>
      </c>
      <c r="S131" s="245">
        <f t="shared" si="33"/>
        <v>0</v>
      </c>
    </row>
    <row r="132" spans="1:19" s="240" customFormat="1" ht="15.75" customHeight="1">
      <c r="A132" s="155">
        <v>7</v>
      </c>
      <c r="B132" s="876" t="s">
        <v>148</v>
      </c>
      <c r="C132" s="877"/>
      <c r="D132" s="878"/>
      <c r="E132" s="254"/>
      <c r="F132" s="255" t="s">
        <v>104</v>
      </c>
      <c r="G132" s="256">
        <v>4</v>
      </c>
      <c r="H132" s="259">
        <v>1882</v>
      </c>
      <c r="I132" s="258">
        <f t="shared" si="31"/>
        <v>7528</v>
      </c>
      <c r="J132" s="320"/>
      <c r="K132" s="325" t="s">
        <v>104</v>
      </c>
      <c r="L132" s="736">
        <v>4</v>
      </c>
      <c r="M132" s="333">
        <v>2165</v>
      </c>
      <c r="N132" s="316">
        <f t="shared" si="32"/>
        <v>8660</v>
      </c>
      <c r="O132" s="254"/>
      <c r="P132" s="255" t="s">
        <v>199</v>
      </c>
      <c r="Q132" s="256">
        <v>4</v>
      </c>
      <c r="R132" s="259">
        <v>3000</v>
      </c>
      <c r="S132" s="245">
        <f t="shared" si="33"/>
        <v>12000</v>
      </c>
    </row>
    <row r="133" spans="1:19" s="240" customFormat="1" ht="15.75" customHeight="1">
      <c r="A133" s="155">
        <v>8</v>
      </c>
      <c r="B133" s="836" t="s">
        <v>128</v>
      </c>
      <c r="C133" s="837"/>
      <c r="D133" s="838"/>
      <c r="E133" s="254"/>
      <c r="F133" s="255" t="s">
        <v>12</v>
      </c>
      <c r="G133" s="256">
        <v>1</v>
      </c>
      <c r="H133" s="258">
        <v>10000</v>
      </c>
      <c r="I133" s="258">
        <f t="shared" si="31"/>
        <v>10000</v>
      </c>
      <c r="J133" s="320"/>
      <c r="K133" s="325" t="s">
        <v>12</v>
      </c>
      <c r="L133" s="736">
        <v>1</v>
      </c>
      <c r="M133" s="335">
        <v>12000</v>
      </c>
      <c r="N133" s="316">
        <f t="shared" si="32"/>
        <v>12000</v>
      </c>
      <c r="O133" s="254"/>
      <c r="P133" s="255" t="s">
        <v>196</v>
      </c>
      <c r="Q133" s="256">
        <v>1</v>
      </c>
      <c r="R133" s="258">
        <v>10000</v>
      </c>
      <c r="S133" s="245">
        <f t="shared" si="33"/>
        <v>10000</v>
      </c>
    </row>
    <row r="134" spans="1:19" s="240" customFormat="1" ht="15.75" customHeight="1">
      <c r="A134" s="155"/>
      <c r="B134" s="839" t="s">
        <v>53</v>
      </c>
      <c r="C134" s="840"/>
      <c r="D134" s="841"/>
      <c r="E134" s="254"/>
      <c r="F134" s="255"/>
      <c r="G134" s="256"/>
      <c r="H134" s="262"/>
      <c r="I134" s="280">
        <f>SUM(I127:I133)</f>
        <v>83528</v>
      </c>
      <c r="J134" s="320"/>
      <c r="K134" s="325"/>
      <c r="L134" s="326"/>
      <c r="M134" s="332"/>
      <c r="N134" s="586">
        <f>SUM(N126:N133)</f>
        <v>99060</v>
      </c>
      <c r="O134" s="254"/>
      <c r="P134" s="255"/>
      <c r="Q134" s="256"/>
      <c r="R134" s="262"/>
      <c r="S134" s="786">
        <v>132500</v>
      </c>
    </row>
    <row r="135" spans="1:19" s="240" customFormat="1" ht="15.75" customHeight="1">
      <c r="A135" s="155"/>
      <c r="B135" s="757"/>
      <c r="C135" s="758"/>
      <c r="D135" s="759"/>
      <c r="E135" s="254"/>
      <c r="F135" s="255"/>
      <c r="G135" s="256"/>
      <c r="H135" s="262"/>
      <c r="I135" s="260"/>
      <c r="J135" s="320"/>
      <c r="K135" s="336"/>
      <c r="L135" s="326"/>
      <c r="M135" s="337"/>
      <c r="N135" s="316"/>
      <c r="O135" s="254"/>
      <c r="P135" s="255"/>
      <c r="Q135" s="256"/>
      <c r="R135" s="262"/>
      <c r="S135" s="260"/>
    </row>
    <row r="136" spans="1:19" s="240" customFormat="1" ht="15.75" customHeight="1">
      <c r="A136" s="157" t="s">
        <v>138</v>
      </c>
      <c r="B136" s="873" t="s">
        <v>129</v>
      </c>
      <c r="C136" s="874"/>
      <c r="D136" s="875"/>
      <c r="E136" s="254"/>
      <c r="F136" s="263"/>
      <c r="G136" s="256"/>
      <c r="H136" s="261"/>
      <c r="I136" s="258"/>
      <c r="J136" s="320"/>
      <c r="K136" s="325"/>
      <c r="L136" s="326"/>
      <c r="M136" s="338"/>
      <c r="N136" s="316"/>
      <c r="O136" s="254"/>
      <c r="P136" s="263"/>
      <c r="Q136" s="256"/>
      <c r="R136" s="261"/>
      <c r="S136" s="258"/>
    </row>
    <row r="137" spans="1:19" s="240" customFormat="1" ht="15.75" customHeight="1">
      <c r="A137" s="155">
        <v>1</v>
      </c>
      <c r="B137" s="876" t="s">
        <v>171</v>
      </c>
      <c r="C137" s="877"/>
      <c r="D137" s="878"/>
      <c r="E137" s="254"/>
      <c r="F137" s="255" t="s">
        <v>97</v>
      </c>
      <c r="G137" s="256">
        <v>4</v>
      </c>
      <c r="H137" s="258">
        <v>3500</v>
      </c>
      <c r="I137" s="258">
        <f>H137*G137</f>
        <v>14000</v>
      </c>
      <c r="J137" s="320"/>
      <c r="K137" s="325" t="s">
        <v>97</v>
      </c>
      <c r="L137" s="326">
        <v>4</v>
      </c>
      <c r="M137" s="338">
        <v>12950</v>
      </c>
      <c r="N137" s="316">
        <f t="shared" ref="N137:N138" si="34">(M137*L137)</f>
        <v>51800</v>
      </c>
      <c r="O137" s="254"/>
      <c r="P137" s="255" t="s">
        <v>198</v>
      </c>
      <c r="Q137" s="256">
        <v>4</v>
      </c>
      <c r="R137" s="258">
        <v>6000</v>
      </c>
      <c r="S137" s="245">
        <f t="shared" ref="S137:S138" si="35">R137*Q137</f>
        <v>24000</v>
      </c>
    </row>
    <row r="138" spans="1:19" s="240" customFormat="1" ht="15.75" customHeight="1">
      <c r="A138" s="155">
        <v>2</v>
      </c>
      <c r="B138" s="876" t="s">
        <v>123</v>
      </c>
      <c r="C138" s="877"/>
      <c r="D138" s="878"/>
      <c r="E138" s="254"/>
      <c r="F138" s="255" t="s">
        <v>12</v>
      </c>
      <c r="G138" s="256">
        <v>1</v>
      </c>
      <c r="H138" s="258">
        <v>10000</v>
      </c>
      <c r="I138" s="258">
        <f>H138*G138</f>
        <v>10000</v>
      </c>
      <c r="J138" s="320"/>
      <c r="K138" s="325" t="s">
        <v>12</v>
      </c>
      <c r="L138" s="326">
        <v>1</v>
      </c>
      <c r="M138" s="333">
        <v>12000</v>
      </c>
      <c r="N138" s="316">
        <f t="shared" si="34"/>
        <v>12000</v>
      </c>
      <c r="O138" s="254"/>
      <c r="P138" s="255" t="s">
        <v>197</v>
      </c>
      <c r="Q138" s="256">
        <v>1</v>
      </c>
      <c r="R138" s="258">
        <v>5000</v>
      </c>
      <c r="S138" s="245">
        <f t="shared" si="35"/>
        <v>5000</v>
      </c>
    </row>
    <row r="139" spans="1:19" s="240" customFormat="1" ht="15.75" customHeight="1">
      <c r="A139" s="155"/>
      <c r="B139" s="839" t="s">
        <v>53</v>
      </c>
      <c r="C139" s="840"/>
      <c r="D139" s="841"/>
      <c r="E139" s="254"/>
      <c r="F139" s="255"/>
      <c r="G139" s="256"/>
      <c r="H139" s="262"/>
      <c r="I139" s="280">
        <f>SUM(I137:I138)</f>
        <v>24000</v>
      </c>
      <c r="J139" s="320"/>
      <c r="K139" s="325"/>
      <c r="L139" s="326"/>
      <c r="M139" s="335"/>
      <c r="N139" s="586">
        <f>SUM(N137:N138)</f>
        <v>63800</v>
      </c>
      <c r="O139" s="254"/>
      <c r="P139" s="255"/>
      <c r="Q139" s="256"/>
      <c r="R139" s="262"/>
      <c r="S139" s="588">
        <f>SUM(S137:S138)</f>
        <v>29000</v>
      </c>
    </row>
    <row r="140" spans="1:19" s="240" customFormat="1" ht="15.75" customHeight="1">
      <c r="A140" s="155"/>
      <c r="B140" s="836"/>
      <c r="C140" s="837"/>
      <c r="D140" s="838"/>
      <c r="E140" s="254"/>
      <c r="F140" s="255"/>
      <c r="G140" s="256"/>
      <c r="H140" s="262"/>
      <c r="I140" s="260"/>
      <c r="J140" s="320"/>
      <c r="K140" s="336"/>
      <c r="L140" s="326"/>
      <c r="M140" s="337"/>
      <c r="N140" s="316"/>
      <c r="O140" s="254"/>
      <c r="P140" s="255"/>
      <c r="Q140" s="256"/>
      <c r="R140" s="262"/>
      <c r="S140" s="260"/>
    </row>
    <row r="141" spans="1:19" s="240" customFormat="1" ht="15.75" customHeight="1">
      <c r="A141" s="157" t="s">
        <v>176</v>
      </c>
      <c r="B141" s="873" t="s">
        <v>160</v>
      </c>
      <c r="C141" s="874"/>
      <c r="D141" s="875"/>
      <c r="E141" s="254"/>
      <c r="F141" s="263"/>
      <c r="G141" s="256"/>
      <c r="H141" s="261"/>
      <c r="I141" s="258"/>
      <c r="J141" s="320"/>
      <c r="K141" s="325"/>
      <c r="L141" s="326"/>
      <c r="M141" s="334"/>
      <c r="N141" s="316"/>
      <c r="O141" s="254"/>
      <c r="P141" s="263"/>
      <c r="Q141" s="256"/>
      <c r="R141" s="261"/>
      <c r="S141" s="258"/>
    </row>
    <row r="142" spans="1:19" s="240" customFormat="1" ht="15.75" customHeight="1">
      <c r="A142" s="155">
        <v>1</v>
      </c>
      <c r="B142" s="876" t="s">
        <v>161</v>
      </c>
      <c r="C142" s="877"/>
      <c r="D142" s="878"/>
      <c r="E142" s="254"/>
      <c r="F142" s="255" t="s">
        <v>104</v>
      </c>
      <c r="G142" s="256">
        <v>2</v>
      </c>
      <c r="H142" s="259">
        <v>1882</v>
      </c>
      <c r="I142" s="258">
        <f>H142*G142</f>
        <v>3764</v>
      </c>
      <c r="J142" s="320"/>
      <c r="K142" s="325" t="s">
        <v>104</v>
      </c>
      <c r="L142" s="326">
        <v>2</v>
      </c>
      <c r="M142" s="334">
        <v>3000</v>
      </c>
      <c r="N142" s="316">
        <f t="shared" ref="N142:N143" si="36">(M142*L142)</f>
        <v>6000</v>
      </c>
      <c r="O142" s="254"/>
      <c r="P142" s="255" t="s">
        <v>200</v>
      </c>
      <c r="Q142" s="256">
        <v>2</v>
      </c>
      <c r="R142" s="259">
        <v>3000</v>
      </c>
      <c r="S142" s="245">
        <f t="shared" ref="S142:S143" si="37">R142*Q142</f>
        <v>6000</v>
      </c>
    </row>
    <row r="143" spans="1:19" s="240" customFormat="1" ht="15.75" customHeight="1">
      <c r="A143" s="155">
        <v>2</v>
      </c>
      <c r="B143" s="876" t="s">
        <v>172</v>
      </c>
      <c r="C143" s="877"/>
      <c r="D143" s="878"/>
      <c r="E143" s="254"/>
      <c r="F143" s="255" t="s">
        <v>104</v>
      </c>
      <c r="G143" s="256">
        <v>1</v>
      </c>
      <c r="H143" s="258">
        <v>2000</v>
      </c>
      <c r="I143" s="258">
        <f>H143*G143</f>
        <v>2000</v>
      </c>
      <c r="J143" s="320"/>
      <c r="K143" s="325" t="s">
        <v>104</v>
      </c>
      <c r="L143" s="326">
        <v>1</v>
      </c>
      <c r="M143" s="333">
        <v>6000</v>
      </c>
      <c r="N143" s="316">
        <f t="shared" si="36"/>
        <v>6000</v>
      </c>
      <c r="O143" s="254"/>
      <c r="P143" s="255" t="s">
        <v>200</v>
      </c>
      <c r="Q143" s="256">
        <v>1</v>
      </c>
      <c r="R143" s="258">
        <v>2500</v>
      </c>
      <c r="S143" s="245">
        <f t="shared" si="37"/>
        <v>2500</v>
      </c>
    </row>
    <row r="144" spans="1:19" s="240" customFormat="1" ht="15.75" customHeight="1">
      <c r="A144" s="155"/>
      <c r="B144" s="839" t="s">
        <v>53</v>
      </c>
      <c r="C144" s="840"/>
      <c r="D144" s="841"/>
      <c r="E144" s="254"/>
      <c r="F144" s="255"/>
      <c r="G144" s="256"/>
      <c r="H144" s="262"/>
      <c r="I144" s="280">
        <f>SUM(I142:I143)</f>
        <v>5764</v>
      </c>
      <c r="J144" s="320"/>
      <c r="K144" s="325"/>
      <c r="L144" s="326"/>
      <c r="M144" s="335"/>
      <c r="N144" s="586">
        <f>SUM(N142:N143)</f>
        <v>12000</v>
      </c>
      <c r="O144" s="254"/>
      <c r="P144" s="255"/>
      <c r="Q144" s="256"/>
      <c r="R144" s="262"/>
      <c r="S144" s="582">
        <f>SUM(S142:S143)</f>
        <v>8500</v>
      </c>
    </row>
    <row r="145" spans="1:19" s="240" customFormat="1" ht="15.75" customHeight="1">
      <c r="A145" s="155"/>
      <c r="B145" s="304"/>
      <c r="C145" s="758"/>
      <c r="D145" s="759"/>
      <c r="E145" s="254"/>
      <c r="F145" s="255"/>
      <c r="G145" s="256"/>
      <c r="H145" s="264"/>
      <c r="I145" s="260"/>
      <c r="J145" s="320"/>
      <c r="K145" s="325"/>
      <c r="L145" s="326"/>
      <c r="M145" s="335"/>
      <c r="N145" s="586"/>
      <c r="O145" s="254"/>
      <c r="P145" s="255"/>
      <c r="Q145" s="256"/>
      <c r="R145" s="264"/>
      <c r="S145" s="260"/>
    </row>
    <row r="146" spans="1:19" s="240" customFormat="1" ht="15.75" customHeight="1">
      <c r="A146" s="155"/>
      <c r="B146" s="757"/>
      <c r="C146" s="758"/>
      <c r="D146" s="759"/>
      <c r="E146" s="254"/>
      <c r="F146" s="255"/>
      <c r="G146" s="256"/>
      <c r="H146" s="264"/>
      <c r="I146" s="260"/>
      <c r="J146" s="339"/>
      <c r="K146" s="340"/>
      <c r="L146" s="341"/>
      <c r="M146" s="342"/>
      <c r="N146" s="316"/>
      <c r="O146" s="254"/>
      <c r="P146" s="255"/>
      <c r="Q146" s="256"/>
      <c r="R146" s="264"/>
      <c r="S146" s="260"/>
    </row>
    <row r="147" spans="1:19" s="240" customFormat="1" ht="15.75" customHeight="1">
      <c r="A147" s="158" t="s">
        <v>150</v>
      </c>
      <c r="B147" s="810" t="s">
        <v>54</v>
      </c>
      <c r="C147" s="882"/>
      <c r="D147" s="883"/>
      <c r="E147" s="265"/>
      <c r="F147" s="266"/>
      <c r="G147" s="267"/>
      <c r="H147" s="229"/>
      <c r="I147" s="245"/>
      <c r="J147" s="343"/>
      <c r="K147" s="344"/>
      <c r="L147" s="345"/>
      <c r="M147" s="333"/>
      <c r="N147" s="316"/>
      <c r="O147" s="265"/>
      <c r="P147" s="266"/>
      <c r="Q147" s="267"/>
      <c r="R147" s="229"/>
      <c r="S147" s="245"/>
    </row>
    <row r="148" spans="1:19" s="240" customFormat="1" ht="15.75" customHeight="1">
      <c r="A148" s="155">
        <v>1</v>
      </c>
      <c r="B148" s="881" t="s">
        <v>55</v>
      </c>
      <c r="C148" s="882"/>
      <c r="D148" s="883"/>
      <c r="E148" s="268"/>
      <c r="F148" s="226" t="s">
        <v>45</v>
      </c>
      <c r="G148" s="269">
        <v>100</v>
      </c>
      <c r="H148" s="270">
        <v>250</v>
      </c>
      <c r="I148" s="245">
        <f t="shared" ref="I148:I153" si="38">G148*H148</f>
        <v>25000</v>
      </c>
      <c r="J148" s="343"/>
      <c r="K148" s="344" t="s">
        <v>45</v>
      </c>
      <c r="L148" s="738">
        <v>70</v>
      </c>
      <c r="M148" s="333">
        <v>230</v>
      </c>
      <c r="N148" s="316">
        <f t="shared" ref="N148:N158" si="39">(M148*L148)</f>
        <v>16100</v>
      </c>
      <c r="O148" s="268"/>
      <c r="P148" s="226" t="s">
        <v>196</v>
      </c>
      <c r="Q148" s="269">
        <v>100</v>
      </c>
      <c r="R148" s="270">
        <v>260</v>
      </c>
      <c r="S148" s="245">
        <f t="shared" ref="S148:S155" si="40">R148*Q148</f>
        <v>26000</v>
      </c>
    </row>
    <row r="149" spans="1:19" s="240" customFormat="1" ht="15.75" customHeight="1">
      <c r="A149" s="155">
        <v>2</v>
      </c>
      <c r="B149" s="881" t="s">
        <v>56</v>
      </c>
      <c r="C149" s="882"/>
      <c r="D149" s="883"/>
      <c r="E149" s="268"/>
      <c r="F149" s="226" t="s">
        <v>45</v>
      </c>
      <c r="G149" s="269">
        <v>200</v>
      </c>
      <c r="H149" s="270">
        <v>125</v>
      </c>
      <c r="I149" s="245">
        <f t="shared" si="38"/>
        <v>25000</v>
      </c>
      <c r="J149" s="343"/>
      <c r="K149" s="737" t="s">
        <v>322</v>
      </c>
      <c r="L149" s="738">
        <v>50</v>
      </c>
      <c r="M149" s="346">
        <v>3240</v>
      </c>
      <c r="N149" s="316">
        <f t="shared" si="39"/>
        <v>162000</v>
      </c>
      <c r="O149" s="268"/>
      <c r="P149" s="744" t="s">
        <v>322</v>
      </c>
      <c r="Q149" s="745">
        <v>10</v>
      </c>
      <c r="R149" s="270">
        <v>8000</v>
      </c>
      <c r="S149" s="245">
        <f t="shared" si="40"/>
        <v>80000</v>
      </c>
    </row>
    <row r="150" spans="1:19" s="240" customFormat="1" ht="15.75" customHeight="1">
      <c r="A150" s="155">
        <v>3</v>
      </c>
      <c r="B150" s="881" t="s">
        <v>57</v>
      </c>
      <c r="C150" s="882"/>
      <c r="D150" s="883"/>
      <c r="E150" s="268"/>
      <c r="F150" s="226" t="s">
        <v>45</v>
      </c>
      <c r="G150" s="269">
        <v>50</v>
      </c>
      <c r="H150" s="270">
        <v>250</v>
      </c>
      <c r="I150" s="245">
        <f t="shared" si="38"/>
        <v>12500</v>
      </c>
      <c r="J150" s="343"/>
      <c r="K150" s="344" t="s">
        <v>45</v>
      </c>
      <c r="L150" s="738">
        <v>40</v>
      </c>
      <c r="M150" s="346">
        <v>1550</v>
      </c>
      <c r="N150" s="316">
        <f t="shared" si="39"/>
        <v>62000</v>
      </c>
      <c r="O150" s="268"/>
      <c r="P150" s="226" t="s">
        <v>196</v>
      </c>
      <c r="Q150" s="269">
        <v>50</v>
      </c>
      <c r="R150" s="270">
        <v>160</v>
      </c>
      <c r="S150" s="245">
        <f t="shared" si="40"/>
        <v>8000</v>
      </c>
    </row>
    <row r="151" spans="1:19" s="240" customFormat="1" ht="15.75" customHeight="1">
      <c r="A151" s="155">
        <v>4</v>
      </c>
      <c r="B151" s="881" t="s">
        <v>58</v>
      </c>
      <c r="C151" s="882"/>
      <c r="D151" s="883"/>
      <c r="E151" s="268"/>
      <c r="F151" s="226" t="s">
        <v>45</v>
      </c>
      <c r="G151" s="269">
        <v>15</v>
      </c>
      <c r="H151" s="270">
        <v>500</v>
      </c>
      <c r="I151" s="245">
        <f t="shared" si="38"/>
        <v>7500</v>
      </c>
      <c r="J151" s="343"/>
      <c r="K151" s="344" t="s">
        <v>45</v>
      </c>
      <c r="L151" s="345">
        <v>10</v>
      </c>
      <c r="M151" s="346">
        <v>2550</v>
      </c>
      <c r="N151" s="316">
        <f t="shared" si="39"/>
        <v>25500</v>
      </c>
      <c r="O151" s="268"/>
      <c r="P151" s="226" t="s">
        <v>196</v>
      </c>
      <c r="Q151" s="269">
        <v>15</v>
      </c>
      <c r="R151" s="270">
        <v>260</v>
      </c>
      <c r="S151" s="245">
        <f t="shared" si="40"/>
        <v>3900</v>
      </c>
    </row>
    <row r="152" spans="1:19" s="240" customFormat="1" ht="15.75" customHeight="1">
      <c r="A152" s="155">
        <v>5</v>
      </c>
      <c r="B152" s="881" t="s">
        <v>107</v>
      </c>
      <c r="C152" s="882"/>
      <c r="D152" s="883"/>
      <c r="E152" s="268"/>
      <c r="F152" s="226" t="s">
        <v>45</v>
      </c>
      <c r="G152" s="269">
        <v>50</v>
      </c>
      <c r="H152" s="270">
        <v>160</v>
      </c>
      <c r="I152" s="245">
        <f t="shared" si="38"/>
        <v>8000</v>
      </c>
      <c r="J152" s="343"/>
      <c r="K152" s="344" t="s">
        <v>45</v>
      </c>
      <c r="L152" s="738">
        <v>50</v>
      </c>
      <c r="M152" s="346">
        <v>200</v>
      </c>
      <c r="N152" s="316">
        <f t="shared" si="39"/>
        <v>10000</v>
      </c>
      <c r="O152" s="268"/>
      <c r="P152" s="226" t="s">
        <v>196</v>
      </c>
      <c r="Q152" s="269">
        <v>50</v>
      </c>
      <c r="R152" s="270">
        <v>200</v>
      </c>
      <c r="S152" s="245">
        <f t="shared" si="40"/>
        <v>10000</v>
      </c>
    </row>
    <row r="153" spans="1:19" s="240" customFormat="1" ht="15.75" customHeight="1">
      <c r="A153" s="155">
        <v>6</v>
      </c>
      <c r="B153" s="881" t="s">
        <v>59</v>
      </c>
      <c r="C153" s="882"/>
      <c r="D153" s="883"/>
      <c r="E153" s="268"/>
      <c r="F153" s="271" t="s">
        <v>44</v>
      </c>
      <c r="G153" s="272">
        <v>100</v>
      </c>
      <c r="H153" s="244">
        <v>600</v>
      </c>
      <c r="I153" s="245">
        <f t="shared" si="38"/>
        <v>60000</v>
      </c>
      <c r="J153" s="343"/>
      <c r="K153" s="347" t="s">
        <v>44</v>
      </c>
      <c r="L153" s="348">
        <v>60</v>
      </c>
      <c r="M153" s="315">
        <v>1000</v>
      </c>
      <c r="N153" s="316">
        <f t="shared" si="39"/>
        <v>60000</v>
      </c>
      <c r="O153" s="268"/>
      <c r="P153" s="746" t="s">
        <v>44</v>
      </c>
      <c r="Q153" s="272">
        <v>100</v>
      </c>
      <c r="R153" s="244">
        <v>950</v>
      </c>
      <c r="S153" s="245">
        <f t="shared" si="40"/>
        <v>95000</v>
      </c>
    </row>
    <row r="154" spans="1:19" s="240" customFormat="1" ht="15.75" customHeight="1">
      <c r="A154" s="155">
        <v>7</v>
      </c>
      <c r="B154" s="881" t="s">
        <v>155</v>
      </c>
      <c r="C154" s="884"/>
      <c r="D154" s="885"/>
      <c r="E154" s="268"/>
      <c r="F154" s="226" t="s">
        <v>60</v>
      </c>
      <c r="G154" s="273">
        <v>40</v>
      </c>
      <c r="H154" s="270">
        <v>6000</v>
      </c>
      <c r="I154" s="245">
        <f>G154*H154</f>
        <v>240000</v>
      </c>
      <c r="J154" s="343"/>
      <c r="K154" s="344" t="s">
        <v>60</v>
      </c>
      <c r="L154" s="739">
        <v>40</v>
      </c>
      <c r="M154" s="315">
        <v>4000</v>
      </c>
      <c r="N154" s="316">
        <f t="shared" si="39"/>
        <v>160000</v>
      </c>
      <c r="O154" s="268"/>
      <c r="P154" s="226" t="s">
        <v>201</v>
      </c>
      <c r="Q154" s="273">
        <v>40</v>
      </c>
      <c r="R154" s="270">
        <v>3500</v>
      </c>
      <c r="S154" s="245">
        <f t="shared" si="40"/>
        <v>140000</v>
      </c>
    </row>
    <row r="155" spans="1:19" s="240" customFormat="1" ht="15.75" customHeight="1">
      <c r="A155" s="155">
        <v>8</v>
      </c>
      <c r="B155" s="886" t="s">
        <v>72</v>
      </c>
      <c r="C155" s="882"/>
      <c r="D155" s="883"/>
      <c r="E155" s="268"/>
      <c r="F155" s="226" t="s">
        <v>12</v>
      </c>
      <c r="G155" s="273">
        <v>1</v>
      </c>
      <c r="H155" s="270">
        <v>20000</v>
      </c>
      <c r="I155" s="245">
        <f>G155*H155</f>
        <v>20000</v>
      </c>
      <c r="J155" s="343"/>
      <c r="K155" s="344" t="s">
        <v>194</v>
      </c>
      <c r="L155" s="349">
        <v>1</v>
      </c>
      <c r="M155" s="346">
        <v>5000</v>
      </c>
      <c r="N155" s="316">
        <f t="shared" si="39"/>
        <v>5000</v>
      </c>
      <c r="O155" s="268"/>
      <c r="P155" s="226" t="s">
        <v>197</v>
      </c>
      <c r="Q155" s="273">
        <v>1</v>
      </c>
      <c r="R155" s="270">
        <v>15000</v>
      </c>
      <c r="S155" s="245">
        <f t="shared" si="40"/>
        <v>15000</v>
      </c>
    </row>
    <row r="156" spans="1:19" s="240" customFormat="1" ht="15.75" customHeight="1">
      <c r="A156" s="155"/>
      <c r="B156" s="491" t="s">
        <v>326</v>
      </c>
      <c r="C156" s="747"/>
      <c r="D156" s="748"/>
      <c r="E156" s="268"/>
      <c r="F156" s="226"/>
      <c r="G156" s="490"/>
      <c r="H156" s="270"/>
      <c r="I156" s="245">
        <v>7000</v>
      </c>
      <c r="J156" s="492"/>
      <c r="K156" s="344" t="s">
        <v>12</v>
      </c>
      <c r="L156" s="349">
        <v>1</v>
      </c>
      <c r="M156" s="346">
        <v>7000</v>
      </c>
      <c r="N156" s="316">
        <f t="shared" si="39"/>
        <v>7000</v>
      </c>
      <c r="O156" s="268"/>
      <c r="P156" s="226"/>
      <c r="Q156" s="490"/>
      <c r="R156" s="270"/>
      <c r="S156" s="245"/>
    </row>
    <row r="157" spans="1:19" s="240" customFormat="1" ht="15.75" customHeight="1">
      <c r="A157" s="155"/>
      <c r="B157" s="491" t="s">
        <v>323</v>
      </c>
      <c r="C157" s="747"/>
      <c r="D157" s="748"/>
      <c r="E157" s="268"/>
      <c r="F157" s="226"/>
      <c r="G157" s="490"/>
      <c r="H157" s="270"/>
      <c r="I157" s="316">
        <v>1000</v>
      </c>
      <c r="J157" s="492"/>
      <c r="K157" s="344" t="s">
        <v>324</v>
      </c>
      <c r="L157" s="740">
        <v>1</v>
      </c>
      <c r="M157" s="346">
        <v>1000</v>
      </c>
      <c r="N157" s="316">
        <f t="shared" si="39"/>
        <v>1000</v>
      </c>
      <c r="O157" s="268"/>
      <c r="P157" s="226"/>
      <c r="Q157" s="490"/>
      <c r="R157" s="270"/>
      <c r="S157" s="245"/>
    </row>
    <row r="158" spans="1:19" s="240" customFormat="1" ht="15.75" customHeight="1">
      <c r="A158" s="155"/>
      <c r="B158" s="491" t="s">
        <v>327</v>
      </c>
      <c r="C158" s="747"/>
      <c r="D158" s="748"/>
      <c r="E158" s="268"/>
      <c r="F158" s="226"/>
      <c r="G158" s="490"/>
      <c r="H158" s="270"/>
      <c r="I158" s="245">
        <v>64320</v>
      </c>
      <c r="J158" s="492"/>
      <c r="K158" s="344" t="s">
        <v>328</v>
      </c>
      <c r="L158" s="349">
        <v>20</v>
      </c>
      <c r="M158" s="346">
        <v>3216</v>
      </c>
      <c r="N158" s="316">
        <f t="shared" si="39"/>
        <v>64320</v>
      </c>
      <c r="O158" s="268"/>
      <c r="P158" s="226"/>
      <c r="Q158" s="490"/>
      <c r="R158" s="270"/>
      <c r="S158" s="245"/>
    </row>
    <row r="159" spans="1:19" s="240" customFormat="1" ht="15.75" customHeight="1">
      <c r="A159" s="159"/>
      <c r="B159" s="887" t="s">
        <v>53</v>
      </c>
      <c r="C159" s="888"/>
      <c r="D159" s="889"/>
      <c r="E159" s="250"/>
      <c r="F159" s="251"/>
      <c r="G159" s="252"/>
      <c r="H159" s="253"/>
      <c r="I159" s="274">
        <f>SUM(I148:I158)</f>
        <v>470320</v>
      </c>
      <c r="J159" s="320"/>
      <c r="K159" s="344"/>
      <c r="L159" s="349"/>
      <c r="M159" s="346"/>
      <c r="N159" s="587">
        <f>SUM(N148:N158)</f>
        <v>572920</v>
      </c>
      <c r="O159" s="250"/>
      <c r="P159" s="251"/>
      <c r="Q159" s="252"/>
      <c r="R159" s="253"/>
      <c r="S159" s="584">
        <f>SUM(S148:S158)</f>
        <v>377900</v>
      </c>
    </row>
    <row r="160" spans="1:19" s="240" customFormat="1" ht="15.75" customHeight="1">
      <c r="A160" s="159"/>
      <c r="B160" s="887"/>
      <c r="C160" s="890"/>
      <c r="D160" s="891"/>
      <c r="E160" s="250"/>
      <c r="F160" s="266"/>
      <c r="G160" s="267"/>
      <c r="H160" s="229"/>
      <c r="I160" s="275"/>
      <c r="J160" s="320"/>
      <c r="K160" s="340"/>
      <c r="L160" s="341"/>
      <c r="M160" s="351"/>
      <c r="N160" s="352"/>
      <c r="O160" s="250"/>
      <c r="P160" s="266"/>
      <c r="Q160" s="267"/>
      <c r="R160" s="229"/>
      <c r="S160" s="275"/>
    </row>
    <row r="161" spans="1:19" s="240" customFormat="1" ht="15.75" customHeight="1">
      <c r="A161" s="158" t="s">
        <v>151</v>
      </c>
      <c r="B161" s="810" t="s">
        <v>77</v>
      </c>
      <c r="C161" s="882"/>
      <c r="D161" s="883"/>
      <c r="E161" s="265"/>
      <c r="F161" s="226"/>
      <c r="G161" s="267"/>
      <c r="H161" s="229"/>
      <c r="I161" s="245"/>
      <c r="J161" s="339"/>
      <c r="K161" s="344"/>
      <c r="L161" s="341"/>
      <c r="M161" s="351"/>
      <c r="N161" s="316"/>
      <c r="O161" s="265"/>
      <c r="P161" s="226"/>
      <c r="Q161" s="267"/>
      <c r="R161" s="229"/>
      <c r="S161" s="245"/>
    </row>
    <row r="162" spans="1:19" s="240" customFormat="1" ht="15.75" customHeight="1">
      <c r="A162" s="155"/>
      <c r="B162" s="886" t="s">
        <v>156</v>
      </c>
      <c r="C162" s="882"/>
      <c r="D162" s="883"/>
      <c r="E162" s="268">
        <v>1</v>
      </c>
      <c r="F162" s="226" t="s">
        <v>10</v>
      </c>
      <c r="G162" s="269">
        <v>12</v>
      </c>
      <c r="H162" s="270">
        <v>1200</v>
      </c>
      <c r="I162" s="245">
        <f t="shared" ref="I162:I169" si="41">H162*G162*E162</f>
        <v>14400</v>
      </c>
      <c r="J162" s="343">
        <v>1</v>
      </c>
      <c r="K162" s="344" t="s">
        <v>10</v>
      </c>
      <c r="L162" s="345">
        <v>12</v>
      </c>
      <c r="M162" s="346">
        <v>1200</v>
      </c>
      <c r="N162" s="316">
        <f t="shared" ref="N162:N168" si="42">(M162*L162*J162)</f>
        <v>14400</v>
      </c>
      <c r="O162" s="268">
        <v>1</v>
      </c>
      <c r="P162" s="226" t="s">
        <v>202</v>
      </c>
      <c r="Q162" s="269">
        <v>12</v>
      </c>
      <c r="R162" s="270">
        <v>1500</v>
      </c>
      <c r="S162" s="245">
        <f>R162*Q162*O162</f>
        <v>18000</v>
      </c>
    </row>
    <row r="163" spans="1:19" s="240" customFormat="1" ht="15.75" customHeight="1">
      <c r="A163" s="155"/>
      <c r="B163" s="886" t="s">
        <v>157</v>
      </c>
      <c r="C163" s="882"/>
      <c r="D163" s="883"/>
      <c r="E163" s="268">
        <v>1</v>
      </c>
      <c r="F163" s="226" t="s">
        <v>10</v>
      </c>
      <c r="G163" s="269">
        <v>12</v>
      </c>
      <c r="H163" s="270">
        <v>1100</v>
      </c>
      <c r="I163" s="245">
        <f>H163*G163*E163</f>
        <v>13200</v>
      </c>
      <c r="J163" s="343">
        <v>1</v>
      </c>
      <c r="K163" s="344" t="s">
        <v>10</v>
      </c>
      <c r="L163" s="345">
        <v>12</v>
      </c>
      <c r="M163" s="346">
        <v>1000</v>
      </c>
      <c r="N163" s="316">
        <f t="shared" si="42"/>
        <v>12000</v>
      </c>
      <c r="O163" s="268">
        <v>1</v>
      </c>
      <c r="P163" s="226" t="s">
        <v>202</v>
      </c>
      <c r="Q163" s="269">
        <v>12</v>
      </c>
      <c r="R163" s="270">
        <v>1300</v>
      </c>
      <c r="S163" s="245">
        <f t="shared" ref="S163:S169" si="43">R163*Q163*O163</f>
        <v>15600</v>
      </c>
    </row>
    <row r="164" spans="1:19" s="240" customFormat="1" ht="15.75" customHeight="1">
      <c r="A164" s="155"/>
      <c r="B164" s="886" t="s">
        <v>106</v>
      </c>
      <c r="C164" s="882"/>
      <c r="D164" s="883"/>
      <c r="E164" s="268">
        <v>1</v>
      </c>
      <c r="F164" s="226" t="s">
        <v>10</v>
      </c>
      <c r="G164" s="269">
        <v>12</v>
      </c>
      <c r="H164" s="270">
        <v>1100</v>
      </c>
      <c r="I164" s="245">
        <f t="shared" si="41"/>
        <v>13200</v>
      </c>
      <c r="J164" s="343">
        <v>1</v>
      </c>
      <c r="K164" s="344" t="s">
        <v>10</v>
      </c>
      <c r="L164" s="345">
        <v>12</v>
      </c>
      <c r="M164" s="346">
        <v>950</v>
      </c>
      <c r="N164" s="316">
        <f t="shared" si="42"/>
        <v>11400</v>
      </c>
      <c r="O164" s="268">
        <v>1</v>
      </c>
      <c r="P164" s="226" t="s">
        <v>202</v>
      </c>
      <c r="Q164" s="269">
        <v>12</v>
      </c>
      <c r="R164" s="270">
        <v>1300</v>
      </c>
      <c r="S164" s="245">
        <f t="shared" si="43"/>
        <v>15600</v>
      </c>
    </row>
    <row r="165" spans="1:19" s="240" customFormat="1" ht="15.75" customHeight="1">
      <c r="A165" s="155"/>
      <c r="B165" s="886" t="s">
        <v>61</v>
      </c>
      <c r="C165" s="882"/>
      <c r="D165" s="883"/>
      <c r="E165" s="268">
        <v>1</v>
      </c>
      <c r="F165" s="226" t="s">
        <v>10</v>
      </c>
      <c r="G165" s="269">
        <v>12</v>
      </c>
      <c r="H165" s="270">
        <v>1100</v>
      </c>
      <c r="I165" s="245">
        <f t="shared" si="41"/>
        <v>13200</v>
      </c>
      <c r="J165" s="343">
        <v>1</v>
      </c>
      <c r="K165" s="344" t="s">
        <v>10</v>
      </c>
      <c r="L165" s="345">
        <v>12</v>
      </c>
      <c r="M165" s="346">
        <v>1000</v>
      </c>
      <c r="N165" s="316">
        <f t="shared" si="42"/>
        <v>12000</v>
      </c>
      <c r="O165" s="268">
        <v>1</v>
      </c>
      <c r="P165" s="226" t="s">
        <v>202</v>
      </c>
      <c r="Q165" s="269">
        <v>12</v>
      </c>
      <c r="R165" s="270">
        <v>1300</v>
      </c>
      <c r="S165" s="245">
        <f t="shared" si="43"/>
        <v>15600</v>
      </c>
    </row>
    <row r="166" spans="1:19" s="240" customFormat="1" ht="15.75" customHeight="1">
      <c r="A166" s="155"/>
      <c r="B166" s="886" t="s">
        <v>73</v>
      </c>
      <c r="C166" s="882"/>
      <c r="D166" s="883"/>
      <c r="E166" s="268">
        <v>6</v>
      </c>
      <c r="F166" s="226" t="s">
        <v>10</v>
      </c>
      <c r="G166" s="269">
        <v>12</v>
      </c>
      <c r="H166" s="270">
        <v>900</v>
      </c>
      <c r="I166" s="245">
        <f t="shared" si="41"/>
        <v>64800</v>
      </c>
      <c r="J166" s="343">
        <v>6</v>
      </c>
      <c r="K166" s="344" t="s">
        <v>10</v>
      </c>
      <c r="L166" s="345">
        <v>12</v>
      </c>
      <c r="M166" s="346">
        <v>900</v>
      </c>
      <c r="N166" s="316">
        <f t="shared" si="42"/>
        <v>64800</v>
      </c>
      <c r="O166" s="268">
        <v>6</v>
      </c>
      <c r="P166" s="226" t="s">
        <v>202</v>
      </c>
      <c r="Q166" s="269">
        <v>12</v>
      </c>
      <c r="R166" s="270">
        <v>1300</v>
      </c>
      <c r="S166" s="245">
        <f t="shared" si="43"/>
        <v>93600</v>
      </c>
    </row>
    <row r="167" spans="1:19" s="240" customFormat="1" ht="15.75" customHeight="1">
      <c r="A167" s="155"/>
      <c r="B167" s="886" t="s">
        <v>74</v>
      </c>
      <c r="C167" s="882"/>
      <c r="D167" s="883"/>
      <c r="E167" s="268">
        <v>3</v>
      </c>
      <c r="F167" s="226" t="s">
        <v>10</v>
      </c>
      <c r="G167" s="269">
        <v>12</v>
      </c>
      <c r="H167" s="270">
        <v>900</v>
      </c>
      <c r="I167" s="245">
        <f t="shared" si="41"/>
        <v>32400</v>
      </c>
      <c r="J167" s="343">
        <v>3</v>
      </c>
      <c r="K167" s="344" t="s">
        <v>10</v>
      </c>
      <c r="L167" s="345">
        <v>12</v>
      </c>
      <c r="M167" s="346">
        <v>900</v>
      </c>
      <c r="N167" s="316">
        <f t="shared" si="42"/>
        <v>32400</v>
      </c>
      <c r="O167" s="268">
        <v>3</v>
      </c>
      <c r="P167" s="226" t="s">
        <v>202</v>
      </c>
      <c r="Q167" s="269">
        <v>12</v>
      </c>
      <c r="R167" s="270">
        <v>1200</v>
      </c>
      <c r="S167" s="245">
        <f t="shared" si="43"/>
        <v>43200</v>
      </c>
    </row>
    <row r="168" spans="1:19" s="240" customFormat="1" ht="15.75" customHeight="1">
      <c r="A168" s="155"/>
      <c r="B168" s="813" t="s">
        <v>335</v>
      </c>
      <c r="C168" s="814"/>
      <c r="D168" s="815"/>
      <c r="E168" s="268">
        <v>1</v>
      </c>
      <c r="F168" s="226" t="s">
        <v>10</v>
      </c>
      <c r="G168" s="269">
        <v>12</v>
      </c>
      <c r="H168" s="270">
        <v>900</v>
      </c>
      <c r="I168" s="245">
        <f>H168*G168*E168</f>
        <v>10800</v>
      </c>
      <c r="J168" s="343">
        <v>1</v>
      </c>
      <c r="K168" s="344" t="s">
        <v>10</v>
      </c>
      <c r="L168" s="345">
        <v>12</v>
      </c>
      <c r="M168" s="346">
        <v>900</v>
      </c>
      <c r="N168" s="316">
        <f t="shared" si="42"/>
        <v>10800</v>
      </c>
      <c r="O168" s="268">
        <v>1</v>
      </c>
      <c r="P168" s="226" t="s">
        <v>203</v>
      </c>
      <c r="Q168" s="269">
        <v>12</v>
      </c>
      <c r="R168" s="270">
        <v>1200</v>
      </c>
      <c r="S168" s="245">
        <f t="shared" si="43"/>
        <v>14400</v>
      </c>
    </row>
    <row r="169" spans="1:19" s="240" customFormat="1" ht="15.75" customHeight="1">
      <c r="A169" s="155"/>
      <c r="B169" s="886" t="s">
        <v>62</v>
      </c>
      <c r="C169" s="882"/>
      <c r="D169" s="883"/>
      <c r="E169" s="268">
        <v>3</v>
      </c>
      <c r="F169" s="226" t="s">
        <v>10</v>
      </c>
      <c r="G169" s="269">
        <v>12</v>
      </c>
      <c r="H169" s="270">
        <v>700</v>
      </c>
      <c r="I169" s="245">
        <f t="shared" si="41"/>
        <v>25200</v>
      </c>
      <c r="J169" s="353">
        <v>3</v>
      </c>
      <c r="K169" s="344" t="s">
        <v>10</v>
      </c>
      <c r="L169" s="788">
        <v>12</v>
      </c>
      <c r="M169" s="351">
        <v>850</v>
      </c>
      <c r="N169" s="316">
        <f>(M169*L169*J169)</f>
        <v>30600</v>
      </c>
      <c r="O169" s="268">
        <v>3</v>
      </c>
      <c r="P169" s="226" t="s">
        <v>202</v>
      </c>
      <c r="Q169" s="269">
        <v>12</v>
      </c>
      <c r="R169" s="270">
        <v>1000</v>
      </c>
      <c r="S169" s="245">
        <f t="shared" si="43"/>
        <v>36000</v>
      </c>
    </row>
    <row r="170" spans="1:19" s="240" customFormat="1" ht="15.75" customHeight="1">
      <c r="A170" s="155"/>
      <c r="B170" s="887" t="s">
        <v>53</v>
      </c>
      <c r="C170" s="888"/>
      <c r="D170" s="889"/>
      <c r="E170" s="276">
        <f>SUM(E162:E169)</f>
        <v>17</v>
      </c>
      <c r="F170" s="226"/>
      <c r="G170" s="267"/>
      <c r="H170" s="229"/>
      <c r="I170" s="274">
        <f>SUM(I162:I169)</f>
        <v>187200</v>
      </c>
      <c r="J170" s="353">
        <v>13</v>
      </c>
      <c r="K170" s="344"/>
      <c r="L170" s="341"/>
      <c r="M170" s="351"/>
      <c r="N170" s="587">
        <f>SUM(N162:N169)</f>
        <v>188400</v>
      </c>
      <c r="O170" s="276"/>
      <c r="P170" s="226"/>
      <c r="Q170" s="267"/>
      <c r="R170" s="229"/>
      <c r="S170" s="588">
        <f>SUM(S162:S169)</f>
        <v>252000</v>
      </c>
    </row>
    <row r="171" spans="1:19" s="240" customFormat="1" ht="15.75" customHeight="1">
      <c r="A171" s="155"/>
      <c r="B171" s="751"/>
      <c r="C171" s="752"/>
      <c r="D171" s="753"/>
      <c r="E171" s="276"/>
      <c r="F171" s="226"/>
      <c r="G171" s="267"/>
      <c r="H171" s="229"/>
      <c r="I171" s="274"/>
      <c r="J171" s="353"/>
      <c r="K171" s="344"/>
      <c r="L171" s="341"/>
      <c r="M171" s="351"/>
      <c r="N171" s="789"/>
      <c r="O171" s="276"/>
      <c r="P171" s="226"/>
      <c r="Q171" s="267"/>
      <c r="R171" s="229"/>
      <c r="S171" s="588"/>
    </row>
    <row r="172" spans="1:19" s="240" customFormat="1" ht="15.75" customHeight="1">
      <c r="A172" s="155"/>
      <c r="B172" s="810" t="s">
        <v>329</v>
      </c>
      <c r="C172" s="811"/>
      <c r="D172" s="812"/>
      <c r="E172" s="276"/>
      <c r="F172" s="226"/>
      <c r="G172" s="267"/>
      <c r="H172" s="229"/>
      <c r="I172" s="274"/>
      <c r="J172" s="353"/>
      <c r="K172" s="344"/>
      <c r="L172" s="341"/>
      <c r="M172" s="351"/>
      <c r="N172" s="789"/>
      <c r="O172" s="276"/>
      <c r="P172" s="226"/>
      <c r="Q172" s="267"/>
      <c r="R172" s="229"/>
      <c r="S172" s="588"/>
    </row>
    <row r="173" spans="1:19" s="240" customFormat="1" ht="15.75" customHeight="1">
      <c r="A173" s="155"/>
      <c r="B173" s="816" t="s">
        <v>332</v>
      </c>
      <c r="C173" s="817"/>
      <c r="D173" s="818"/>
      <c r="E173" s="276"/>
      <c r="F173" s="226"/>
      <c r="G173" s="267"/>
      <c r="H173" s="229"/>
      <c r="I173" s="274"/>
      <c r="J173" s="353">
        <v>1</v>
      </c>
      <c r="K173" s="344" t="s">
        <v>293</v>
      </c>
      <c r="L173" s="788">
        <v>24</v>
      </c>
      <c r="M173" s="351">
        <v>172.5</v>
      </c>
      <c r="N173" s="789">
        <f>(M173*L173*J173)</f>
        <v>4140</v>
      </c>
      <c r="O173" s="276"/>
      <c r="P173" s="226"/>
      <c r="Q173" s="267"/>
      <c r="R173" s="229"/>
      <c r="S173" s="588"/>
    </row>
    <row r="174" spans="1:19" s="240" customFormat="1" ht="15.75" customHeight="1">
      <c r="A174" s="155"/>
      <c r="B174" s="816" t="s">
        <v>331</v>
      </c>
      <c r="C174" s="817"/>
      <c r="D174" s="818"/>
      <c r="E174" s="276"/>
      <c r="F174" s="226"/>
      <c r="G174" s="267"/>
      <c r="H174" s="229"/>
      <c r="I174" s="274"/>
      <c r="J174" s="353">
        <v>1</v>
      </c>
      <c r="K174" s="344" t="s">
        <v>293</v>
      </c>
      <c r="L174" s="788">
        <v>24</v>
      </c>
      <c r="M174" s="351">
        <v>143.75</v>
      </c>
      <c r="N174" s="789">
        <f t="shared" ref="N174:N180" si="44">(M174*L174*J174)</f>
        <v>3450</v>
      </c>
      <c r="O174" s="276"/>
      <c r="P174" s="226"/>
      <c r="Q174" s="267"/>
      <c r="R174" s="229"/>
      <c r="S174" s="588"/>
    </row>
    <row r="175" spans="1:19" s="240" customFormat="1" ht="15.75" customHeight="1">
      <c r="A175" s="155"/>
      <c r="B175" s="816" t="s">
        <v>337</v>
      </c>
      <c r="C175" s="817"/>
      <c r="D175" s="818"/>
      <c r="E175" s="276"/>
      <c r="F175" s="226"/>
      <c r="G175" s="267"/>
      <c r="H175" s="229"/>
      <c r="I175" s="274"/>
      <c r="J175" s="353">
        <v>1</v>
      </c>
      <c r="K175" s="344" t="s">
        <v>293</v>
      </c>
      <c r="L175" s="788">
        <v>24</v>
      </c>
      <c r="M175" s="351">
        <v>136.56</v>
      </c>
      <c r="N175" s="789">
        <f t="shared" si="44"/>
        <v>3277.44</v>
      </c>
      <c r="O175" s="276"/>
      <c r="P175" s="226"/>
      <c r="Q175" s="267"/>
      <c r="R175" s="229"/>
      <c r="S175" s="588"/>
    </row>
    <row r="176" spans="1:19" s="240" customFormat="1" ht="15.75" customHeight="1">
      <c r="A176" s="155"/>
      <c r="B176" s="816" t="s">
        <v>61</v>
      </c>
      <c r="C176" s="817"/>
      <c r="D176" s="818"/>
      <c r="E176" s="276"/>
      <c r="F176" s="226"/>
      <c r="G176" s="267"/>
      <c r="H176" s="229"/>
      <c r="I176" s="274"/>
      <c r="J176" s="353">
        <v>1</v>
      </c>
      <c r="K176" s="344" t="s">
        <v>293</v>
      </c>
      <c r="L176" s="788">
        <v>24</v>
      </c>
      <c r="M176" s="351">
        <v>143.75</v>
      </c>
      <c r="N176" s="789">
        <f t="shared" si="44"/>
        <v>3450</v>
      </c>
      <c r="O176" s="276"/>
      <c r="P176" s="226"/>
      <c r="Q176" s="267"/>
      <c r="R176" s="229"/>
      <c r="S176" s="588"/>
    </row>
    <row r="177" spans="1:19" s="240" customFormat="1" ht="15.75" customHeight="1">
      <c r="A177" s="155"/>
      <c r="B177" s="816" t="s">
        <v>333</v>
      </c>
      <c r="C177" s="817"/>
      <c r="D177" s="818"/>
      <c r="E177" s="276"/>
      <c r="F177" s="226"/>
      <c r="G177" s="267"/>
      <c r="H177" s="229"/>
      <c r="I177" s="274"/>
      <c r="J177" s="353">
        <v>6</v>
      </c>
      <c r="K177" s="344" t="s">
        <v>293</v>
      </c>
      <c r="L177" s="788">
        <v>24</v>
      </c>
      <c r="M177" s="351">
        <v>129.38</v>
      </c>
      <c r="N177" s="789">
        <f t="shared" si="44"/>
        <v>18630.72</v>
      </c>
      <c r="O177" s="276"/>
      <c r="P177" s="226"/>
      <c r="Q177" s="267"/>
      <c r="R177" s="229"/>
      <c r="S177" s="588"/>
    </row>
    <row r="178" spans="1:19" s="240" customFormat="1" ht="15.75" customHeight="1">
      <c r="A178" s="155"/>
      <c r="B178" s="816" t="s">
        <v>334</v>
      </c>
      <c r="C178" s="817"/>
      <c r="D178" s="818"/>
      <c r="E178" s="276"/>
      <c r="F178" s="226"/>
      <c r="G178" s="267"/>
      <c r="H178" s="229"/>
      <c r="I178" s="274"/>
      <c r="J178" s="353">
        <v>3</v>
      </c>
      <c r="K178" s="344" t="s">
        <v>293</v>
      </c>
      <c r="L178" s="788">
        <v>24</v>
      </c>
      <c r="M178" s="351">
        <v>129.38</v>
      </c>
      <c r="N178" s="789">
        <f t="shared" si="44"/>
        <v>9315.36</v>
      </c>
      <c r="O178" s="276"/>
      <c r="P178" s="226"/>
      <c r="Q178" s="267"/>
      <c r="R178" s="229"/>
      <c r="S178" s="588"/>
    </row>
    <row r="179" spans="1:19" s="240" customFormat="1" ht="15.75" customHeight="1">
      <c r="A179" s="155"/>
      <c r="B179" s="816" t="s">
        <v>335</v>
      </c>
      <c r="C179" s="817"/>
      <c r="D179" s="818"/>
      <c r="E179" s="276"/>
      <c r="F179" s="226"/>
      <c r="G179" s="267"/>
      <c r="H179" s="229"/>
      <c r="I179" s="274"/>
      <c r="J179" s="353">
        <v>1</v>
      </c>
      <c r="K179" s="344" t="s">
        <v>293</v>
      </c>
      <c r="L179" s="788">
        <v>24</v>
      </c>
      <c r="M179" s="351">
        <v>129.38</v>
      </c>
      <c r="N179" s="789">
        <f t="shared" si="44"/>
        <v>3105.12</v>
      </c>
      <c r="O179" s="276"/>
      <c r="P179" s="226"/>
      <c r="Q179" s="267"/>
      <c r="R179" s="229"/>
      <c r="S179" s="588"/>
    </row>
    <row r="180" spans="1:19" s="240" customFormat="1" ht="15.75" customHeight="1">
      <c r="A180" s="155"/>
      <c r="B180" s="816" t="s">
        <v>336</v>
      </c>
      <c r="C180" s="817"/>
      <c r="D180" s="818"/>
      <c r="E180" s="276"/>
      <c r="F180" s="226"/>
      <c r="G180" s="267"/>
      <c r="H180" s="229"/>
      <c r="I180" s="274"/>
      <c r="J180" s="353">
        <v>3</v>
      </c>
      <c r="K180" s="344" t="s">
        <v>293</v>
      </c>
      <c r="L180" s="788">
        <v>24</v>
      </c>
      <c r="M180" s="351">
        <v>122.19</v>
      </c>
      <c r="N180" s="789">
        <f t="shared" si="44"/>
        <v>8797.68</v>
      </c>
      <c r="O180" s="276"/>
      <c r="P180" s="226"/>
      <c r="Q180" s="267"/>
      <c r="R180" s="229"/>
      <c r="S180" s="588"/>
    </row>
    <row r="181" spans="1:19" s="240" customFormat="1" ht="15.75" customHeight="1">
      <c r="A181" s="155"/>
      <c r="B181" s="892" t="s">
        <v>338</v>
      </c>
      <c r="C181" s="893"/>
      <c r="D181" s="894"/>
      <c r="E181" s="276"/>
      <c r="F181" s="226"/>
      <c r="G181" s="267"/>
      <c r="H181" s="229"/>
      <c r="I181" s="274"/>
      <c r="J181" s="790">
        <v>17</v>
      </c>
      <c r="K181" s="344"/>
      <c r="L181" s="341"/>
      <c r="M181" s="351"/>
      <c r="N181" s="587">
        <f>SUM(N173:N180)</f>
        <v>54166.320000000007</v>
      </c>
      <c r="O181" s="276"/>
      <c r="P181" s="226"/>
      <c r="Q181" s="267"/>
      <c r="R181" s="229"/>
      <c r="S181" s="588"/>
    </row>
    <row r="182" spans="1:19" s="240" customFormat="1" ht="15.75" customHeight="1">
      <c r="A182" s="155"/>
      <c r="B182" s="751"/>
      <c r="C182" s="752"/>
      <c r="D182" s="753"/>
      <c r="E182" s="265"/>
      <c r="F182" s="226"/>
      <c r="G182" s="267"/>
      <c r="H182" s="229"/>
      <c r="I182" s="274"/>
      <c r="J182" s="339"/>
      <c r="K182" s="344"/>
      <c r="L182" s="341"/>
      <c r="M182" s="351"/>
      <c r="N182" s="316"/>
      <c r="O182" s="265"/>
      <c r="P182" s="226"/>
      <c r="Q182" s="267"/>
      <c r="R182" s="229"/>
      <c r="S182" s="274"/>
    </row>
    <row r="183" spans="1:19" s="240" customFormat="1" ht="15.75" customHeight="1">
      <c r="A183" s="158" t="s">
        <v>152</v>
      </c>
      <c r="B183" s="810" t="s">
        <v>173</v>
      </c>
      <c r="C183" s="882"/>
      <c r="D183" s="883"/>
      <c r="E183" s="265"/>
      <c r="F183" s="226"/>
      <c r="G183" s="267"/>
      <c r="H183" s="229"/>
      <c r="I183" s="245"/>
      <c r="J183" s="343"/>
      <c r="K183" s="344"/>
      <c r="L183" s="326"/>
      <c r="M183" s="346"/>
      <c r="N183" s="316"/>
      <c r="O183" s="265"/>
      <c r="P183" s="226"/>
      <c r="Q183" s="267"/>
      <c r="R183" s="229"/>
      <c r="S183" s="245"/>
    </row>
    <row r="184" spans="1:19" s="240" customFormat="1" ht="15.75" customHeight="1">
      <c r="A184" s="155"/>
      <c r="B184" s="886" t="s">
        <v>156</v>
      </c>
      <c r="C184" s="882"/>
      <c r="D184" s="883"/>
      <c r="E184" s="268">
        <v>0</v>
      </c>
      <c r="F184" s="226" t="s">
        <v>10</v>
      </c>
      <c r="G184" s="277">
        <v>12</v>
      </c>
      <c r="H184" s="270">
        <v>1200</v>
      </c>
      <c r="I184" s="245">
        <f>H184*G184*E184</f>
        <v>0</v>
      </c>
      <c r="J184" s="343">
        <v>2</v>
      </c>
      <c r="K184" s="344" t="s">
        <v>10</v>
      </c>
      <c r="L184" s="326">
        <v>0</v>
      </c>
      <c r="M184" s="346">
        <v>1200</v>
      </c>
      <c r="N184" s="316">
        <f t="shared" ref="N184:N192" si="45">(M184*L184)</f>
        <v>0</v>
      </c>
      <c r="O184" s="268">
        <v>3</v>
      </c>
      <c r="P184" s="226" t="s">
        <v>202</v>
      </c>
      <c r="Q184" s="269">
        <v>0</v>
      </c>
      <c r="R184" s="270">
        <v>1500</v>
      </c>
      <c r="S184" s="245">
        <f t="shared" ref="S184:S192" si="46">R184*Q184*O184</f>
        <v>0</v>
      </c>
    </row>
    <row r="185" spans="1:19" s="240" customFormat="1" ht="15.75" customHeight="1">
      <c r="A185" s="155"/>
      <c r="B185" s="886" t="s">
        <v>157</v>
      </c>
      <c r="C185" s="882"/>
      <c r="D185" s="883"/>
      <c r="E185" s="268">
        <v>0</v>
      </c>
      <c r="F185" s="226" t="s">
        <v>10</v>
      </c>
      <c r="G185" s="277">
        <v>12</v>
      </c>
      <c r="H185" s="270">
        <v>1100</v>
      </c>
      <c r="I185" s="245">
        <f>H185*G185*E185</f>
        <v>0</v>
      </c>
      <c r="J185" s="343">
        <v>2</v>
      </c>
      <c r="K185" s="344" t="s">
        <v>10</v>
      </c>
      <c r="L185" s="326">
        <v>0</v>
      </c>
      <c r="M185" s="346">
        <v>1000</v>
      </c>
      <c r="N185" s="316">
        <f t="shared" si="45"/>
        <v>0</v>
      </c>
      <c r="O185" s="268">
        <v>3</v>
      </c>
      <c r="P185" s="226" t="s">
        <v>202</v>
      </c>
      <c r="Q185" s="269">
        <v>0</v>
      </c>
      <c r="R185" s="270">
        <v>1300</v>
      </c>
      <c r="S185" s="245">
        <f t="shared" si="46"/>
        <v>0</v>
      </c>
    </row>
    <row r="186" spans="1:19" s="240" customFormat="1" ht="15.75" customHeight="1">
      <c r="A186" s="155"/>
      <c r="B186" s="886" t="s">
        <v>87</v>
      </c>
      <c r="C186" s="882"/>
      <c r="D186" s="883"/>
      <c r="E186" s="268">
        <v>0</v>
      </c>
      <c r="F186" s="226" t="s">
        <v>10</v>
      </c>
      <c r="G186" s="277">
        <v>12</v>
      </c>
      <c r="H186" s="270">
        <v>1100</v>
      </c>
      <c r="I186" s="245">
        <f t="shared" ref="I186:I192" si="47">H186*G186*E186</f>
        <v>0</v>
      </c>
      <c r="J186" s="343">
        <v>2</v>
      </c>
      <c r="K186" s="344" t="s">
        <v>10</v>
      </c>
      <c r="L186" s="326">
        <v>0</v>
      </c>
      <c r="M186" s="346">
        <v>950</v>
      </c>
      <c r="N186" s="316">
        <f t="shared" si="45"/>
        <v>0</v>
      </c>
      <c r="O186" s="268">
        <v>6</v>
      </c>
      <c r="P186" s="226" t="s">
        <v>202</v>
      </c>
      <c r="Q186" s="269">
        <v>0</v>
      </c>
      <c r="R186" s="270">
        <v>1300</v>
      </c>
      <c r="S186" s="245">
        <f t="shared" si="46"/>
        <v>0</v>
      </c>
    </row>
    <row r="187" spans="1:19" s="240" customFormat="1" ht="15.75" customHeight="1">
      <c r="A187" s="155"/>
      <c r="B187" s="886" t="s">
        <v>61</v>
      </c>
      <c r="C187" s="882"/>
      <c r="D187" s="883"/>
      <c r="E187" s="268">
        <v>0</v>
      </c>
      <c r="F187" s="226" t="s">
        <v>10</v>
      </c>
      <c r="G187" s="277">
        <v>12</v>
      </c>
      <c r="H187" s="270">
        <v>1100</v>
      </c>
      <c r="I187" s="245">
        <f t="shared" si="47"/>
        <v>0</v>
      </c>
      <c r="J187" s="343">
        <v>2</v>
      </c>
      <c r="K187" s="344" t="s">
        <v>10</v>
      </c>
      <c r="L187" s="326">
        <v>0</v>
      </c>
      <c r="M187" s="346">
        <v>1000</v>
      </c>
      <c r="N187" s="316">
        <f t="shared" si="45"/>
        <v>0</v>
      </c>
      <c r="O187" s="268">
        <v>3</v>
      </c>
      <c r="P187" s="226" t="s">
        <v>202</v>
      </c>
      <c r="Q187" s="269">
        <v>0</v>
      </c>
      <c r="R187" s="270">
        <v>1300</v>
      </c>
      <c r="S187" s="245">
        <f t="shared" si="46"/>
        <v>0</v>
      </c>
    </row>
    <row r="188" spans="1:19" s="240" customFormat="1" ht="15.75" customHeight="1">
      <c r="A188" s="155"/>
      <c r="B188" s="886" t="s">
        <v>73</v>
      </c>
      <c r="C188" s="882"/>
      <c r="D188" s="883"/>
      <c r="E188" s="268">
        <v>0</v>
      </c>
      <c r="F188" s="226" t="s">
        <v>10</v>
      </c>
      <c r="G188" s="277">
        <v>12</v>
      </c>
      <c r="H188" s="270">
        <v>900</v>
      </c>
      <c r="I188" s="245">
        <f t="shared" si="47"/>
        <v>0</v>
      </c>
      <c r="J188" s="343">
        <v>6</v>
      </c>
      <c r="K188" s="344" t="s">
        <v>10</v>
      </c>
      <c r="L188" s="326">
        <v>0</v>
      </c>
      <c r="M188" s="346">
        <v>900</v>
      </c>
      <c r="N188" s="316">
        <f t="shared" si="45"/>
        <v>0</v>
      </c>
      <c r="O188" s="268">
        <v>12</v>
      </c>
      <c r="P188" s="226" t="s">
        <v>202</v>
      </c>
      <c r="Q188" s="269">
        <v>0</v>
      </c>
      <c r="R188" s="270">
        <v>1300</v>
      </c>
      <c r="S188" s="245">
        <f t="shared" si="46"/>
        <v>0</v>
      </c>
    </row>
    <row r="189" spans="1:19" s="240" customFormat="1" ht="15.75" customHeight="1">
      <c r="A189" s="155"/>
      <c r="B189" s="886" t="s">
        <v>74</v>
      </c>
      <c r="C189" s="882"/>
      <c r="D189" s="883"/>
      <c r="E189" s="268">
        <v>0</v>
      </c>
      <c r="F189" s="226" t="s">
        <v>10</v>
      </c>
      <c r="G189" s="277">
        <v>12</v>
      </c>
      <c r="H189" s="270">
        <v>900</v>
      </c>
      <c r="I189" s="245">
        <f t="shared" si="47"/>
        <v>0</v>
      </c>
      <c r="J189" s="343">
        <v>6</v>
      </c>
      <c r="K189" s="344" t="s">
        <v>10</v>
      </c>
      <c r="L189" s="326">
        <v>0</v>
      </c>
      <c r="M189" s="346">
        <v>900</v>
      </c>
      <c r="N189" s="316">
        <f t="shared" si="45"/>
        <v>0</v>
      </c>
      <c r="O189" s="268">
        <v>12</v>
      </c>
      <c r="P189" s="226" t="s">
        <v>202</v>
      </c>
      <c r="Q189" s="269">
        <v>0</v>
      </c>
      <c r="R189" s="270">
        <v>1200</v>
      </c>
      <c r="S189" s="245">
        <f t="shared" si="46"/>
        <v>0</v>
      </c>
    </row>
    <row r="190" spans="1:19" s="240" customFormat="1" ht="15.75" customHeight="1">
      <c r="A190" s="155"/>
      <c r="B190" s="881" t="s">
        <v>159</v>
      </c>
      <c r="C190" s="884"/>
      <c r="D190" s="885"/>
      <c r="E190" s="268">
        <v>0</v>
      </c>
      <c r="F190" s="226" t="s">
        <v>10</v>
      </c>
      <c r="G190" s="277">
        <v>12</v>
      </c>
      <c r="H190" s="270">
        <v>900</v>
      </c>
      <c r="I190" s="245">
        <f>H190*G190*E190</f>
        <v>0</v>
      </c>
      <c r="J190" s="343">
        <v>2</v>
      </c>
      <c r="K190" s="344" t="s">
        <v>10</v>
      </c>
      <c r="L190" s="326">
        <v>0</v>
      </c>
      <c r="M190" s="346">
        <v>900</v>
      </c>
      <c r="N190" s="316">
        <f t="shared" si="45"/>
        <v>0</v>
      </c>
      <c r="O190" s="268">
        <v>6</v>
      </c>
      <c r="P190" s="226" t="s">
        <v>202</v>
      </c>
      <c r="Q190" s="269">
        <v>0</v>
      </c>
      <c r="R190" s="270">
        <v>1200</v>
      </c>
      <c r="S190" s="245">
        <f t="shared" si="46"/>
        <v>0</v>
      </c>
    </row>
    <row r="191" spans="1:19" s="240" customFormat="1" ht="15.75" customHeight="1">
      <c r="A191" s="155"/>
      <c r="B191" s="750" t="s">
        <v>88</v>
      </c>
      <c r="C191" s="747"/>
      <c r="D191" s="748"/>
      <c r="E191" s="268">
        <v>0</v>
      </c>
      <c r="F191" s="226" t="s">
        <v>10</v>
      </c>
      <c r="G191" s="277">
        <v>12</v>
      </c>
      <c r="H191" s="270">
        <v>900</v>
      </c>
      <c r="I191" s="245">
        <f t="shared" si="47"/>
        <v>0</v>
      </c>
      <c r="J191" s="343">
        <v>4</v>
      </c>
      <c r="K191" s="344" t="s">
        <v>10</v>
      </c>
      <c r="L191" s="326">
        <v>0</v>
      </c>
      <c r="M191" s="346">
        <v>850</v>
      </c>
      <c r="N191" s="316">
        <f t="shared" si="45"/>
        <v>0</v>
      </c>
      <c r="O191" s="268">
        <v>36</v>
      </c>
      <c r="P191" s="226" t="s">
        <v>202</v>
      </c>
      <c r="Q191" s="269">
        <v>0</v>
      </c>
      <c r="R191" s="270">
        <v>1000</v>
      </c>
      <c r="S191" s="245">
        <f t="shared" si="46"/>
        <v>0</v>
      </c>
    </row>
    <row r="192" spans="1:19" s="240" customFormat="1" ht="15.75" customHeight="1">
      <c r="A192" s="155"/>
      <c r="B192" s="886" t="s">
        <v>62</v>
      </c>
      <c r="C192" s="882"/>
      <c r="D192" s="883"/>
      <c r="E192" s="268">
        <v>0</v>
      </c>
      <c r="F192" s="226" t="s">
        <v>10</v>
      </c>
      <c r="G192" s="277">
        <v>12</v>
      </c>
      <c r="H192" s="270">
        <v>700</v>
      </c>
      <c r="I192" s="245">
        <f t="shared" si="47"/>
        <v>0</v>
      </c>
      <c r="J192" s="343">
        <v>8</v>
      </c>
      <c r="K192" s="344" t="s">
        <v>10</v>
      </c>
      <c r="L192" s="326">
        <v>0</v>
      </c>
      <c r="M192" s="346">
        <v>850</v>
      </c>
      <c r="N192" s="316">
        <f t="shared" si="45"/>
        <v>0</v>
      </c>
      <c r="O192" s="268">
        <v>18</v>
      </c>
      <c r="P192" s="226" t="s">
        <v>202</v>
      </c>
      <c r="Q192" s="269">
        <v>0</v>
      </c>
      <c r="R192" s="270">
        <v>1000</v>
      </c>
      <c r="S192" s="245">
        <f t="shared" si="46"/>
        <v>0</v>
      </c>
    </row>
    <row r="193" spans="1:19" s="240" customFormat="1" ht="15.75" customHeight="1">
      <c r="A193" s="155"/>
      <c r="B193" s="887" t="s">
        <v>53</v>
      </c>
      <c r="C193" s="888"/>
      <c r="D193" s="889"/>
      <c r="E193" s="276">
        <v>0</v>
      </c>
      <c r="F193" s="226"/>
      <c r="G193" s="267"/>
      <c r="H193" s="229"/>
      <c r="I193" s="274">
        <f>SUM(I184:I192)</f>
        <v>0</v>
      </c>
      <c r="J193" s="353">
        <v>34</v>
      </c>
      <c r="K193" s="344"/>
      <c r="L193" s="341"/>
      <c r="M193" s="351"/>
      <c r="N193" s="587">
        <f>SUM(N184:N192)</f>
        <v>0</v>
      </c>
      <c r="O193" s="276"/>
      <c r="P193" s="226"/>
      <c r="Q193" s="267"/>
      <c r="R193" s="229"/>
      <c r="S193" s="588">
        <f>SUM(S184:S192)</f>
        <v>0</v>
      </c>
    </row>
    <row r="194" spans="1:19" s="240" customFormat="1" ht="15.75" customHeight="1">
      <c r="A194" s="155"/>
      <c r="B194" s="751"/>
      <c r="C194" s="752"/>
      <c r="D194" s="753"/>
      <c r="E194" s="276"/>
      <c r="F194" s="226"/>
      <c r="G194" s="267"/>
      <c r="H194" s="229"/>
      <c r="I194" s="274"/>
      <c r="J194" s="339"/>
      <c r="K194" s="344"/>
      <c r="L194" s="341"/>
      <c r="M194" s="351"/>
      <c r="N194" s="316"/>
      <c r="O194" s="276"/>
      <c r="P194" s="226"/>
      <c r="Q194" s="267"/>
      <c r="R194" s="229"/>
      <c r="S194" s="274"/>
    </row>
    <row r="195" spans="1:19" s="240" customFormat="1" ht="15.75" customHeight="1">
      <c r="A195" s="158" t="s">
        <v>153</v>
      </c>
      <c r="B195" s="810" t="s">
        <v>158</v>
      </c>
      <c r="C195" s="882"/>
      <c r="D195" s="883"/>
      <c r="E195" s="265"/>
      <c r="F195" s="226"/>
      <c r="G195" s="267"/>
      <c r="H195" s="229"/>
      <c r="I195" s="245"/>
      <c r="J195" s="343"/>
      <c r="K195" s="344"/>
      <c r="L195" s="326"/>
      <c r="M195" s="346"/>
      <c r="N195" s="316"/>
      <c r="O195" s="265"/>
      <c r="P195" s="226"/>
      <c r="Q195" s="267"/>
      <c r="R195" s="229"/>
      <c r="S195" s="245"/>
    </row>
    <row r="196" spans="1:19" s="240" customFormat="1" ht="15.75" customHeight="1">
      <c r="A196" s="155"/>
      <c r="B196" s="886" t="s">
        <v>156</v>
      </c>
      <c r="C196" s="882"/>
      <c r="D196" s="883"/>
      <c r="E196" s="268">
        <v>1</v>
      </c>
      <c r="F196" s="226" t="s">
        <v>10</v>
      </c>
      <c r="G196" s="277">
        <v>30</v>
      </c>
      <c r="H196" s="270">
        <v>1200</v>
      </c>
      <c r="I196" s="245">
        <f t="shared" ref="I196:I204" si="48">H196*G196*E196</f>
        <v>36000</v>
      </c>
      <c r="J196" s="343">
        <v>1</v>
      </c>
      <c r="K196" s="344" t="s">
        <v>10</v>
      </c>
      <c r="L196" s="326">
        <v>30</v>
      </c>
      <c r="M196" s="346">
        <v>1200</v>
      </c>
      <c r="N196" s="316">
        <f>(M196*L196*J196)</f>
        <v>36000</v>
      </c>
      <c r="O196" s="268">
        <v>1</v>
      </c>
      <c r="P196" s="226" t="s">
        <v>202</v>
      </c>
      <c r="Q196" s="277">
        <v>30</v>
      </c>
      <c r="R196" s="270">
        <v>1500</v>
      </c>
      <c r="S196" s="245">
        <f t="shared" ref="S196:S204" si="49">R196*Q196*O196</f>
        <v>45000</v>
      </c>
    </row>
    <row r="197" spans="1:19" s="240" customFormat="1" ht="15.75" customHeight="1">
      <c r="A197" s="155"/>
      <c r="B197" s="886" t="s">
        <v>157</v>
      </c>
      <c r="C197" s="882"/>
      <c r="D197" s="883"/>
      <c r="E197" s="268">
        <v>1</v>
      </c>
      <c r="F197" s="226" t="s">
        <v>10</v>
      </c>
      <c r="G197" s="277">
        <v>30</v>
      </c>
      <c r="H197" s="270">
        <v>1200</v>
      </c>
      <c r="I197" s="245">
        <f t="shared" si="48"/>
        <v>36000</v>
      </c>
      <c r="J197" s="343">
        <v>1</v>
      </c>
      <c r="K197" s="344" t="s">
        <v>10</v>
      </c>
      <c r="L197" s="326">
        <v>30</v>
      </c>
      <c r="M197" s="346">
        <v>1000</v>
      </c>
      <c r="N197" s="316">
        <f t="shared" ref="N197:N204" si="50">(M197*L197*J197)</f>
        <v>30000</v>
      </c>
      <c r="O197" s="268">
        <v>1</v>
      </c>
      <c r="P197" s="226" t="s">
        <v>202</v>
      </c>
      <c r="Q197" s="277">
        <v>30</v>
      </c>
      <c r="R197" s="270">
        <v>1300</v>
      </c>
      <c r="S197" s="245">
        <f t="shared" si="49"/>
        <v>39000</v>
      </c>
    </row>
    <row r="198" spans="1:19" s="240" customFormat="1" ht="15.75" customHeight="1">
      <c r="A198" s="155"/>
      <c r="B198" s="886" t="s">
        <v>87</v>
      </c>
      <c r="C198" s="882"/>
      <c r="D198" s="883"/>
      <c r="E198" s="268">
        <v>1</v>
      </c>
      <c r="F198" s="226" t="s">
        <v>10</v>
      </c>
      <c r="G198" s="277">
        <v>30</v>
      </c>
      <c r="H198" s="270">
        <v>1100</v>
      </c>
      <c r="I198" s="245">
        <f t="shared" si="48"/>
        <v>33000</v>
      </c>
      <c r="J198" s="343">
        <v>2</v>
      </c>
      <c r="K198" s="344" t="s">
        <v>10</v>
      </c>
      <c r="L198" s="326">
        <v>30</v>
      </c>
      <c r="M198" s="346">
        <v>950</v>
      </c>
      <c r="N198" s="316">
        <f t="shared" si="50"/>
        <v>57000</v>
      </c>
      <c r="O198" s="268">
        <v>1</v>
      </c>
      <c r="P198" s="226" t="s">
        <v>202</v>
      </c>
      <c r="Q198" s="277">
        <v>30</v>
      </c>
      <c r="R198" s="270">
        <v>1300</v>
      </c>
      <c r="S198" s="245">
        <f t="shared" si="49"/>
        <v>39000</v>
      </c>
    </row>
    <row r="199" spans="1:19" s="240" customFormat="1" ht="15.75" customHeight="1">
      <c r="A199" s="155"/>
      <c r="B199" s="886" t="s">
        <v>296</v>
      </c>
      <c r="C199" s="882"/>
      <c r="D199" s="883"/>
      <c r="E199" s="268">
        <v>4</v>
      </c>
      <c r="F199" s="226" t="s">
        <v>10</v>
      </c>
      <c r="G199" s="277">
        <v>30</v>
      </c>
      <c r="H199" s="270">
        <v>900</v>
      </c>
      <c r="I199" s="245">
        <f t="shared" si="48"/>
        <v>108000</v>
      </c>
      <c r="J199" s="343">
        <v>1</v>
      </c>
      <c r="K199" s="344" t="s">
        <v>10</v>
      </c>
      <c r="L199" s="326">
        <v>30</v>
      </c>
      <c r="M199" s="346">
        <v>1000</v>
      </c>
      <c r="N199" s="316">
        <f t="shared" si="50"/>
        <v>30000</v>
      </c>
      <c r="O199" s="268">
        <v>4</v>
      </c>
      <c r="P199" s="226" t="s">
        <v>202</v>
      </c>
      <c r="Q199" s="277">
        <v>30</v>
      </c>
      <c r="R199" s="270">
        <v>1300</v>
      </c>
      <c r="S199" s="245">
        <f t="shared" si="49"/>
        <v>156000</v>
      </c>
    </row>
    <row r="200" spans="1:19" s="240" customFormat="1" ht="15.75" customHeight="1">
      <c r="A200" s="155"/>
      <c r="B200" s="886" t="s">
        <v>344</v>
      </c>
      <c r="C200" s="882"/>
      <c r="D200" s="883"/>
      <c r="E200" s="268">
        <v>4</v>
      </c>
      <c r="F200" s="226" t="s">
        <v>10</v>
      </c>
      <c r="G200" s="277">
        <v>30</v>
      </c>
      <c r="H200" s="270">
        <v>900</v>
      </c>
      <c r="I200" s="245">
        <f t="shared" si="48"/>
        <v>108000</v>
      </c>
      <c r="J200" s="343">
        <v>6</v>
      </c>
      <c r="K200" s="344" t="s">
        <v>10</v>
      </c>
      <c r="L200" s="326">
        <v>30</v>
      </c>
      <c r="M200" s="346">
        <v>900</v>
      </c>
      <c r="N200" s="316">
        <f t="shared" si="50"/>
        <v>162000</v>
      </c>
      <c r="O200" s="268">
        <v>4</v>
      </c>
      <c r="P200" s="226" t="s">
        <v>202</v>
      </c>
      <c r="Q200" s="277">
        <v>30</v>
      </c>
      <c r="R200" s="270">
        <v>1200</v>
      </c>
      <c r="S200" s="245">
        <f t="shared" si="49"/>
        <v>144000</v>
      </c>
    </row>
    <row r="201" spans="1:19" s="240" customFormat="1" ht="15.75" customHeight="1">
      <c r="A201" s="155"/>
      <c r="B201" s="881" t="s">
        <v>298</v>
      </c>
      <c r="C201" s="884"/>
      <c r="D201" s="885"/>
      <c r="E201" s="268">
        <v>1</v>
      </c>
      <c r="F201" s="226" t="s">
        <v>10</v>
      </c>
      <c r="G201" s="277">
        <v>30</v>
      </c>
      <c r="H201" s="270">
        <v>900</v>
      </c>
      <c r="I201" s="245">
        <f t="shared" si="48"/>
        <v>27000</v>
      </c>
      <c r="J201" s="343">
        <v>5</v>
      </c>
      <c r="K201" s="344" t="s">
        <v>10</v>
      </c>
      <c r="L201" s="326">
        <v>30</v>
      </c>
      <c r="M201" s="346">
        <v>900</v>
      </c>
      <c r="N201" s="316">
        <f t="shared" si="50"/>
        <v>135000</v>
      </c>
      <c r="O201" s="268">
        <v>1</v>
      </c>
      <c r="P201" s="226" t="s">
        <v>202</v>
      </c>
      <c r="Q201" s="277">
        <v>30</v>
      </c>
      <c r="R201" s="270">
        <v>1200</v>
      </c>
      <c r="S201" s="245">
        <f t="shared" si="49"/>
        <v>36000</v>
      </c>
    </row>
    <row r="202" spans="1:19" s="240" customFormat="1" ht="15.75" customHeight="1">
      <c r="A202" s="155"/>
      <c r="B202" s="902" t="s">
        <v>112</v>
      </c>
      <c r="C202" s="903"/>
      <c r="D202" s="904"/>
      <c r="E202" s="268"/>
      <c r="F202" s="226"/>
      <c r="G202" s="277"/>
      <c r="H202" s="270"/>
      <c r="I202" s="245"/>
      <c r="J202" s="343">
        <v>1</v>
      </c>
      <c r="K202" s="344" t="s">
        <v>10</v>
      </c>
      <c r="L202" s="326">
        <v>30</v>
      </c>
      <c r="M202" s="346">
        <v>900</v>
      </c>
      <c r="N202" s="316">
        <f t="shared" si="50"/>
        <v>27000</v>
      </c>
      <c r="O202" s="268"/>
      <c r="P202" s="226"/>
      <c r="Q202" s="277"/>
      <c r="R202" s="270"/>
      <c r="S202" s="245"/>
    </row>
    <row r="203" spans="1:19" s="240" customFormat="1" ht="15.75" customHeight="1">
      <c r="A203" s="155"/>
      <c r="B203" s="750" t="s">
        <v>302</v>
      </c>
      <c r="C203" s="747"/>
      <c r="D203" s="748"/>
      <c r="E203" s="268">
        <v>4</v>
      </c>
      <c r="F203" s="226" t="s">
        <v>10</v>
      </c>
      <c r="G203" s="277">
        <v>30</v>
      </c>
      <c r="H203" s="270">
        <v>900</v>
      </c>
      <c r="I203" s="245">
        <f t="shared" si="48"/>
        <v>108000</v>
      </c>
      <c r="J203" s="343">
        <v>2</v>
      </c>
      <c r="K203" s="344" t="s">
        <v>10</v>
      </c>
      <c r="L203" s="326">
        <v>30</v>
      </c>
      <c r="M203" s="346">
        <v>850</v>
      </c>
      <c r="N203" s="316">
        <f t="shared" si="50"/>
        <v>51000</v>
      </c>
      <c r="O203" s="268">
        <v>4</v>
      </c>
      <c r="P203" s="226" t="s">
        <v>202</v>
      </c>
      <c r="Q203" s="277">
        <v>30</v>
      </c>
      <c r="R203" s="270">
        <v>1000</v>
      </c>
      <c r="S203" s="245">
        <f t="shared" si="49"/>
        <v>120000</v>
      </c>
    </row>
    <row r="204" spans="1:19" s="240" customFormat="1" ht="15.75" customHeight="1">
      <c r="A204" s="155"/>
      <c r="B204" s="886" t="s">
        <v>330</v>
      </c>
      <c r="C204" s="882"/>
      <c r="D204" s="883"/>
      <c r="E204" s="268">
        <v>4</v>
      </c>
      <c r="F204" s="226" t="s">
        <v>10</v>
      </c>
      <c r="G204" s="277">
        <v>30</v>
      </c>
      <c r="H204" s="270">
        <v>700</v>
      </c>
      <c r="I204" s="245">
        <f t="shared" si="48"/>
        <v>84000</v>
      </c>
      <c r="J204" s="343">
        <v>1</v>
      </c>
      <c r="K204" s="344" t="s">
        <v>10</v>
      </c>
      <c r="L204" s="326">
        <v>30</v>
      </c>
      <c r="M204" s="346">
        <v>850</v>
      </c>
      <c r="N204" s="316">
        <f t="shared" si="50"/>
        <v>25500</v>
      </c>
      <c r="O204" s="268">
        <v>4</v>
      </c>
      <c r="P204" s="226" t="s">
        <v>202</v>
      </c>
      <c r="Q204" s="277">
        <v>30</v>
      </c>
      <c r="R204" s="270">
        <v>1000</v>
      </c>
      <c r="S204" s="245">
        <f t="shared" si="49"/>
        <v>120000</v>
      </c>
    </row>
    <row r="205" spans="1:19" s="240" customFormat="1" ht="15.75" customHeight="1">
      <c r="A205" s="155"/>
      <c r="B205" s="887" t="s">
        <v>53</v>
      </c>
      <c r="C205" s="888"/>
      <c r="D205" s="889"/>
      <c r="E205" s="276">
        <f>SUM(E196:E204)</f>
        <v>20</v>
      </c>
      <c r="F205" s="226"/>
      <c r="G205" s="267"/>
      <c r="H205" s="229"/>
      <c r="I205" s="274">
        <f>SUM(I196:I204)</f>
        <v>540000</v>
      </c>
      <c r="J205" s="353">
        <v>20</v>
      </c>
      <c r="K205" s="344"/>
      <c r="L205" s="341"/>
      <c r="M205" s="351"/>
      <c r="N205" s="587">
        <f>SUM(N196:N204)</f>
        <v>553500</v>
      </c>
      <c r="O205" s="276"/>
      <c r="P205" s="226"/>
      <c r="Q205" s="267"/>
      <c r="R205" s="229"/>
      <c r="S205" s="588">
        <f>SUM(S196:S204)</f>
        <v>699000</v>
      </c>
    </row>
    <row r="206" spans="1:19" s="240" customFormat="1" ht="15.75" customHeight="1">
      <c r="A206" s="155"/>
      <c r="B206" s="783"/>
      <c r="C206" s="784"/>
      <c r="D206" s="785"/>
      <c r="E206" s="276"/>
      <c r="F206" s="226"/>
      <c r="G206" s="267"/>
      <c r="H206" s="229"/>
      <c r="I206" s="274"/>
      <c r="J206" s="353"/>
      <c r="K206" s="344"/>
      <c r="L206" s="341"/>
      <c r="M206" s="351"/>
      <c r="N206" s="350"/>
      <c r="O206" s="276"/>
      <c r="P206" s="226"/>
      <c r="Q206" s="267"/>
      <c r="R206" s="229"/>
      <c r="S206" s="588"/>
    </row>
    <row r="207" spans="1:19" s="240" customFormat="1" ht="15.75" customHeight="1">
      <c r="A207" s="155"/>
      <c r="B207" s="810" t="s">
        <v>339</v>
      </c>
      <c r="C207" s="811"/>
      <c r="D207" s="812"/>
      <c r="E207" s="276"/>
      <c r="F207" s="226"/>
      <c r="G207" s="267"/>
      <c r="H207" s="229"/>
      <c r="I207" s="274"/>
      <c r="J207" s="339"/>
      <c r="K207" s="344"/>
      <c r="L207" s="341"/>
      <c r="M207" s="351"/>
      <c r="N207" s="350"/>
      <c r="O207" s="276"/>
      <c r="P207" s="226"/>
      <c r="Q207" s="267"/>
      <c r="R207" s="229"/>
      <c r="S207" s="274"/>
    </row>
    <row r="208" spans="1:19" s="240" customFormat="1" ht="15.75" customHeight="1">
      <c r="A208" s="155"/>
      <c r="B208" s="892" t="s">
        <v>94</v>
      </c>
      <c r="C208" s="893"/>
      <c r="D208" s="894"/>
      <c r="E208" s="276"/>
      <c r="F208" s="226"/>
      <c r="G208" s="267"/>
      <c r="H208" s="229"/>
      <c r="I208" s="274"/>
      <c r="J208" s="343">
        <v>1</v>
      </c>
      <c r="K208" s="344" t="s">
        <v>10</v>
      </c>
      <c r="L208" s="326">
        <v>60</v>
      </c>
      <c r="M208" s="346">
        <v>172.5</v>
      </c>
      <c r="N208" s="316">
        <f t="shared" ref="N208:N214" si="51" xml:space="preserve"> (M208*L208*J208 )</f>
        <v>10350</v>
      </c>
      <c r="O208" s="276"/>
      <c r="P208" s="226"/>
      <c r="Q208" s="267"/>
      <c r="R208" s="229"/>
      <c r="S208" s="274"/>
    </row>
    <row r="209" spans="1:19" s="240" customFormat="1" ht="15.75" customHeight="1">
      <c r="A209" s="155"/>
      <c r="B209" s="892" t="s">
        <v>340</v>
      </c>
      <c r="C209" s="893"/>
      <c r="D209" s="894"/>
      <c r="E209" s="276"/>
      <c r="F209" s="226"/>
      <c r="G209" s="267"/>
      <c r="H209" s="229"/>
      <c r="I209" s="274"/>
      <c r="J209" s="343">
        <v>1</v>
      </c>
      <c r="K209" s="344" t="s">
        <v>10</v>
      </c>
      <c r="L209" s="326">
        <v>60</v>
      </c>
      <c r="M209" s="346">
        <v>143.75</v>
      </c>
      <c r="N209" s="316">
        <f t="shared" si="51"/>
        <v>8625</v>
      </c>
      <c r="O209" s="276"/>
      <c r="P209" s="226"/>
      <c r="Q209" s="267"/>
      <c r="R209" s="229"/>
      <c r="S209" s="274"/>
    </row>
    <row r="210" spans="1:19" s="240" customFormat="1" ht="15.75" customHeight="1">
      <c r="A210" s="155"/>
      <c r="B210" s="892" t="s">
        <v>341</v>
      </c>
      <c r="C210" s="893"/>
      <c r="D210" s="894"/>
      <c r="E210" s="276"/>
      <c r="F210" s="226"/>
      <c r="G210" s="267"/>
      <c r="H210" s="229"/>
      <c r="I210" s="274"/>
      <c r="J210" s="343">
        <v>2</v>
      </c>
      <c r="K210" s="344" t="s">
        <v>10</v>
      </c>
      <c r="L210" s="326">
        <v>60</v>
      </c>
      <c r="M210" s="346">
        <v>136.56</v>
      </c>
      <c r="N210" s="316">
        <f t="shared" si="51"/>
        <v>16387.2</v>
      </c>
      <c r="O210" s="276"/>
      <c r="P210" s="226"/>
      <c r="Q210" s="267"/>
      <c r="R210" s="229"/>
      <c r="S210" s="274"/>
    </row>
    <row r="211" spans="1:19" s="240" customFormat="1" ht="15.75" customHeight="1">
      <c r="A211" s="155"/>
      <c r="B211" s="892" t="s">
        <v>296</v>
      </c>
      <c r="C211" s="893"/>
      <c r="D211" s="894"/>
      <c r="E211" s="276"/>
      <c r="F211" s="226"/>
      <c r="G211" s="267"/>
      <c r="H211" s="229"/>
      <c r="I211" s="274"/>
      <c r="J211" s="343">
        <v>1</v>
      </c>
      <c r="K211" s="344" t="s">
        <v>10</v>
      </c>
      <c r="L211" s="326">
        <v>60</v>
      </c>
      <c r="M211" s="346">
        <v>143.75</v>
      </c>
      <c r="N211" s="316">
        <f t="shared" si="51"/>
        <v>8625</v>
      </c>
      <c r="O211" s="276"/>
      <c r="P211" s="226"/>
      <c r="Q211" s="267"/>
      <c r="R211" s="229"/>
      <c r="S211" s="274"/>
    </row>
    <row r="212" spans="1:19" s="240" customFormat="1" ht="15.75" customHeight="1">
      <c r="A212" s="155"/>
      <c r="B212" s="892" t="s">
        <v>342</v>
      </c>
      <c r="C212" s="893"/>
      <c r="D212" s="894"/>
      <c r="E212" s="276"/>
      <c r="F212" s="226"/>
      <c r="G212" s="267"/>
      <c r="H212" s="229"/>
      <c r="I212" s="274"/>
      <c r="J212" s="343">
        <v>6</v>
      </c>
      <c r="K212" s="344" t="s">
        <v>10</v>
      </c>
      <c r="L212" s="326">
        <v>60</v>
      </c>
      <c r="M212" s="346">
        <v>129.38</v>
      </c>
      <c r="N212" s="316">
        <f t="shared" si="51"/>
        <v>46576.799999999996</v>
      </c>
      <c r="O212" s="276"/>
      <c r="P212" s="226"/>
      <c r="Q212" s="267"/>
      <c r="R212" s="229"/>
      <c r="S212" s="274"/>
    </row>
    <row r="213" spans="1:19" s="240" customFormat="1" ht="15.75" customHeight="1">
      <c r="A213" s="155"/>
      <c r="B213" s="892" t="s">
        <v>298</v>
      </c>
      <c r="C213" s="893"/>
      <c r="D213" s="894"/>
      <c r="E213" s="276"/>
      <c r="F213" s="226"/>
      <c r="G213" s="267"/>
      <c r="H213" s="229"/>
      <c r="I213" s="274"/>
      <c r="J213" s="343">
        <v>5</v>
      </c>
      <c r="K213" s="344" t="s">
        <v>10</v>
      </c>
      <c r="L213" s="326">
        <v>60</v>
      </c>
      <c r="M213" s="346">
        <v>129.38</v>
      </c>
      <c r="N213" s="316">
        <f t="shared" si="51"/>
        <v>38814</v>
      </c>
      <c r="O213" s="276"/>
      <c r="P213" s="226"/>
      <c r="Q213" s="267"/>
      <c r="R213" s="229"/>
      <c r="S213" s="274"/>
    </row>
    <row r="214" spans="1:19" s="240" customFormat="1" ht="15.75" customHeight="1">
      <c r="A214" s="155"/>
      <c r="B214" s="892" t="s">
        <v>112</v>
      </c>
      <c r="C214" s="893"/>
      <c r="D214" s="894"/>
      <c r="E214" s="276"/>
      <c r="F214" s="226"/>
      <c r="G214" s="267"/>
      <c r="H214" s="229"/>
      <c r="I214" s="274"/>
      <c r="J214" s="343">
        <v>1</v>
      </c>
      <c r="K214" s="344" t="s">
        <v>10</v>
      </c>
      <c r="L214" s="326">
        <v>60</v>
      </c>
      <c r="M214" s="346">
        <v>129.38</v>
      </c>
      <c r="N214" s="316">
        <f t="shared" si="51"/>
        <v>7762.7999999999993</v>
      </c>
      <c r="O214" s="276"/>
      <c r="P214" s="226"/>
      <c r="Q214" s="267"/>
      <c r="R214" s="229"/>
      <c r="S214" s="274"/>
    </row>
    <row r="215" spans="1:19" s="240" customFormat="1" ht="15.75" customHeight="1">
      <c r="A215" s="155"/>
      <c r="B215" s="892" t="s">
        <v>302</v>
      </c>
      <c r="C215" s="893"/>
      <c r="D215" s="894"/>
      <c r="E215" s="276"/>
      <c r="F215" s="226"/>
      <c r="G215" s="267"/>
      <c r="H215" s="229"/>
      <c r="I215" s="274"/>
      <c r="J215" s="343">
        <v>2</v>
      </c>
      <c r="K215" s="344" t="s">
        <v>10</v>
      </c>
      <c r="L215" s="326">
        <v>60</v>
      </c>
      <c r="M215" s="346">
        <v>129.38</v>
      </c>
      <c r="N215" s="316">
        <v>14662.8</v>
      </c>
      <c r="O215" s="276"/>
      <c r="P215" s="226"/>
      <c r="Q215" s="267"/>
      <c r="R215" s="229"/>
      <c r="S215" s="274"/>
    </row>
    <row r="216" spans="1:19" s="240" customFormat="1" ht="15.75" customHeight="1">
      <c r="A216" s="155"/>
      <c r="B216" s="892" t="s">
        <v>343</v>
      </c>
      <c r="C216" s="893"/>
      <c r="D216" s="894"/>
      <c r="E216" s="276"/>
      <c r="F216" s="226"/>
      <c r="G216" s="267"/>
      <c r="H216" s="229"/>
      <c r="I216" s="274"/>
      <c r="J216" s="343">
        <v>1</v>
      </c>
      <c r="K216" s="344" t="s">
        <v>10</v>
      </c>
      <c r="L216" s="326">
        <v>60</v>
      </c>
      <c r="M216" s="346">
        <v>122.19</v>
      </c>
      <c r="N216" s="316">
        <f xml:space="preserve"> (M216*L216*J216 )</f>
        <v>7331.4</v>
      </c>
      <c r="O216" s="276"/>
      <c r="P216" s="226"/>
      <c r="Q216" s="267"/>
      <c r="R216" s="229"/>
      <c r="S216" s="274"/>
    </row>
    <row r="217" spans="1:19" s="240" customFormat="1" ht="15.75" customHeight="1">
      <c r="A217" s="155"/>
      <c r="B217" s="887" t="s">
        <v>53</v>
      </c>
      <c r="C217" s="888"/>
      <c r="D217" s="889"/>
      <c r="E217" s="276"/>
      <c r="F217" s="226"/>
      <c r="G217" s="267"/>
      <c r="H217" s="229"/>
      <c r="I217" s="274"/>
      <c r="J217" s="791">
        <v>20</v>
      </c>
      <c r="K217" s="344"/>
      <c r="L217" s="341"/>
      <c r="M217" s="351"/>
      <c r="N217" s="587">
        <f>SUM(N208:N216)</f>
        <v>159134.99999999997</v>
      </c>
      <c r="O217" s="276"/>
      <c r="P217" s="226"/>
      <c r="Q217" s="267"/>
      <c r="R217" s="229"/>
      <c r="S217" s="274"/>
    </row>
    <row r="218" spans="1:19" s="240" customFormat="1" ht="15.75" customHeight="1">
      <c r="A218" s="155"/>
      <c r="B218" s="751"/>
      <c r="C218" s="752"/>
      <c r="D218" s="753"/>
      <c r="E218" s="265"/>
      <c r="F218" s="226"/>
      <c r="G218" s="267"/>
      <c r="H218" s="229"/>
      <c r="I218" s="274"/>
      <c r="J218" s="339"/>
      <c r="K218" s="344"/>
      <c r="L218" s="341"/>
      <c r="M218" s="351"/>
      <c r="N218" s="352"/>
      <c r="O218" s="265"/>
      <c r="P218" s="226"/>
      <c r="Q218" s="267"/>
      <c r="R218" s="229"/>
      <c r="S218" s="274"/>
    </row>
    <row r="219" spans="1:19" s="240" customFormat="1" ht="15.75" customHeight="1">
      <c r="A219" s="158" t="s">
        <v>154</v>
      </c>
      <c r="B219" s="810" t="s">
        <v>20</v>
      </c>
      <c r="C219" s="882"/>
      <c r="D219" s="883"/>
      <c r="E219" s="265"/>
      <c r="F219" s="226"/>
      <c r="G219" s="267"/>
      <c r="H219" s="229"/>
      <c r="I219" s="275"/>
      <c r="J219" s="339"/>
      <c r="K219" s="344"/>
      <c r="L219" s="341"/>
      <c r="M219" s="351"/>
      <c r="N219" s="350"/>
      <c r="O219" s="265"/>
      <c r="P219" s="226"/>
      <c r="Q219" s="267"/>
      <c r="R219" s="229"/>
      <c r="S219" s="275"/>
    </row>
    <row r="220" spans="1:19" s="240" customFormat="1" ht="15.75" customHeight="1">
      <c r="A220" s="155"/>
      <c r="B220" s="816" t="s">
        <v>63</v>
      </c>
      <c r="C220" s="884"/>
      <c r="D220" s="885"/>
      <c r="E220" s="265"/>
      <c r="F220" s="226"/>
      <c r="G220" s="267"/>
      <c r="H220" s="229"/>
      <c r="I220" s="274">
        <f>(I224+I225+I226)*0.003</f>
        <v>8494.5930000000008</v>
      </c>
      <c r="J220" s="339"/>
      <c r="K220" s="344"/>
      <c r="L220" s="341"/>
      <c r="M220" s="351"/>
      <c r="N220" s="350">
        <f>(N224+N225+N226)*0.003</f>
        <v>8479.6689600000009</v>
      </c>
      <c r="O220" s="265"/>
      <c r="P220" s="226"/>
      <c r="Q220" s="267"/>
      <c r="R220" s="229"/>
      <c r="S220" s="274">
        <v>8635.2000000000007</v>
      </c>
    </row>
    <row r="221" spans="1:19" s="240" customFormat="1" ht="15.75" customHeight="1">
      <c r="A221" s="158" t="s">
        <v>162</v>
      </c>
      <c r="B221" s="899" t="s">
        <v>89</v>
      </c>
      <c r="C221" s="900"/>
      <c r="D221" s="901"/>
      <c r="E221" s="265"/>
      <c r="F221" s="226"/>
      <c r="G221" s="267"/>
      <c r="H221" s="229"/>
      <c r="I221" s="274">
        <f>(I224+I225+I226)*0.05</f>
        <v>141576.55000000002</v>
      </c>
      <c r="J221" s="339"/>
      <c r="K221" s="344"/>
      <c r="L221" s="341"/>
      <c r="M221" s="351"/>
      <c r="N221" s="350">
        <v>95520.13</v>
      </c>
      <c r="O221" s="265"/>
      <c r="P221" s="226"/>
      <c r="Q221" s="267"/>
      <c r="R221" s="229"/>
      <c r="S221" s="274">
        <v>143920</v>
      </c>
    </row>
    <row r="222" spans="1:19" s="240" customFormat="1" ht="15.75" customHeight="1">
      <c r="A222" s="155"/>
      <c r="B222" s="895"/>
      <c r="C222" s="884"/>
      <c r="D222" s="885"/>
      <c r="E222" s="265"/>
      <c r="F222" s="226"/>
      <c r="G222" s="267"/>
      <c r="H222" s="229"/>
      <c r="I222" s="245"/>
      <c r="J222" s="339"/>
      <c r="K222" s="344"/>
      <c r="L222" s="341"/>
      <c r="M222" s="351"/>
      <c r="N222" s="316"/>
      <c r="O222" s="265"/>
      <c r="P222" s="226"/>
      <c r="Q222" s="267"/>
      <c r="R222" s="229"/>
      <c r="S222" s="245"/>
    </row>
    <row r="223" spans="1:19" s="240" customFormat="1" ht="15.75" customHeight="1">
      <c r="A223" s="155"/>
      <c r="B223" s="896" t="s">
        <v>64</v>
      </c>
      <c r="C223" s="897"/>
      <c r="D223" s="898"/>
      <c r="E223" s="265"/>
      <c r="F223" s="226"/>
      <c r="G223" s="267"/>
      <c r="H223" s="229"/>
      <c r="I223" s="245"/>
      <c r="J223" s="339"/>
      <c r="K223" s="344"/>
      <c r="L223" s="341"/>
      <c r="M223" s="351"/>
      <c r="N223" s="330"/>
      <c r="O223" s="265"/>
      <c r="P223" s="226"/>
      <c r="Q223" s="267"/>
      <c r="R223" s="229"/>
      <c r="S223" s="278"/>
    </row>
    <row r="224" spans="1:19" s="240" customFormat="1" ht="15.75" customHeight="1">
      <c r="A224" s="155"/>
      <c r="B224" s="896" t="s">
        <v>65</v>
      </c>
      <c r="C224" s="828"/>
      <c r="D224" s="829"/>
      <c r="E224" s="265"/>
      <c r="F224" s="226"/>
      <c r="G224" s="267"/>
      <c r="H224" s="229"/>
      <c r="I224" s="278">
        <f>I40</f>
        <v>709000</v>
      </c>
      <c r="J224" s="339"/>
      <c r="K224" s="344"/>
      <c r="L224" s="341"/>
      <c r="M224" s="351"/>
      <c r="N224" s="330">
        <f>N40</f>
        <v>434500</v>
      </c>
      <c r="O224" s="265"/>
      <c r="P224" s="226"/>
      <c r="Q224" s="267"/>
      <c r="R224" s="229"/>
      <c r="S224" s="278">
        <f>S40</f>
        <v>436500</v>
      </c>
    </row>
    <row r="225" spans="1:19" s="240" customFormat="1" ht="15.75" customHeight="1">
      <c r="A225" s="155"/>
      <c r="B225" s="896" t="s">
        <v>66</v>
      </c>
      <c r="C225" s="897"/>
      <c r="D225" s="898"/>
      <c r="E225" s="265"/>
      <c r="F225" s="226"/>
      <c r="G225" s="267"/>
      <c r="H225" s="229"/>
      <c r="I225" s="274">
        <f>I46+I80+I118+I123+I134+I139+I159+I58+I64+I69+I74+I86+I92+I98+I104+I110+I144+I51</f>
        <v>1395331</v>
      </c>
      <c r="J225" s="339"/>
      <c r="K225" s="344"/>
      <c r="L225" s="341"/>
      <c r="M225" s="351"/>
      <c r="N225" s="350">
        <f>(N159+N144+N139+N134+N123+N118+N110+N104+N98+N92+N86+N80+N74+N69+N64+N58+N51+N46)</f>
        <v>1436855</v>
      </c>
      <c r="O225" s="265"/>
      <c r="P225" s="226"/>
      <c r="Q225" s="267"/>
      <c r="R225" s="229"/>
      <c r="S225" s="278">
        <f>S46+S51+S58+S64+S69+S74+S80+S86+S92+S98+S104+S110+S118+S123+S134+S139+S144+S159</f>
        <v>1490900</v>
      </c>
    </row>
    <row r="226" spans="1:19" s="240" customFormat="1" ht="15.75" customHeight="1">
      <c r="A226" s="155"/>
      <c r="B226" s="896" t="s">
        <v>38</v>
      </c>
      <c r="C226" s="897"/>
      <c r="D226" s="898"/>
      <c r="E226" s="265"/>
      <c r="F226" s="226"/>
      <c r="G226" s="267"/>
      <c r="H226" s="229"/>
      <c r="I226" s="274">
        <f>I193+I170+I205</f>
        <v>727200</v>
      </c>
      <c r="J226" s="339"/>
      <c r="K226" s="344"/>
      <c r="L226" s="341"/>
      <c r="M226" s="351"/>
      <c r="N226" s="350">
        <f>(N170+N181+N205+N217)</f>
        <v>955201.32000000007</v>
      </c>
      <c r="O226" s="265"/>
      <c r="P226" s="226"/>
      <c r="Q226" s="267"/>
      <c r="R226" s="229"/>
      <c r="S226" s="274">
        <f>S170+S193+S205</f>
        <v>951000</v>
      </c>
    </row>
    <row r="227" spans="1:19" s="240" customFormat="1" ht="15.75" customHeight="1">
      <c r="A227" s="155"/>
      <c r="B227" s="896" t="s">
        <v>67</v>
      </c>
      <c r="C227" s="897"/>
      <c r="D227" s="898"/>
      <c r="E227" s="265"/>
      <c r="F227" s="226"/>
      <c r="G227" s="267"/>
      <c r="H227" s="229"/>
      <c r="I227" s="274">
        <f>(I224+I225+I226)*0.15</f>
        <v>424729.64999999997</v>
      </c>
      <c r="J227" s="339"/>
      <c r="K227" s="344"/>
      <c r="L227" s="341"/>
      <c r="M227" s="351"/>
      <c r="N227" s="350">
        <v>280703.25</v>
      </c>
      <c r="O227" s="265"/>
      <c r="P227" s="226"/>
      <c r="Q227" s="267"/>
      <c r="R227" s="229"/>
      <c r="S227" s="274">
        <f>(S224+S225+S226)*0.15</f>
        <v>431760</v>
      </c>
    </row>
    <row r="228" spans="1:19" s="240" customFormat="1" ht="25.5" customHeight="1" thickBot="1">
      <c r="A228" s="155"/>
      <c r="B228" s="909" t="s">
        <v>68</v>
      </c>
      <c r="C228" s="903"/>
      <c r="D228" s="904"/>
      <c r="E228" s="265"/>
      <c r="F228" s="226"/>
      <c r="G228" s="267"/>
      <c r="H228" s="229"/>
      <c r="I228" s="284">
        <f>SUM(I220:I227)</f>
        <v>3406331.7930000001</v>
      </c>
      <c r="J228" s="910" t="s">
        <v>174</v>
      </c>
      <c r="K228" s="910"/>
      <c r="L228" s="910"/>
      <c r="M228" s="910"/>
      <c r="N228" s="350">
        <f>SUM(N220:N227)</f>
        <v>3211259.3689600001</v>
      </c>
      <c r="O228" s="265"/>
      <c r="P228" s="226"/>
      <c r="Q228" s="267"/>
      <c r="R228" s="229"/>
      <c r="S228" s="274">
        <f>SUM(S220:S227)</f>
        <v>3462715.2</v>
      </c>
    </row>
    <row r="229" spans="1:19" s="240" customFormat="1" ht="17.25" customHeight="1" thickBot="1">
      <c r="A229" s="155"/>
      <c r="B229" s="911" t="s">
        <v>69</v>
      </c>
      <c r="C229" s="912"/>
      <c r="D229" s="913"/>
      <c r="E229" s="912" t="s">
        <v>174</v>
      </c>
      <c r="F229" s="912"/>
      <c r="G229" s="912"/>
      <c r="H229" s="914"/>
      <c r="I229" s="285"/>
      <c r="J229" s="339"/>
      <c r="K229" s="344"/>
      <c r="L229" s="341"/>
      <c r="M229" s="351"/>
      <c r="N229" s="732"/>
      <c r="O229" s="912"/>
      <c r="P229" s="912"/>
      <c r="Q229" s="912"/>
      <c r="R229" s="914"/>
      <c r="S229" s="244"/>
    </row>
    <row r="230" spans="1:19" s="240" customFormat="1" ht="21" customHeight="1" thickBot="1">
      <c r="A230" s="160"/>
      <c r="B230" s="915" t="s">
        <v>32</v>
      </c>
      <c r="C230" s="916"/>
      <c r="D230" s="917"/>
      <c r="E230" s="107"/>
      <c r="F230" s="105"/>
      <c r="G230" s="106"/>
      <c r="H230" s="116" t="s">
        <v>70</v>
      </c>
      <c r="I230" s="286">
        <f>I228</f>
        <v>3406331.7930000001</v>
      </c>
      <c r="J230" s="910" t="s">
        <v>174</v>
      </c>
      <c r="K230" s="910"/>
      <c r="L230" s="910"/>
      <c r="M230" s="910"/>
      <c r="N230" s="408">
        <f>N228</f>
        <v>3211259.3689600001</v>
      </c>
      <c r="O230" s="595"/>
      <c r="P230" s="596"/>
      <c r="Q230" s="106"/>
      <c r="R230" s="116"/>
      <c r="S230" s="409">
        <f>S228</f>
        <v>3462715.2</v>
      </c>
    </row>
    <row r="231" spans="1:19" ht="15.75" customHeight="1" thickBot="1">
      <c r="A231" s="102"/>
      <c r="B231" s="103"/>
      <c r="C231" s="103"/>
      <c r="D231" s="103"/>
      <c r="E231" s="103"/>
      <c r="F231" s="103"/>
      <c r="G231" s="103"/>
      <c r="H231" s="103"/>
      <c r="I231" s="104"/>
      <c r="K231" s="354"/>
      <c r="L231" s="355"/>
      <c r="M231" s="356"/>
      <c r="O231" s="594"/>
      <c r="P231" s="13"/>
    </row>
    <row r="232" spans="1:19" ht="15.75" customHeight="1">
      <c r="A232" s="905" t="s">
        <v>11</v>
      </c>
      <c r="B232" s="906"/>
      <c r="C232" s="906"/>
      <c r="D232" s="103"/>
      <c r="E232" s="103"/>
      <c r="F232" s="103"/>
      <c r="G232" s="103"/>
      <c r="H232" s="103"/>
      <c r="I232" s="104"/>
      <c r="O232" s="594"/>
    </row>
    <row r="233" spans="1:19" ht="15.75" customHeight="1">
      <c r="A233" s="102"/>
      <c r="B233" s="103"/>
      <c r="C233" s="103"/>
      <c r="D233" s="103"/>
      <c r="E233" s="103"/>
      <c r="F233" s="103"/>
      <c r="G233" s="103"/>
      <c r="H233" s="103"/>
      <c r="I233" s="104"/>
      <c r="O233" s="594"/>
    </row>
    <row r="234" spans="1:19" ht="15.75" customHeight="1">
      <c r="A234" s="907" t="s">
        <v>40</v>
      </c>
      <c r="B234" s="908"/>
      <c r="C234" s="908"/>
      <c r="D234" s="103"/>
      <c r="E234" s="103"/>
      <c r="F234" s="103"/>
      <c r="G234" s="103"/>
      <c r="H234" s="103"/>
      <c r="I234" s="104"/>
      <c r="O234" s="594"/>
    </row>
    <row r="235" spans="1:19" ht="15.75" customHeight="1">
      <c r="A235" s="14" t="s">
        <v>94</v>
      </c>
      <c r="B235" s="16"/>
      <c r="C235" s="16"/>
      <c r="D235" s="162"/>
      <c r="E235" s="9"/>
      <c r="F235" s="9"/>
      <c r="G235" s="9"/>
      <c r="H235" s="10"/>
      <c r="I235" s="11" t="s">
        <v>71</v>
      </c>
      <c r="O235" s="594"/>
    </row>
    <row r="236" spans="1:19" ht="15.75" customHeight="1">
      <c r="E236" s="9"/>
      <c r="F236" s="9"/>
      <c r="G236" s="9"/>
      <c r="H236" s="10"/>
      <c r="I236" s="11"/>
      <c r="O236" s="594"/>
    </row>
    <row r="237" spans="1:19" ht="15.75" customHeight="1">
      <c r="A237" t="s">
        <v>29</v>
      </c>
      <c r="B237" s="16"/>
      <c r="C237" s="16"/>
      <c r="D237" s="16"/>
      <c r="E237" s="9"/>
      <c r="F237" s="9"/>
      <c r="G237" s="9"/>
      <c r="H237" s="10"/>
      <c r="I237" s="11"/>
      <c r="O237" s="594"/>
    </row>
    <row r="238" spans="1:19" ht="15.75" customHeight="1">
      <c r="A238"/>
      <c r="B238"/>
      <c r="C238"/>
      <c r="D238"/>
      <c r="E238" s="9"/>
      <c r="F238" s="9"/>
      <c r="G238" s="9"/>
      <c r="H238" s="10"/>
      <c r="I238" s="11"/>
      <c r="O238" s="594"/>
    </row>
    <row r="239" spans="1:19" ht="15.75" customHeight="1">
      <c r="A239" s="23" t="s">
        <v>130</v>
      </c>
      <c r="B239"/>
      <c r="C239"/>
      <c r="D239" s="40" t="s">
        <v>95</v>
      </c>
      <c r="E239" s="9"/>
      <c r="F239" s="9"/>
      <c r="G239" s="9"/>
      <c r="H239" s="10"/>
      <c r="I239" s="11"/>
      <c r="O239" s="594"/>
    </row>
    <row r="240" spans="1:19" ht="15.75" customHeight="1">
      <c r="A240" t="s">
        <v>93</v>
      </c>
      <c r="B240"/>
      <c r="C240"/>
      <c r="D240" s="163" t="s">
        <v>96</v>
      </c>
      <c r="E240" s="9"/>
      <c r="F240" s="9"/>
      <c r="G240" s="9"/>
      <c r="H240" s="10"/>
      <c r="I240" s="11"/>
      <c r="O240" s="594"/>
    </row>
    <row r="241" spans="5:15" ht="15.75" customHeight="1">
      <c r="E241" s="9"/>
      <c r="F241" s="9"/>
      <c r="G241" s="9"/>
      <c r="H241" s="10"/>
      <c r="I241" s="11"/>
      <c r="O241" s="594"/>
    </row>
    <row r="242" spans="5:15" ht="15.75" customHeight="1">
      <c r="E242" s="2"/>
      <c r="F242" s="2"/>
      <c r="G242" s="13"/>
      <c r="H242" s="3"/>
      <c r="I242" s="3"/>
      <c r="O242" s="594"/>
    </row>
    <row r="243" spans="5:15" ht="15.75" customHeight="1">
      <c r="E243" s="13"/>
      <c r="F243" s="13"/>
      <c r="G243" s="13"/>
      <c r="H243" s="3"/>
      <c r="I243" s="3"/>
      <c r="O243" s="594"/>
    </row>
    <row r="244" spans="5:15" ht="15.75" customHeight="1">
      <c r="E244" s="13"/>
      <c r="F244" s="13"/>
      <c r="G244" s="13"/>
      <c r="H244" s="3"/>
      <c r="I244" s="3"/>
      <c r="O244" s="594"/>
    </row>
    <row r="245" spans="5:15" ht="15.75" customHeight="1">
      <c r="E245" s="2"/>
      <c r="F245" s="2"/>
      <c r="G245" s="13"/>
      <c r="H245" s="3"/>
      <c r="I245" s="3"/>
      <c r="O245" s="594"/>
    </row>
    <row r="246" spans="5:15" ht="15.75" customHeight="1">
      <c r="E246" s="2"/>
      <c r="F246" s="2"/>
      <c r="G246" s="13"/>
      <c r="H246" s="3"/>
      <c r="I246" s="3"/>
      <c r="O246" s="594"/>
    </row>
    <row r="247" spans="5:15" ht="15.75" customHeight="1">
      <c r="O247" s="594"/>
    </row>
    <row r="248" spans="5:15" ht="15.75" customHeight="1">
      <c r="O248" s="594"/>
    </row>
    <row r="249" spans="5:15" ht="15.75" customHeight="1">
      <c r="O249" s="594"/>
    </row>
    <row r="250" spans="5:15" ht="15.75" customHeight="1">
      <c r="O250" s="594"/>
    </row>
    <row r="251" spans="5:15" ht="15.75" customHeight="1">
      <c r="O251" s="594"/>
    </row>
    <row r="252" spans="5:15" ht="15.75" customHeight="1">
      <c r="O252" s="594"/>
    </row>
    <row r="253" spans="5:15" ht="15.75" customHeight="1">
      <c r="O253" s="594"/>
    </row>
    <row r="254" spans="5:15" ht="15.75" customHeight="1">
      <c r="O254" s="594"/>
    </row>
    <row r="255" spans="5:15" ht="15.75" customHeight="1">
      <c r="O255" s="594"/>
    </row>
    <row r="256" spans="5:15" ht="15.75" customHeight="1">
      <c r="O256" s="594"/>
    </row>
    <row r="257" spans="15:15" ht="15.75" customHeight="1">
      <c r="O257" s="594"/>
    </row>
    <row r="258" spans="15:15" ht="15.75" customHeight="1">
      <c r="O258" s="594"/>
    </row>
    <row r="259" spans="15:15" ht="15.75" customHeight="1">
      <c r="O259" s="594"/>
    </row>
    <row r="260" spans="15:15" ht="15.75" customHeight="1">
      <c r="O260" s="594"/>
    </row>
  </sheetData>
  <mergeCells count="198">
    <mergeCell ref="A232:C232"/>
    <mergeCell ref="A234:C234"/>
    <mergeCell ref="B228:D228"/>
    <mergeCell ref="J228:M228"/>
    <mergeCell ref="B229:D229"/>
    <mergeCell ref="E229:H229"/>
    <mergeCell ref="O229:R229"/>
    <mergeCell ref="B230:D230"/>
    <mergeCell ref="J230:M230"/>
    <mergeCell ref="B222:D222"/>
    <mergeCell ref="B223:D223"/>
    <mergeCell ref="B224:D224"/>
    <mergeCell ref="B225:D225"/>
    <mergeCell ref="B226:D226"/>
    <mergeCell ref="B227:D227"/>
    <mergeCell ref="B201:D201"/>
    <mergeCell ref="B204:D204"/>
    <mergeCell ref="B205:D205"/>
    <mergeCell ref="B219:D219"/>
    <mergeCell ref="B220:D220"/>
    <mergeCell ref="B221:D221"/>
    <mergeCell ref="B207:D207"/>
    <mergeCell ref="B208:D208"/>
    <mergeCell ref="B209:D209"/>
    <mergeCell ref="B210:D210"/>
    <mergeCell ref="B211:D211"/>
    <mergeCell ref="B212:D212"/>
    <mergeCell ref="B213:D213"/>
    <mergeCell ref="B214:D214"/>
    <mergeCell ref="B215:D215"/>
    <mergeCell ref="B216:D216"/>
    <mergeCell ref="B217:D217"/>
    <mergeCell ref="B202:D202"/>
    <mergeCell ref="B195:D195"/>
    <mergeCell ref="B196:D196"/>
    <mergeCell ref="B197:D197"/>
    <mergeCell ref="B198:D198"/>
    <mergeCell ref="B199:D199"/>
    <mergeCell ref="B200:D200"/>
    <mergeCell ref="B187:D187"/>
    <mergeCell ref="B188:D188"/>
    <mergeCell ref="B189:D189"/>
    <mergeCell ref="B190:D190"/>
    <mergeCell ref="B192:D192"/>
    <mergeCell ref="B193:D193"/>
    <mergeCell ref="B169:D169"/>
    <mergeCell ref="B170:D170"/>
    <mergeCell ref="B183:D183"/>
    <mergeCell ref="B184:D184"/>
    <mergeCell ref="B185:D185"/>
    <mergeCell ref="B186:D186"/>
    <mergeCell ref="B162:D162"/>
    <mergeCell ref="B163:D163"/>
    <mergeCell ref="B164:D164"/>
    <mergeCell ref="B165:D165"/>
    <mergeCell ref="B166:D166"/>
    <mergeCell ref="B167:D167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53:D153"/>
    <mergeCell ref="B154:D154"/>
    <mergeCell ref="B155:D155"/>
    <mergeCell ref="B159:D159"/>
    <mergeCell ref="B160:D160"/>
    <mergeCell ref="B161:D161"/>
    <mergeCell ref="B147:D147"/>
    <mergeCell ref="B148:D148"/>
    <mergeCell ref="B149:D149"/>
    <mergeCell ref="B150:D150"/>
    <mergeCell ref="B151:D151"/>
    <mergeCell ref="B152:D152"/>
    <mergeCell ref="B139:D139"/>
    <mergeCell ref="B140:D140"/>
    <mergeCell ref="B141:D141"/>
    <mergeCell ref="B142:D142"/>
    <mergeCell ref="B143:D143"/>
    <mergeCell ref="B144:D144"/>
    <mergeCell ref="B132:D132"/>
    <mergeCell ref="B133:D133"/>
    <mergeCell ref="B134:D134"/>
    <mergeCell ref="B136:D136"/>
    <mergeCell ref="B137:D137"/>
    <mergeCell ref="B138:D138"/>
    <mergeCell ref="B126:D126"/>
    <mergeCell ref="B127:D127"/>
    <mergeCell ref="B128:D128"/>
    <mergeCell ref="B129:D129"/>
    <mergeCell ref="B130:D130"/>
    <mergeCell ref="B131:D131"/>
    <mergeCell ref="B118:D118"/>
    <mergeCell ref="B120:D120"/>
    <mergeCell ref="B121:D121"/>
    <mergeCell ref="B122:D122"/>
    <mergeCell ref="B123:D123"/>
    <mergeCell ref="B125:D125"/>
    <mergeCell ref="B106:D106"/>
    <mergeCell ref="B107:D107"/>
    <mergeCell ref="B110:D110"/>
    <mergeCell ref="B112:D112"/>
    <mergeCell ref="B113:D113"/>
    <mergeCell ref="B117:D117"/>
    <mergeCell ref="B96:D96"/>
    <mergeCell ref="B98:D98"/>
    <mergeCell ref="B100:D100"/>
    <mergeCell ref="B101:D101"/>
    <mergeCell ref="B102:D102"/>
    <mergeCell ref="B104:D104"/>
    <mergeCell ref="B88:D88"/>
    <mergeCell ref="B89:D89"/>
    <mergeCell ref="B90:D90"/>
    <mergeCell ref="B92:D92"/>
    <mergeCell ref="B94:D94"/>
    <mergeCell ref="B95:D95"/>
    <mergeCell ref="B78:D78"/>
    <mergeCell ref="B80:D80"/>
    <mergeCell ref="B82:D82"/>
    <mergeCell ref="B83:D83"/>
    <mergeCell ref="B84:D84"/>
    <mergeCell ref="B86:D86"/>
    <mergeCell ref="B71:D71"/>
    <mergeCell ref="B72:D72"/>
    <mergeCell ref="B73:D73"/>
    <mergeCell ref="B74:D74"/>
    <mergeCell ref="B76:D76"/>
    <mergeCell ref="B77:D77"/>
    <mergeCell ref="B63:D63"/>
    <mergeCell ref="B64:D64"/>
    <mergeCell ref="B66:D66"/>
    <mergeCell ref="B67:D67"/>
    <mergeCell ref="B68:D68"/>
    <mergeCell ref="B69:D69"/>
    <mergeCell ref="B35:D35"/>
    <mergeCell ref="B36:D36"/>
    <mergeCell ref="B37:D37"/>
    <mergeCell ref="B56:D56"/>
    <mergeCell ref="B57:D57"/>
    <mergeCell ref="B58:D58"/>
    <mergeCell ref="B60:D60"/>
    <mergeCell ref="B61:D61"/>
    <mergeCell ref="B62:D62"/>
    <mergeCell ref="B48:D48"/>
    <mergeCell ref="B49:D49"/>
    <mergeCell ref="B50:D50"/>
    <mergeCell ref="B51:D51"/>
    <mergeCell ref="B54:D54"/>
    <mergeCell ref="B55:D55"/>
    <mergeCell ref="S10:S11"/>
    <mergeCell ref="B12:D12"/>
    <mergeCell ref="B13:D13"/>
    <mergeCell ref="B14:D14"/>
    <mergeCell ref="B15:D15"/>
    <mergeCell ref="B16:D16"/>
    <mergeCell ref="H10:H11"/>
    <mergeCell ref="I10:I11"/>
    <mergeCell ref="O10:O11"/>
    <mergeCell ref="P10:P11"/>
    <mergeCell ref="Q10:Q11"/>
    <mergeCell ref="R10:R11"/>
    <mergeCell ref="O6:R7"/>
    <mergeCell ref="D7:F7"/>
    <mergeCell ref="H7:I7"/>
    <mergeCell ref="D8:F8"/>
    <mergeCell ref="H8:I8"/>
    <mergeCell ref="A10:A11"/>
    <mergeCell ref="B10:D11"/>
    <mergeCell ref="E10:E11"/>
    <mergeCell ref="F10:F11"/>
    <mergeCell ref="G10:G11"/>
    <mergeCell ref="A1:C4"/>
    <mergeCell ref="D1:F2"/>
    <mergeCell ref="G1:I4"/>
    <mergeCell ref="D3:F4"/>
    <mergeCell ref="H6:I6"/>
    <mergeCell ref="J6:N7"/>
    <mergeCell ref="B172:D172"/>
    <mergeCell ref="B168:D168"/>
    <mergeCell ref="B173:D173"/>
    <mergeCell ref="B21:D21"/>
    <mergeCell ref="B22:D22"/>
    <mergeCell ref="B24:D24"/>
    <mergeCell ref="B25:D25"/>
    <mergeCell ref="B27:D27"/>
    <mergeCell ref="B28:D28"/>
    <mergeCell ref="B40:D40"/>
    <mergeCell ref="B42:D42"/>
    <mergeCell ref="B43:D43"/>
    <mergeCell ref="B44:D44"/>
    <mergeCell ref="B45:D45"/>
    <mergeCell ref="B46:D46"/>
    <mergeCell ref="B29:D29"/>
    <mergeCell ref="B30:D30"/>
    <mergeCell ref="B32:D32"/>
  </mergeCells>
  <printOptions horizontalCentered="1" verticalCentered="1"/>
  <pageMargins left="0" right="0" top="0" bottom="0" header="0.3" footer="0.3"/>
  <pageSetup paperSize="8" scale="94"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00FF"/>
  </sheetPr>
  <dimension ref="A1:I147"/>
  <sheetViews>
    <sheetView zoomScaleNormal="100" workbookViewId="0">
      <selection activeCell="D148" sqref="D148"/>
    </sheetView>
  </sheetViews>
  <sheetFormatPr defaultRowHeight="14.5"/>
  <cols>
    <col min="1" max="2" width="6.1796875" customWidth="1"/>
    <col min="3" max="3" width="8.1796875" customWidth="1"/>
    <col min="4" max="4" width="65.54296875" customWidth="1"/>
    <col min="5" max="5" width="7.81640625" customWidth="1"/>
    <col min="6" max="6" width="8.81640625" customWidth="1"/>
    <col min="7" max="7" width="8.1796875" customWidth="1"/>
    <col min="8" max="8" width="17.54296875" customWidth="1"/>
    <col min="9" max="9" width="18.81640625" customWidth="1"/>
  </cols>
  <sheetData>
    <row r="1" spans="1:9">
      <c r="A1" s="2"/>
      <c r="B1" s="2"/>
      <c r="C1" s="2"/>
      <c r="D1" s="2"/>
      <c r="E1" s="3"/>
      <c r="F1" s="3"/>
      <c r="G1" s="3"/>
      <c r="H1" s="4"/>
      <c r="I1" s="5"/>
    </row>
    <row r="2" spans="1:9">
      <c r="A2" s="2"/>
      <c r="B2" s="2"/>
      <c r="C2" s="2"/>
      <c r="D2" s="2"/>
      <c r="E2" s="3"/>
      <c r="F2" s="3"/>
      <c r="G2" s="3"/>
      <c r="H2" s="4"/>
      <c r="I2" s="5"/>
    </row>
    <row r="3" spans="1:9">
      <c r="A3" s="2"/>
      <c r="B3" s="2"/>
      <c r="C3" s="2"/>
      <c r="D3" s="2"/>
      <c r="E3" s="3"/>
      <c r="F3" s="3"/>
      <c r="G3" s="3"/>
      <c r="H3" s="4"/>
      <c r="I3" s="5"/>
    </row>
    <row r="4" spans="1:9">
      <c r="A4" s="2"/>
      <c r="B4" s="2"/>
      <c r="C4" s="2"/>
      <c r="D4" s="2"/>
      <c r="E4" s="3"/>
      <c r="F4" s="3"/>
      <c r="G4" s="3"/>
      <c r="H4" s="4"/>
      <c r="I4" s="5"/>
    </row>
    <row r="5" spans="1:9">
      <c r="A5" s="2"/>
      <c r="B5" s="2"/>
      <c r="C5" s="2"/>
      <c r="D5" s="2"/>
      <c r="E5" s="3"/>
      <c r="F5" s="3"/>
      <c r="G5" s="3"/>
      <c r="H5" s="4"/>
      <c r="I5" s="5"/>
    </row>
    <row r="6" spans="1:9" ht="29.25" customHeight="1">
      <c r="A6" s="1" t="s">
        <v>0</v>
      </c>
      <c r="B6" s="2"/>
      <c r="C6" s="1" t="s">
        <v>1</v>
      </c>
      <c r="D6" s="961" t="s">
        <v>36</v>
      </c>
      <c r="E6" s="961"/>
      <c r="F6" s="961"/>
      <c r="G6" s="961"/>
      <c r="H6" s="961"/>
      <c r="I6" s="961"/>
    </row>
    <row r="7" spans="1:9">
      <c r="A7" s="1" t="s">
        <v>2</v>
      </c>
      <c r="B7" s="2"/>
      <c r="C7" s="1" t="s">
        <v>1</v>
      </c>
      <c r="D7" s="1" t="s">
        <v>26</v>
      </c>
      <c r="E7" s="3"/>
      <c r="F7" s="3"/>
      <c r="G7" s="3"/>
      <c r="H7" s="4"/>
      <c r="I7" s="5"/>
    </row>
    <row r="8" spans="1:9">
      <c r="A8" s="1" t="s">
        <v>3</v>
      </c>
      <c r="B8" s="2"/>
      <c r="C8" s="1" t="s">
        <v>1</v>
      </c>
      <c r="D8" s="6" t="s">
        <v>37</v>
      </c>
      <c r="E8" s="3"/>
      <c r="F8" s="3"/>
      <c r="G8" s="3"/>
      <c r="H8" s="4"/>
      <c r="I8" s="5"/>
    </row>
    <row r="9" spans="1:9" ht="15" thickBot="1">
      <c r="A9" s="1" t="s">
        <v>13</v>
      </c>
      <c r="B9" s="2"/>
      <c r="C9" s="1" t="s">
        <v>1</v>
      </c>
      <c r="D9" s="18">
        <v>735238129</v>
      </c>
      <c r="E9" s="3"/>
      <c r="F9" s="3"/>
      <c r="G9" s="3"/>
      <c r="H9" s="4"/>
      <c r="I9" s="5"/>
    </row>
    <row r="10" spans="1:9" ht="15" thickBot="1">
      <c r="A10" s="965" t="s">
        <v>14</v>
      </c>
      <c r="B10" s="966"/>
      <c r="C10" s="1" t="s">
        <v>1</v>
      </c>
      <c r="D10" s="7"/>
      <c r="E10" s="970" t="s">
        <v>24</v>
      </c>
      <c r="F10" s="971"/>
      <c r="G10" s="971"/>
      <c r="H10" s="971"/>
      <c r="I10" s="972"/>
    </row>
    <row r="11" spans="1:9" ht="15" thickBot="1">
      <c r="A11" s="1"/>
      <c r="B11" s="2"/>
      <c r="C11" s="2"/>
      <c r="D11" s="17"/>
      <c r="E11" s="967"/>
      <c r="F11" s="968"/>
      <c r="G11" s="968"/>
      <c r="H11" s="968"/>
      <c r="I11" s="969"/>
    </row>
    <row r="12" spans="1:9">
      <c r="A12" s="984" t="s">
        <v>4</v>
      </c>
      <c r="B12" s="987" t="s">
        <v>5</v>
      </c>
      <c r="C12" s="987"/>
      <c r="D12" s="988"/>
      <c r="E12" s="992" t="s">
        <v>8</v>
      </c>
      <c r="F12" s="994" t="s">
        <v>33</v>
      </c>
      <c r="G12" s="987" t="s">
        <v>34</v>
      </c>
      <c r="H12" s="991" t="s">
        <v>6</v>
      </c>
      <c r="I12" s="986" t="s">
        <v>7</v>
      </c>
    </row>
    <row r="13" spans="1:9" ht="15" thickBot="1">
      <c r="A13" s="985"/>
      <c r="B13" s="989"/>
      <c r="C13" s="989"/>
      <c r="D13" s="990"/>
      <c r="E13" s="993"/>
      <c r="F13" s="995"/>
      <c r="G13" s="854"/>
      <c r="H13" s="871"/>
      <c r="I13" s="861"/>
    </row>
    <row r="14" spans="1:9">
      <c r="A14" s="49"/>
      <c r="B14" s="962"/>
      <c r="C14" s="963"/>
      <c r="D14" s="964"/>
      <c r="E14" s="51"/>
      <c r="F14" s="52"/>
      <c r="G14" s="52"/>
      <c r="H14" s="52"/>
      <c r="I14" s="37"/>
    </row>
    <row r="15" spans="1:9">
      <c r="A15" s="53"/>
      <c r="B15" s="955"/>
      <c r="C15" s="948"/>
      <c r="D15" s="949"/>
      <c r="E15" s="30"/>
      <c r="F15" s="29"/>
      <c r="G15" s="27"/>
      <c r="H15" s="28"/>
      <c r="I15" s="25"/>
    </row>
    <row r="16" spans="1:9">
      <c r="A16" s="53"/>
      <c r="B16" s="955"/>
      <c r="C16" s="948"/>
      <c r="D16" s="949"/>
      <c r="E16" s="30"/>
      <c r="F16" s="29"/>
      <c r="G16" s="27"/>
      <c r="H16" s="28"/>
      <c r="I16" s="25"/>
    </row>
    <row r="17" spans="1:9">
      <c r="A17" s="53"/>
      <c r="B17" s="955"/>
      <c r="C17" s="948"/>
      <c r="D17" s="949"/>
      <c r="E17" s="30"/>
      <c r="F17" s="29"/>
      <c r="G17" s="27"/>
      <c r="H17" s="28"/>
      <c r="I17" s="25"/>
    </row>
    <row r="18" spans="1:9">
      <c r="A18" s="48"/>
      <c r="B18" s="955"/>
      <c r="C18" s="948"/>
      <c r="D18" s="949"/>
      <c r="E18" s="30"/>
      <c r="F18" s="29"/>
      <c r="G18" s="27"/>
      <c r="H18" s="28"/>
      <c r="I18" s="25"/>
    </row>
    <row r="19" spans="1:9">
      <c r="A19" s="48"/>
      <c r="B19" s="955"/>
      <c r="C19" s="948"/>
      <c r="D19" s="949"/>
      <c r="E19" s="30"/>
      <c r="F19" s="29"/>
      <c r="G19" s="27"/>
      <c r="H19" s="28"/>
      <c r="I19" s="25"/>
    </row>
    <row r="20" spans="1:9">
      <c r="A20" s="48"/>
      <c r="B20" s="956"/>
      <c r="C20" s="953"/>
      <c r="D20" s="954"/>
      <c r="E20" s="30"/>
      <c r="F20" s="29"/>
      <c r="G20" s="27"/>
      <c r="H20" s="28"/>
      <c r="I20" s="25"/>
    </row>
    <row r="21" spans="1:9">
      <c r="A21" s="48"/>
      <c r="B21" s="956"/>
      <c r="C21" s="953"/>
      <c r="D21" s="954"/>
      <c r="E21" s="30"/>
      <c r="F21" s="29"/>
      <c r="G21" s="27"/>
      <c r="H21" s="28"/>
      <c r="I21" s="25"/>
    </row>
    <row r="22" spans="1:9">
      <c r="A22" s="48"/>
      <c r="B22" s="956"/>
      <c r="C22" s="953"/>
      <c r="D22" s="954"/>
      <c r="E22" s="30"/>
      <c r="F22" s="29"/>
      <c r="G22" s="27"/>
      <c r="H22" s="28"/>
      <c r="I22" s="25"/>
    </row>
    <row r="23" spans="1:9">
      <c r="A23" s="48"/>
      <c r="B23" s="956"/>
      <c r="C23" s="953"/>
      <c r="D23" s="954"/>
      <c r="E23" s="30"/>
      <c r="F23" s="29"/>
      <c r="G23" s="27"/>
      <c r="H23" s="28"/>
      <c r="I23" s="25"/>
    </row>
    <row r="24" spans="1:9">
      <c r="A24" s="48"/>
      <c r="B24" s="956"/>
      <c r="C24" s="953"/>
      <c r="D24" s="954"/>
      <c r="E24" s="30"/>
      <c r="F24" s="29"/>
      <c r="G24" s="27"/>
      <c r="H24" s="28"/>
      <c r="I24" s="25"/>
    </row>
    <row r="25" spans="1:9">
      <c r="A25" s="48"/>
      <c r="B25" s="955"/>
      <c r="C25" s="948"/>
      <c r="D25" s="949"/>
      <c r="E25" s="30"/>
      <c r="F25" s="29"/>
      <c r="G25" s="27"/>
      <c r="H25" s="28"/>
      <c r="I25" s="25"/>
    </row>
    <row r="26" spans="1:9">
      <c r="A26" s="48"/>
      <c r="B26" s="955"/>
      <c r="C26" s="948"/>
      <c r="D26" s="949"/>
      <c r="E26" s="30"/>
      <c r="F26" s="29"/>
      <c r="G26" s="27"/>
      <c r="H26" s="28"/>
      <c r="I26" s="25"/>
    </row>
    <row r="27" spans="1:9">
      <c r="A27" s="48"/>
      <c r="B27" s="955"/>
      <c r="C27" s="948"/>
      <c r="D27" s="949"/>
      <c r="E27" s="30"/>
      <c r="F27" s="29"/>
      <c r="G27" s="27"/>
      <c r="H27" s="28"/>
      <c r="I27" s="25"/>
    </row>
    <row r="28" spans="1:9">
      <c r="A28" s="48"/>
      <c r="B28" s="955"/>
      <c r="C28" s="948"/>
      <c r="D28" s="949"/>
      <c r="E28" s="30"/>
      <c r="F28" s="29"/>
      <c r="G28" s="27"/>
      <c r="H28" s="28"/>
      <c r="I28" s="25"/>
    </row>
    <row r="29" spans="1:9">
      <c r="A29" s="48"/>
      <c r="B29" s="956"/>
      <c r="C29" s="953"/>
      <c r="D29" s="954"/>
      <c r="E29" s="30"/>
      <c r="F29" s="29"/>
      <c r="G29" s="27"/>
      <c r="H29" s="28"/>
      <c r="I29" s="25"/>
    </row>
    <row r="30" spans="1:9">
      <c r="A30" s="48"/>
      <c r="B30" s="956"/>
      <c r="C30" s="953"/>
      <c r="D30" s="954"/>
      <c r="E30" s="30"/>
      <c r="F30" s="29"/>
      <c r="G30" s="27"/>
      <c r="H30" s="28"/>
      <c r="I30" s="25"/>
    </row>
    <row r="31" spans="1:9" ht="15" customHeight="1">
      <c r="A31" s="53"/>
      <c r="B31" s="955"/>
      <c r="C31" s="948"/>
      <c r="D31" s="949"/>
      <c r="E31" s="30"/>
      <c r="F31" s="29"/>
      <c r="G31" s="27"/>
      <c r="H31" s="28"/>
      <c r="I31" s="25"/>
    </row>
    <row r="32" spans="1:9">
      <c r="A32" s="48"/>
      <c r="B32" s="960"/>
      <c r="C32" s="948"/>
      <c r="D32" s="949"/>
      <c r="E32" s="30"/>
      <c r="F32" s="29"/>
      <c r="G32" s="27"/>
      <c r="H32" s="28"/>
      <c r="I32" s="25"/>
    </row>
    <row r="33" spans="1:9">
      <c r="A33" s="48"/>
      <c r="B33" s="960"/>
      <c r="C33" s="948"/>
      <c r="D33" s="949"/>
      <c r="E33" s="30"/>
      <c r="F33" s="29"/>
      <c r="G33" s="27"/>
      <c r="H33" s="28"/>
      <c r="I33" s="25"/>
    </row>
    <row r="34" spans="1:9">
      <c r="A34" s="48"/>
      <c r="B34" s="960"/>
      <c r="C34" s="948"/>
      <c r="D34" s="949"/>
      <c r="E34" s="30"/>
      <c r="F34" s="29"/>
      <c r="G34" s="27"/>
      <c r="H34" s="28"/>
      <c r="I34" s="25"/>
    </row>
    <row r="35" spans="1:9">
      <c r="A35" s="48"/>
      <c r="B35" s="960"/>
      <c r="C35" s="948"/>
      <c r="D35" s="949"/>
      <c r="E35" s="30"/>
      <c r="F35" s="29"/>
      <c r="G35" s="27"/>
      <c r="H35" s="28"/>
      <c r="I35" s="25"/>
    </row>
    <row r="36" spans="1:9">
      <c r="A36" s="48"/>
      <c r="B36" s="960"/>
      <c r="C36" s="948"/>
      <c r="D36" s="949"/>
      <c r="E36" s="30"/>
      <c r="F36" s="29"/>
      <c r="G36" s="27"/>
      <c r="H36" s="28"/>
      <c r="I36" s="25"/>
    </row>
    <row r="37" spans="1:9" ht="15" customHeight="1">
      <c r="A37" s="48"/>
      <c r="B37" s="955"/>
      <c r="C37" s="948"/>
      <c r="D37" s="949"/>
      <c r="E37" s="54"/>
      <c r="F37" s="55"/>
      <c r="G37" s="56"/>
      <c r="H37" s="57"/>
      <c r="I37" s="25"/>
    </row>
    <row r="38" spans="1:9">
      <c r="A38" s="48"/>
      <c r="B38" s="956"/>
      <c r="C38" s="953"/>
      <c r="D38" s="954"/>
      <c r="E38" s="58"/>
      <c r="F38" s="45"/>
      <c r="G38" s="46"/>
      <c r="H38" s="47"/>
      <c r="I38" s="25"/>
    </row>
    <row r="39" spans="1:9">
      <c r="A39" s="48"/>
      <c r="B39" s="956"/>
      <c r="C39" s="953"/>
      <c r="D39" s="954"/>
      <c r="E39" s="58"/>
      <c r="F39" s="45"/>
      <c r="G39" s="46"/>
      <c r="H39" s="47"/>
      <c r="I39" s="25"/>
    </row>
    <row r="40" spans="1:9">
      <c r="A40" s="48"/>
      <c r="B40" s="956"/>
      <c r="C40" s="953"/>
      <c r="D40" s="954"/>
      <c r="E40" s="58"/>
      <c r="F40" s="45"/>
      <c r="G40" s="46"/>
      <c r="H40" s="47"/>
      <c r="I40" s="25"/>
    </row>
    <row r="41" spans="1:9">
      <c r="A41" s="48"/>
      <c r="B41" s="956"/>
      <c r="C41" s="953"/>
      <c r="D41" s="954"/>
      <c r="E41" s="58"/>
      <c r="F41" s="45"/>
      <c r="G41" s="46"/>
      <c r="H41" s="47"/>
      <c r="I41" s="25"/>
    </row>
    <row r="42" spans="1:9">
      <c r="A42" s="48"/>
      <c r="B42" s="956"/>
      <c r="C42" s="953"/>
      <c r="D42" s="954"/>
      <c r="E42" s="58"/>
      <c r="F42" s="45"/>
      <c r="G42" s="46"/>
      <c r="H42" s="47"/>
      <c r="I42" s="25"/>
    </row>
    <row r="43" spans="1:9">
      <c r="A43" s="48"/>
      <c r="B43" s="956"/>
      <c r="C43" s="953"/>
      <c r="D43" s="954"/>
      <c r="E43" s="58"/>
      <c r="F43" s="45"/>
      <c r="G43" s="46"/>
      <c r="H43" s="47"/>
      <c r="I43" s="25"/>
    </row>
    <row r="44" spans="1:9">
      <c r="A44" s="48"/>
      <c r="B44" s="956"/>
      <c r="C44" s="953"/>
      <c r="D44" s="954"/>
      <c r="E44" s="58"/>
      <c r="F44" s="45"/>
      <c r="G44" s="46"/>
      <c r="H44" s="47"/>
      <c r="I44" s="25"/>
    </row>
    <row r="45" spans="1:9">
      <c r="A45" s="48"/>
      <c r="B45" s="956"/>
      <c r="C45" s="953"/>
      <c r="D45" s="954"/>
      <c r="E45" s="58"/>
      <c r="F45" s="45"/>
      <c r="G45" s="46"/>
      <c r="H45" s="47"/>
      <c r="I45" s="25"/>
    </row>
    <row r="46" spans="1:9">
      <c r="A46" s="48"/>
      <c r="B46" s="956"/>
      <c r="C46" s="953"/>
      <c r="D46" s="954"/>
      <c r="E46" s="58"/>
      <c r="F46" s="45"/>
      <c r="G46" s="46"/>
      <c r="H46" s="47"/>
      <c r="I46" s="25"/>
    </row>
    <row r="47" spans="1:9">
      <c r="A47" s="48"/>
      <c r="B47" s="996"/>
      <c r="C47" s="948"/>
      <c r="D47" s="949"/>
      <c r="E47" s="59"/>
      <c r="F47" s="60"/>
      <c r="G47" s="61"/>
      <c r="H47" s="62"/>
      <c r="I47" s="26"/>
    </row>
    <row r="48" spans="1:9">
      <c r="A48" s="32"/>
      <c r="B48" s="955"/>
      <c r="C48" s="948"/>
      <c r="D48" s="949"/>
      <c r="E48" s="30"/>
      <c r="F48" s="29"/>
      <c r="G48" s="27"/>
      <c r="H48" s="28"/>
      <c r="I48" s="25"/>
    </row>
    <row r="49" spans="1:9">
      <c r="A49" s="39"/>
      <c r="B49" s="957"/>
      <c r="C49" s="948"/>
      <c r="D49" s="949"/>
      <c r="E49" s="63"/>
      <c r="F49" s="64"/>
      <c r="G49" s="65"/>
      <c r="H49" s="66"/>
      <c r="I49" s="25"/>
    </row>
    <row r="50" spans="1:9">
      <c r="A50" s="33"/>
      <c r="B50" s="958"/>
      <c r="C50" s="948"/>
      <c r="D50" s="949"/>
      <c r="E50" s="67"/>
      <c r="F50" s="42"/>
      <c r="G50" s="43"/>
      <c r="H50" s="44"/>
      <c r="I50" s="25"/>
    </row>
    <row r="51" spans="1:9">
      <c r="A51" s="38"/>
      <c r="B51" s="997"/>
      <c r="C51" s="948"/>
      <c r="D51" s="949"/>
      <c r="E51" s="68"/>
      <c r="F51" s="69"/>
      <c r="G51" s="70"/>
      <c r="H51" s="71"/>
      <c r="I51" s="26"/>
    </row>
    <row r="52" spans="1:9">
      <c r="A52" s="38"/>
      <c r="B52" s="955"/>
      <c r="C52" s="948"/>
      <c r="D52" s="949"/>
      <c r="E52" s="30"/>
      <c r="F52" s="29"/>
      <c r="G52" s="27"/>
      <c r="H52" s="28"/>
      <c r="I52" s="25"/>
    </row>
    <row r="53" spans="1:9">
      <c r="A53" s="39"/>
      <c r="B53" s="957"/>
      <c r="C53" s="948"/>
      <c r="D53" s="949"/>
      <c r="E53" s="72"/>
      <c r="F53" s="73"/>
      <c r="G53" s="74"/>
      <c r="H53" s="75"/>
      <c r="I53" s="25"/>
    </row>
    <row r="54" spans="1:9">
      <c r="A54" s="33"/>
      <c r="B54" s="947"/>
      <c r="C54" s="948"/>
      <c r="D54" s="949"/>
      <c r="E54" s="30"/>
      <c r="F54" s="29"/>
      <c r="G54" s="27"/>
      <c r="H54" s="28"/>
      <c r="I54" s="25"/>
    </row>
    <row r="55" spans="1:9">
      <c r="A55" s="33"/>
      <c r="B55" s="947"/>
      <c r="C55" s="948"/>
      <c r="D55" s="949"/>
      <c r="E55" s="30"/>
      <c r="F55" s="29"/>
      <c r="G55" s="27"/>
      <c r="H55" s="28"/>
      <c r="I55" s="25"/>
    </row>
    <row r="56" spans="1:9">
      <c r="A56" s="33"/>
      <c r="B56" s="947"/>
      <c r="C56" s="948"/>
      <c r="D56" s="949"/>
      <c r="E56" s="30"/>
      <c r="F56" s="29"/>
      <c r="G56" s="27"/>
      <c r="H56" s="28"/>
      <c r="I56" s="25"/>
    </row>
    <row r="57" spans="1:9">
      <c r="A57" s="33"/>
      <c r="B57" s="947"/>
      <c r="C57" s="948"/>
      <c r="D57" s="949"/>
      <c r="E57" s="30"/>
      <c r="F57" s="29"/>
      <c r="G57" s="27"/>
      <c r="H57" s="28"/>
      <c r="I57" s="25"/>
    </row>
    <row r="58" spans="1:9">
      <c r="A58" s="38"/>
      <c r="B58" s="951"/>
      <c r="C58" s="948"/>
      <c r="D58" s="949"/>
      <c r="E58" s="76"/>
      <c r="F58" s="50"/>
      <c r="G58" s="77"/>
      <c r="H58" s="78"/>
      <c r="I58" s="26"/>
    </row>
    <row r="59" spans="1:9">
      <c r="A59" s="38"/>
      <c r="B59" s="951"/>
      <c r="C59" s="948"/>
      <c r="D59" s="949"/>
      <c r="E59" s="54"/>
      <c r="F59" s="55"/>
      <c r="G59" s="56"/>
      <c r="H59" s="57"/>
      <c r="I59" s="25"/>
    </row>
    <row r="60" spans="1:9">
      <c r="A60" s="35"/>
      <c r="B60" s="957"/>
      <c r="C60" s="948"/>
      <c r="D60" s="949"/>
      <c r="E60" s="72"/>
      <c r="F60" s="73"/>
      <c r="G60" s="74"/>
      <c r="H60" s="75"/>
      <c r="I60" s="25"/>
    </row>
    <row r="61" spans="1:9">
      <c r="A61" s="33"/>
      <c r="B61" s="955"/>
      <c r="C61" s="948"/>
      <c r="D61" s="949"/>
      <c r="E61" s="30"/>
      <c r="F61" s="29"/>
      <c r="G61" s="27"/>
      <c r="H61" s="28"/>
      <c r="I61" s="25"/>
    </row>
    <row r="62" spans="1:9">
      <c r="A62" s="33"/>
      <c r="B62" s="955"/>
      <c r="C62" s="948"/>
      <c r="D62" s="949"/>
      <c r="E62" s="30"/>
      <c r="F62" s="29"/>
      <c r="G62" s="27"/>
      <c r="H62" s="28"/>
      <c r="I62" s="25"/>
    </row>
    <row r="63" spans="1:9">
      <c r="A63" s="33"/>
      <c r="B63" s="955"/>
      <c r="C63" s="948"/>
      <c r="D63" s="949"/>
      <c r="E63" s="30"/>
      <c r="F63" s="29"/>
      <c r="G63" s="27"/>
      <c r="H63" s="28"/>
      <c r="I63" s="25"/>
    </row>
    <row r="64" spans="1:9">
      <c r="A64" s="33"/>
      <c r="B64" s="951"/>
      <c r="C64" s="948"/>
      <c r="D64" s="949"/>
      <c r="E64" s="76"/>
      <c r="F64" s="50"/>
      <c r="G64" s="77"/>
      <c r="H64" s="78"/>
      <c r="I64" s="26"/>
    </row>
    <row r="65" spans="1:9">
      <c r="A65" s="33"/>
      <c r="B65" s="951"/>
      <c r="C65" s="948"/>
      <c r="D65" s="949"/>
      <c r="E65" s="79"/>
      <c r="F65" s="80"/>
      <c r="G65" s="81"/>
      <c r="H65" s="82"/>
      <c r="I65" s="25"/>
    </row>
    <row r="66" spans="1:9">
      <c r="A66" s="38"/>
      <c r="B66" s="957"/>
      <c r="C66" s="948"/>
      <c r="D66" s="949"/>
      <c r="E66" s="72"/>
      <c r="F66" s="73"/>
      <c r="G66" s="74"/>
      <c r="H66" s="75"/>
      <c r="I66" s="25"/>
    </row>
    <row r="67" spans="1:9">
      <c r="A67" s="33"/>
      <c r="B67" s="958"/>
      <c r="C67" s="948"/>
      <c r="D67" s="949"/>
      <c r="E67" s="30"/>
      <c r="F67" s="29"/>
      <c r="G67" s="27"/>
      <c r="H67" s="28"/>
      <c r="I67" s="25"/>
    </row>
    <row r="68" spans="1:9">
      <c r="A68" s="33"/>
      <c r="B68" s="958"/>
      <c r="C68" s="948"/>
      <c r="D68" s="949"/>
      <c r="E68" s="58"/>
      <c r="F68" s="45"/>
      <c r="G68" s="46"/>
      <c r="H68" s="47"/>
      <c r="I68" s="25"/>
    </row>
    <row r="69" spans="1:9">
      <c r="A69" s="33"/>
      <c r="B69" s="958"/>
      <c r="C69" s="948"/>
      <c r="D69" s="949"/>
      <c r="E69" s="58"/>
      <c r="F69" s="45"/>
      <c r="G69" s="46"/>
      <c r="H69" s="47"/>
      <c r="I69" s="25"/>
    </row>
    <row r="70" spans="1:9">
      <c r="A70" s="33"/>
      <c r="B70" s="958"/>
      <c r="C70" s="948"/>
      <c r="D70" s="949"/>
      <c r="E70" s="58"/>
      <c r="F70" s="45"/>
      <c r="G70" s="46"/>
      <c r="H70" s="47"/>
      <c r="I70" s="25"/>
    </row>
    <row r="71" spans="1:9">
      <c r="A71" s="33"/>
      <c r="B71" s="958"/>
      <c r="C71" s="948"/>
      <c r="D71" s="949"/>
      <c r="E71" s="67"/>
      <c r="F71" s="42"/>
      <c r="G71" s="43"/>
      <c r="H71" s="44"/>
      <c r="I71" s="25"/>
    </row>
    <row r="72" spans="1:9">
      <c r="A72" s="33"/>
      <c r="B72" s="958"/>
      <c r="C72" s="948"/>
      <c r="D72" s="949"/>
      <c r="E72" s="58"/>
      <c r="F72" s="45"/>
      <c r="G72" s="46"/>
      <c r="H72" s="47"/>
      <c r="I72" s="25"/>
    </row>
    <row r="73" spans="1:9">
      <c r="A73" s="33"/>
      <c r="B73" s="955"/>
      <c r="C73" s="948"/>
      <c r="D73" s="949"/>
      <c r="E73" s="30"/>
      <c r="F73" s="29"/>
      <c r="G73" s="27"/>
      <c r="H73" s="28"/>
      <c r="I73" s="25"/>
    </row>
    <row r="74" spans="1:9">
      <c r="A74" s="33"/>
      <c r="B74" s="955"/>
      <c r="C74" s="948"/>
      <c r="D74" s="949"/>
      <c r="E74" s="30"/>
      <c r="F74" s="29"/>
      <c r="G74" s="27"/>
      <c r="H74" s="28"/>
      <c r="I74" s="25"/>
    </row>
    <row r="75" spans="1:9">
      <c r="A75" s="33"/>
      <c r="B75" s="958"/>
      <c r="C75" s="948"/>
      <c r="D75" s="949"/>
      <c r="E75" s="83"/>
      <c r="F75" s="84"/>
      <c r="G75" s="85"/>
      <c r="H75" s="86"/>
      <c r="I75" s="25"/>
    </row>
    <row r="76" spans="1:9">
      <c r="A76" s="33"/>
      <c r="B76" s="958"/>
      <c r="C76" s="948"/>
      <c r="D76" s="949"/>
      <c r="E76" s="83"/>
      <c r="F76" s="84"/>
      <c r="G76" s="85"/>
      <c r="H76" s="86"/>
      <c r="I76" s="25"/>
    </row>
    <row r="77" spans="1:9">
      <c r="A77" s="33"/>
      <c r="B77" s="951"/>
      <c r="C77" s="948"/>
      <c r="D77" s="949"/>
      <c r="E77" s="76"/>
      <c r="F77" s="50"/>
      <c r="G77" s="77"/>
      <c r="H77" s="78"/>
      <c r="I77" s="26"/>
    </row>
    <row r="78" spans="1:9">
      <c r="A78" s="34"/>
      <c r="B78" s="951"/>
      <c r="C78" s="948"/>
      <c r="D78" s="949"/>
      <c r="E78" s="79"/>
      <c r="F78" s="80"/>
      <c r="G78" s="81"/>
      <c r="H78" s="82"/>
      <c r="I78" s="25"/>
    </row>
    <row r="79" spans="1:9">
      <c r="A79" s="34"/>
      <c r="B79" s="957"/>
      <c r="C79" s="948"/>
      <c r="D79" s="949"/>
      <c r="E79" s="72"/>
      <c r="F79" s="73"/>
      <c r="G79" s="74"/>
      <c r="H79" s="75"/>
      <c r="I79" s="25"/>
    </row>
    <row r="80" spans="1:9" ht="15" customHeight="1">
      <c r="A80" s="33"/>
      <c r="B80" s="958"/>
      <c r="C80" s="948"/>
      <c r="D80" s="949"/>
      <c r="E80" s="67"/>
      <c r="F80" s="42"/>
      <c r="G80" s="43"/>
      <c r="H80" s="44"/>
      <c r="I80" s="25"/>
    </row>
    <row r="81" spans="1:9">
      <c r="A81" s="33"/>
      <c r="B81" s="958"/>
      <c r="C81" s="948"/>
      <c r="D81" s="949"/>
      <c r="E81" s="67"/>
      <c r="F81" s="42"/>
      <c r="G81" s="43"/>
      <c r="H81" s="44"/>
      <c r="I81" s="25"/>
    </row>
    <row r="82" spans="1:9">
      <c r="A82" s="33"/>
      <c r="B82" s="958"/>
      <c r="C82" s="948"/>
      <c r="D82" s="949"/>
      <c r="E82" s="67"/>
      <c r="F82" s="42"/>
      <c r="G82" s="43"/>
      <c r="H82" s="44"/>
      <c r="I82" s="25"/>
    </row>
    <row r="83" spans="1:9">
      <c r="A83" s="33"/>
      <c r="B83" s="958"/>
      <c r="C83" s="948"/>
      <c r="D83" s="949"/>
      <c r="E83" s="58"/>
      <c r="F83" s="45"/>
      <c r="G83" s="46"/>
      <c r="H83" s="47"/>
      <c r="I83" s="25"/>
    </row>
    <row r="84" spans="1:9">
      <c r="A84" s="33"/>
      <c r="B84" s="958"/>
      <c r="C84" s="948"/>
      <c r="D84" s="949"/>
      <c r="E84" s="58"/>
      <c r="F84" s="45"/>
      <c r="G84" s="46"/>
      <c r="H84" s="47"/>
      <c r="I84" s="25"/>
    </row>
    <row r="85" spans="1:9">
      <c r="A85" s="33"/>
      <c r="B85" s="958"/>
      <c r="C85" s="948"/>
      <c r="D85" s="949"/>
      <c r="E85" s="67"/>
      <c r="F85" s="42"/>
      <c r="G85" s="43"/>
      <c r="H85" s="44"/>
      <c r="I85" s="25"/>
    </row>
    <row r="86" spans="1:9">
      <c r="A86" s="33"/>
      <c r="B86" s="958"/>
      <c r="C86" s="948"/>
      <c r="D86" s="949"/>
      <c r="E86" s="58"/>
      <c r="F86" s="45"/>
      <c r="G86" s="46"/>
      <c r="H86" s="47"/>
      <c r="I86" s="25"/>
    </row>
    <row r="87" spans="1:9">
      <c r="A87" s="33"/>
      <c r="B87" s="955"/>
      <c r="C87" s="948"/>
      <c r="D87" s="949"/>
      <c r="E87" s="30"/>
      <c r="F87" s="29"/>
      <c r="G87" s="27"/>
      <c r="H87" s="28"/>
      <c r="I87" s="25"/>
    </row>
    <row r="88" spans="1:9">
      <c r="A88" s="33"/>
      <c r="B88" s="958"/>
      <c r="C88" s="948"/>
      <c r="D88" s="949"/>
      <c r="E88" s="83"/>
      <c r="F88" s="84"/>
      <c r="G88" s="85"/>
      <c r="H88" s="86"/>
      <c r="I88" s="25"/>
    </row>
    <row r="89" spans="1:9">
      <c r="A89" s="33"/>
      <c r="B89" s="959"/>
      <c r="C89" s="953"/>
      <c r="D89" s="954"/>
      <c r="E89" s="83"/>
      <c r="F89" s="84"/>
      <c r="G89" s="85"/>
      <c r="H89" s="86"/>
      <c r="I89" s="25"/>
    </row>
    <row r="90" spans="1:9">
      <c r="A90" s="33"/>
      <c r="B90" s="951"/>
      <c r="C90" s="948"/>
      <c r="D90" s="949"/>
      <c r="E90" s="76"/>
      <c r="F90" s="50"/>
      <c r="G90" s="77"/>
      <c r="H90" s="78"/>
      <c r="I90" s="26"/>
    </row>
    <row r="91" spans="1:9">
      <c r="A91" s="32"/>
      <c r="B91" s="951"/>
      <c r="C91" s="948"/>
      <c r="D91" s="949"/>
      <c r="E91" s="79"/>
      <c r="F91" s="80"/>
      <c r="G91" s="81"/>
      <c r="H91" s="82"/>
      <c r="I91" s="25"/>
    </row>
    <row r="92" spans="1:9">
      <c r="A92" s="36"/>
      <c r="B92" s="957"/>
      <c r="C92" s="948"/>
      <c r="D92" s="949"/>
      <c r="E92" s="72"/>
      <c r="F92" s="73"/>
      <c r="G92" s="74"/>
      <c r="H92" s="75"/>
      <c r="I92" s="25"/>
    </row>
    <row r="93" spans="1:9">
      <c r="A93" s="33"/>
      <c r="B93" s="958"/>
      <c r="C93" s="948"/>
      <c r="D93" s="949"/>
      <c r="E93" s="58"/>
      <c r="F93" s="45"/>
      <c r="G93" s="46"/>
      <c r="H93" s="47"/>
      <c r="I93" s="25"/>
    </row>
    <row r="94" spans="1:9">
      <c r="A94" s="33"/>
      <c r="B94" s="958"/>
      <c r="C94" s="948"/>
      <c r="D94" s="949"/>
      <c r="E94" s="67"/>
      <c r="F94" s="42"/>
      <c r="G94" s="43"/>
      <c r="H94" s="44"/>
      <c r="I94" s="25"/>
    </row>
    <row r="95" spans="1:9">
      <c r="A95" s="33"/>
      <c r="B95" s="955"/>
      <c r="C95" s="948"/>
      <c r="D95" s="949"/>
      <c r="E95" s="30"/>
      <c r="F95" s="29"/>
      <c r="G95" s="27"/>
      <c r="H95" s="28"/>
      <c r="I95" s="25"/>
    </row>
    <row r="96" spans="1:9">
      <c r="A96" s="32"/>
      <c r="B96" s="951"/>
      <c r="C96" s="948"/>
      <c r="D96" s="949"/>
      <c r="E96" s="76"/>
      <c r="F96" s="50"/>
      <c r="G96" s="77"/>
      <c r="H96" s="78"/>
      <c r="I96" s="26"/>
    </row>
    <row r="97" spans="1:9">
      <c r="A97" s="32"/>
      <c r="B97" s="951"/>
      <c r="C97" s="948"/>
      <c r="D97" s="949"/>
      <c r="E97" s="54"/>
      <c r="F97" s="55"/>
      <c r="G97" s="56"/>
      <c r="H97" s="57"/>
      <c r="I97" s="25"/>
    </row>
    <row r="98" spans="1:9">
      <c r="A98" s="36"/>
      <c r="B98" s="957"/>
      <c r="C98" s="948"/>
      <c r="D98" s="949"/>
      <c r="E98" s="72"/>
      <c r="F98" s="73"/>
      <c r="G98" s="74"/>
      <c r="H98" s="75"/>
      <c r="I98" s="25"/>
    </row>
    <row r="99" spans="1:9">
      <c r="A99" s="33"/>
      <c r="B99" s="955"/>
      <c r="C99" s="948"/>
      <c r="D99" s="949"/>
      <c r="E99" s="30"/>
      <c r="F99" s="29"/>
      <c r="G99" s="27"/>
      <c r="H99" s="28"/>
      <c r="I99" s="25"/>
    </row>
    <row r="100" spans="1:9">
      <c r="A100" s="33"/>
      <c r="B100" s="955"/>
      <c r="C100" s="948"/>
      <c r="D100" s="949"/>
      <c r="E100" s="58"/>
      <c r="F100" s="45"/>
      <c r="G100" s="46"/>
      <c r="H100" s="47"/>
      <c r="I100" s="25"/>
    </row>
    <row r="101" spans="1:9">
      <c r="A101" s="33"/>
      <c r="B101" s="955"/>
      <c r="C101" s="948"/>
      <c r="D101" s="949"/>
      <c r="E101" s="58"/>
      <c r="F101" s="45"/>
      <c r="G101" s="46"/>
      <c r="H101" s="47"/>
      <c r="I101" s="25"/>
    </row>
    <row r="102" spans="1:9">
      <c r="A102" s="33"/>
      <c r="B102" s="956"/>
      <c r="C102" s="953"/>
      <c r="D102" s="954"/>
      <c r="E102" s="58"/>
      <c r="F102" s="45"/>
      <c r="G102" s="46"/>
      <c r="H102" s="47"/>
      <c r="I102" s="25"/>
    </row>
    <row r="103" spans="1:9">
      <c r="A103" s="32"/>
      <c r="B103" s="951"/>
      <c r="C103" s="948"/>
      <c r="D103" s="949"/>
      <c r="E103" s="76"/>
      <c r="F103" s="50"/>
      <c r="G103" s="77"/>
      <c r="H103" s="78"/>
      <c r="I103" s="26"/>
    </row>
    <row r="104" spans="1:9">
      <c r="A104" s="32"/>
      <c r="B104" s="951"/>
      <c r="C104" s="948"/>
      <c r="D104" s="949"/>
      <c r="E104" s="79"/>
      <c r="F104" s="80"/>
      <c r="G104" s="81"/>
      <c r="H104" s="82"/>
      <c r="I104" s="25"/>
    </row>
    <row r="105" spans="1:9">
      <c r="A105" s="36"/>
      <c r="B105" s="952"/>
      <c r="C105" s="948"/>
      <c r="D105" s="949"/>
      <c r="E105" s="79"/>
      <c r="F105" s="80"/>
      <c r="G105" s="81"/>
      <c r="H105" s="82"/>
      <c r="I105" s="25"/>
    </row>
    <row r="106" spans="1:9">
      <c r="A106" s="33"/>
      <c r="B106" s="950"/>
      <c r="C106" s="948"/>
      <c r="D106" s="949"/>
      <c r="E106" s="30"/>
      <c r="F106" s="29"/>
      <c r="G106" s="27"/>
      <c r="H106" s="28"/>
      <c r="I106" s="25"/>
    </row>
    <row r="107" spans="1:9">
      <c r="A107" s="33"/>
      <c r="B107" s="950"/>
      <c r="C107" s="948"/>
      <c r="D107" s="949"/>
      <c r="E107" s="30"/>
      <c r="F107" s="29"/>
      <c r="G107" s="27"/>
      <c r="H107" s="28"/>
      <c r="I107" s="25"/>
    </row>
    <row r="108" spans="1:9">
      <c r="A108" s="33"/>
      <c r="B108" s="950"/>
      <c r="C108" s="948"/>
      <c r="D108" s="949"/>
      <c r="E108" s="30"/>
      <c r="F108" s="29"/>
      <c r="G108" s="27"/>
      <c r="H108" s="28"/>
      <c r="I108" s="25"/>
    </row>
    <row r="109" spans="1:9">
      <c r="A109" s="33"/>
      <c r="B109" s="950"/>
      <c r="C109" s="948"/>
      <c r="D109" s="949"/>
      <c r="E109" s="30"/>
      <c r="F109" s="29"/>
      <c r="G109" s="27"/>
      <c r="H109" s="28"/>
      <c r="I109" s="25"/>
    </row>
    <row r="110" spans="1:9">
      <c r="A110" s="33"/>
      <c r="B110" s="950"/>
      <c r="C110" s="948"/>
      <c r="D110" s="949"/>
      <c r="E110" s="30"/>
      <c r="F110" s="29"/>
      <c r="G110" s="27"/>
      <c r="H110" s="28"/>
      <c r="I110" s="25"/>
    </row>
    <row r="111" spans="1:9">
      <c r="A111" s="33"/>
      <c r="B111" s="950"/>
      <c r="C111" s="948"/>
      <c r="D111" s="949"/>
      <c r="E111" s="30"/>
      <c r="F111" s="29"/>
      <c r="G111" s="27"/>
      <c r="H111" s="28"/>
      <c r="I111" s="25"/>
    </row>
    <row r="112" spans="1:9">
      <c r="A112" s="33"/>
      <c r="B112" s="950"/>
      <c r="C112" s="948"/>
      <c r="D112" s="949"/>
      <c r="E112" s="30"/>
      <c r="F112" s="29"/>
      <c r="G112" s="27"/>
      <c r="H112" s="28"/>
      <c r="I112" s="25"/>
    </row>
    <row r="113" spans="1:9">
      <c r="A113" s="33"/>
      <c r="B113" s="950"/>
      <c r="C113" s="948"/>
      <c r="D113" s="949"/>
      <c r="E113" s="30"/>
      <c r="F113" s="29"/>
      <c r="G113" s="27"/>
      <c r="H113" s="28"/>
      <c r="I113" s="25"/>
    </row>
    <row r="114" spans="1:9">
      <c r="A114" s="33"/>
      <c r="B114" s="950"/>
      <c r="C114" s="948"/>
      <c r="D114" s="949"/>
      <c r="E114" s="30"/>
      <c r="F114" s="29"/>
      <c r="G114" s="27"/>
      <c r="H114" s="28"/>
      <c r="I114" s="25"/>
    </row>
    <row r="115" spans="1:9">
      <c r="A115" s="33"/>
      <c r="B115" s="950"/>
      <c r="C115" s="948"/>
      <c r="D115" s="949"/>
      <c r="E115" s="30"/>
      <c r="F115" s="29"/>
      <c r="G115" s="27"/>
      <c r="H115" s="28"/>
      <c r="I115" s="25"/>
    </row>
    <row r="116" spans="1:9">
      <c r="A116" s="33"/>
      <c r="B116" s="950"/>
      <c r="C116" s="948"/>
      <c r="D116" s="949"/>
      <c r="E116" s="30"/>
      <c r="F116" s="29"/>
      <c r="G116" s="27"/>
      <c r="H116" s="28"/>
      <c r="I116" s="25"/>
    </row>
    <row r="117" spans="1:9">
      <c r="A117" s="33"/>
      <c r="B117" s="950"/>
      <c r="C117" s="948"/>
      <c r="D117" s="949"/>
      <c r="E117" s="30"/>
      <c r="F117" s="29"/>
      <c r="G117" s="27"/>
      <c r="H117" s="28"/>
      <c r="I117" s="25"/>
    </row>
    <row r="118" spans="1:9">
      <c r="A118" s="33"/>
      <c r="B118" s="950"/>
      <c r="C118" s="948"/>
      <c r="D118" s="949"/>
      <c r="E118" s="30"/>
      <c r="F118" s="29"/>
      <c r="G118" s="27"/>
      <c r="H118" s="28"/>
      <c r="I118" s="25"/>
    </row>
    <row r="119" spans="1:9">
      <c r="A119" s="33"/>
      <c r="B119" s="950"/>
      <c r="C119" s="948"/>
      <c r="D119" s="949"/>
      <c r="E119" s="30"/>
      <c r="F119" s="29"/>
      <c r="G119" s="27"/>
      <c r="H119" s="28"/>
      <c r="I119" s="25"/>
    </row>
    <row r="120" spans="1:9">
      <c r="A120" s="33"/>
      <c r="B120" s="950"/>
      <c r="C120" s="948"/>
      <c r="D120" s="949"/>
      <c r="E120" s="30"/>
      <c r="F120" s="29"/>
      <c r="G120" s="27"/>
      <c r="H120" s="28"/>
      <c r="I120" s="25"/>
    </row>
    <row r="121" spans="1:9">
      <c r="A121" s="33"/>
      <c r="B121" s="950"/>
      <c r="C121" s="948"/>
      <c r="D121" s="949"/>
      <c r="E121" s="30"/>
      <c r="F121" s="29"/>
      <c r="G121" s="27"/>
      <c r="H121" s="28"/>
      <c r="I121" s="25"/>
    </row>
    <row r="122" spans="1:9">
      <c r="A122" s="33"/>
      <c r="B122" s="950"/>
      <c r="C122" s="948"/>
      <c r="D122" s="949"/>
      <c r="E122" s="30"/>
      <c r="F122" s="29"/>
      <c r="G122" s="27"/>
      <c r="H122" s="28"/>
      <c r="I122" s="25"/>
    </row>
    <row r="123" spans="1:9">
      <c r="A123" s="33"/>
      <c r="B123" s="950"/>
      <c r="C123" s="948"/>
      <c r="D123" s="949"/>
      <c r="E123" s="30"/>
      <c r="F123" s="29"/>
      <c r="G123" s="27"/>
      <c r="H123" s="28"/>
      <c r="I123" s="25"/>
    </row>
    <row r="124" spans="1:9">
      <c r="A124" s="33"/>
      <c r="B124" s="947"/>
      <c r="C124" s="948"/>
      <c r="D124" s="949"/>
      <c r="E124" s="30"/>
      <c r="F124" s="29"/>
      <c r="G124" s="27"/>
      <c r="H124" s="28"/>
      <c r="I124" s="25"/>
    </row>
    <row r="125" spans="1:9">
      <c r="A125" s="33"/>
      <c r="B125" s="950"/>
      <c r="C125" s="948"/>
      <c r="D125" s="949"/>
      <c r="E125" s="30"/>
      <c r="F125" s="29"/>
      <c r="G125" s="27"/>
      <c r="H125" s="28"/>
      <c r="I125" s="25"/>
    </row>
    <row r="126" spans="1:9">
      <c r="A126" s="33"/>
      <c r="B126" s="950"/>
      <c r="C126" s="948"/>
      <c r="D126" s="949"/>
      <c r="E126" s="30"/>
      <c r="F126" s="29"/>
      <c r="G126" s="27"/>
      <c r="H126" s="28"/>
      <c r="I126" s="25"/>
    </row>
    <row r="127" spans="1:9">
      <c r="A127" s="33"/>
      <c r="B127" s="947"/>
      <c r="C127" s="948"/>
      <c r="D127" s="949"/>
      <c r="E127" s="30"/>
      <c r="F127" s="29"/>
      <c r="G127" s="27"/>
      <c r="H127" s="28"/>
      <c r="I127" s="25"/>
    </row>
    <row r="128" spans="1:9">
      <c r="A128" s="33"/>
      <c r="B128" s="876"/>
      <c r="C128" s="953"/>
      <c r="D128" s="954"/>
      <c r="E128" s="30"/>
      <c r="F128" s="29"/>
      <c r="G128" s="27"/>
      <c r="H128" s="28"/>
      <c r="I128" s="25"/>
    </row>
    <row r="129" spans="1:9">
      <c r="A129" s="32"/>
      <c r="B129" s="951"/>
      <c r="C129" s="948"/>
      <c r="D129" s="949"/>
      <c r="E129" s="76"/>
      <c r="F129" s="50"/>
      <c r="G129" s="77"/>
      <c r="H129" s="78"/>
      <c r="I129" s="26"/>
    </row>
    <row r="130" spans="1:9">
      <c r="A130" s="32"/>
      <c r="B130" s="951"/>
      <c r="C130" s="948"/>
      <c r="D130" s="949"/>
      <c r="E130" s="79"/>
      <c r="F130" s="80"/>
      <c r="G130" s="81"/>
      <c r="H130" s="82"/>
      <c r="I130" s="26"/>
    </row>
    <row r="131" spans="1:9">
      <c r="A131" s="36"/>
      <c r="B131" s="952"/>
      <c r="C131" s="948"/>
      <c r="D131" s="949"/>
      <c r="E131" s="79"/>
      <c r="F131" s="80"/>
      <c r="G131" s="81"/>
      <c r="H131" s="82"/>
      <c r="I131" s="25"/>
    </row>
    <row r="132" spans="1:9">
      <c r="A132" s="33"/>
      <c r="B132" s="947"/>
      <c r="C132" s="948"/>
      <c r="D132" s="949"/>
      <c r="E132" s="30"/>
      <c r="F132" s="29"/>
      <c r="G132" s="27"/>
      <c r="H132" s="28"/>
      <c r="I132" s="25"/>
    </row>
    <row r="133" spans="1:9">
      <c r="A133" s="33"/>
      <c r="B133" s="947"/>
      <c r="C133" s="948"/>
      <c r="D133" s="949"/>
      <c r="E133" s="30"/>
      <c r="F133" s="29"/>
      <c r="G133" s="27"/>
      <c r="H133" s="28"/>
      <c r="I133" s="25"/>
    </row>
    <row r="134" spans="1:9">
      <c r="A134" s="33"/>
      <c r="B134" s="947"/>
      <c r="C134" s="948"/>
      <c r="D134" s="949"/>
      <c r="E134" s="30"/>
      <c r="F134" s="29"/>
      <c r="G134" s="27"/>
      <c r="H134" s="28"/>
      <c r="I134" s="25"/>
    </row>
    <row r="135" spans="1:9">
      <c r="A135" s="33"/>
      <c r="B135" s="947"/>
      <c r="C135" s="948"/>
      <c r="D135" s="949"/>
      <c r="E135" s="30"/>
      <c r="F135" s="29"/>
      <c r="G135" s="27"/>
      <c r="H135" s="28"/>
      <c r="I135" s="25"/>
    </row>
    <row r="136" spans="1:9" ht="15" thickBot="1">
      <c r="A136" s="33"/>
      <c r="B136" s="947"/>
      <c r="C136" s="948"/>
      <c r="D136" s="949"/>
      <c r="E136" s="30"/>
      <c r="F136" s="29"/>
      <c r="G136" s="27"/>
      <c r="H136" s="28"/>
      <c r="I136" s="25"/>
    </row>
    <row r="137" spans="1:9">
      <c r="A137" s="975"/>
      <c r="B137" s="975"/>
      <c r="C137" s="12"/>
      <c r="D137" s="12"/>
      <c r="E137" s="976"/>
      <c r="F137" s="977"/>
      <c r="G137" s="977"/>
      <c r="H137" s="977"/>
      <c r="I137" s="978"/>
    </row>
    <row r="138" spans="1:9" ht="15" thickBot="1">
      <c r="A138" s="982" t="s">
        <v>11</v>
      </c>
      <c r="B138" s="983"/>
      <c r="C138" s="983"/>
      <c r="D138" s="19"/>
      <c r="E138" s="979"/>
      <c r="F138" s="980"/>
      <c r="G138" s="980"/>
      <c r="H138" s="980"/>
      <c r="I138" s="981"/>
    </row>
    <row r="139" spans="1:9">
      <c r="A139" s="15"/>
      <c r="B139" s="12"/>
      <c r="C139" s="973" t="s">
        <v>23</v>
      </c>
      <c r="D139" s="974"/>
      <c r="E139" s="12"/>
      <c r="F139" s="12"/>
      <c r="G139" s="12"/>
      <c r="H139" s="12"/>
      <c r="I139" s="12"/>
    </row>
    <row r="140" spans="1:9">
      <c r="A140" s="16"/>
      <c r="B140" s="16"/>
      <c r="C140" s="16" t="s">
        <v>22</v>
      </c>
      <c r="D140" s="16"/>
      <c r="E140" s="41"/>
      <c r="F140" s="20" t="s">
        <v>25</v>
      </c>
      <c r="G140" s="3"/>
      <c r="H140" s="4"/>
      <c r="I140" s="24"/>
    </row>
    <row r="141" spans="1:9">
      <c r="A141" t="s">
        <v>29</v>
      </c>
      <c r="B141" s="16"/>
      <c r="C141" s="16"/>
      <c r="D141" s="16"/>
      <c r="E141" s="3"/>
      <c r="F141" s="3"/>
      <c r="G141" s="3"/>
      <c r="H141" s="4"/>
      <c r="I141" s="5"/>
    </row>
    <row r="142" spans="1:9">
      <c r="E142" s="21"/>
      <c r="F142" s="31"/>
      <c r="G142" s="21"/>
      <c r="H142" s="10"/>
      <c r="I142" s="11"/>
    </row>
    <row r="143" spans="1:9">
      <c r="A143" s="23" t="s">
        <v>27</v>
      </c>
      <c r="D143" s="23" t="s">
        <v>31</v>
      </c>
      <c r="E143" s="9"/>
      <c r="F143" s="9"/>
      <c r="G143" s="9"/>
      <c r="H143" s="10"/>
      <c r="I143" s="11"/>
    </row>
    <row r="144" spans="1:9">
      <c r="A144" t="s">
        <v>30</v>
      </c>
      <c r="D144" t="s">
        <v>35</v>
      </c>
      <c r="E144" s="21"/>
      <c r="F144" s="20"/>
      <c r="G144" s="9"/>
      <c r="H144" s="10"/>
      <c r="I144" s="11"/>
    </row>
    <row r="146" spans="1:4">
      <c r="A146" s="23" t="s">
        <v>28</v>
      </c>
    </row>
    <row r="147" spans="1:4">
      <c r="C147" s="22"/>
      <c r="D147" s="20" t="s">
        <v>21</v>
      </c>
    </row>
  </sheetData>
  <mergeCells count="138">
    <mergeCell ref="C139:D139"/>
    <mergeCell ref="A137:B137"/>
    <mergeCell ref="E137:I138"/>
    <mergeCell ref="A138:C138"/>
    <mergeCell ref="A12:A13"/>
    <mergeCell ref="B29:D29"/>
    <mergeCell ref="I12:I13"/>
    <mergeCell ref="B12:D13"/>
    <mergeCell ref="G12:G13"/>
    <mergeCell ref="H12:H13"/>
    <mergeCell ref="E12:E13"/>
    <mergeCell ref="F12:F13"/>
    <mergeCell ref="B52:D52"/>
    <mergeCell ref="B58:D58"/>
    <mergeCell ref="B80:D80"/>
    <mergeCell ref="B93:D93"/>
    <mergeCell ref="B44:D44"/>
    <mergeCell ref="B45:D45"/>
    <mergeCell ref="B46:D46"/>
    <mergeCell ref="B47:D47"/>
    <mergeCell ref="B48:D48"/>
    <mergeCell ref="B49:D49"/>
    <mergeCell ref="B50:D50"/>
    <mergeCell ref="B51:D51"/>
    <mergeCell ref="D6:I6"/>
    <mergeCell ref="B14:D14"/>
    <mergeCell ref="B15:D15"/>
    <mergeCell ref="B16:D16"/>
    <mergeCell ref="B17:D17"/>
    <mergeCell ref="B18:D18"/>
    <mergeCell ref="B19:D19"/>
    <mergeCell ref="B20:D20"/>
    <mergeCell ref="B37:D37"/>
    <mergeCell ref="B21:D21"/>
    <mergeCell ref="B22:D22"/>
    <mergeCell ref="B23:D23"/>
    <mergeCell ref="B24:D24"/>
    <mergeCell ref="A10:B10"/>
    <mergeCell ref="E11:I11"/>
    <mergeCell ref="E10:I10"/>
    <mergeCell ref="B53:D53"/>
    <mergeCell ref="B54:D54"/>
    <mergeCell ref="B55:D55"/>
    <mergeCell ref="B56:D56"/>
    <mergeCell ref="B57:D57"/>
    <mergeCell ref="B25:D25"/>
    <mergeCell ref="B26:D26"/>
    <mergeCell ref="B27:D27"/>
    <mergeCell ref="B28:D28"/>
    <mergeCell ref="B32:D32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43:D43"/>
    <mergeCell ref="B30:D30"/>
    <mergeCell ref="B31:D31"/>
    <mergeCell ref="B74:D74"/>
    <mergeCell ref="B75:D75"/>
    <mergeCell ref="B76:D76"/>
    <mergeCell ref="B77:D77"/>
    <mergeCell ref="B78:D78"/>
    <mergeCell ref="B69:D69"/>
    <mergeCell ref="B70:D70"/>
    <mergeCell ref="B71:D71"/>
    <mergeCell ref="B72:D72"/>
    <mergeCell ref="B73:D73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88:D88"/>
    <mergeCell ref="B89:D89"/>
    <mergeCell ref="B79:D79"/>
    <mergeCell ref="B81:D81"/>
    <mergeCell ref="B82:D82"/>
    <mergeCell ref="B83:D83"/>
    <mergeCell ref="B84:D84"/>
    <mergeCell ref="B96:D96"/>
    <mergeCell ref="B97:D97"/>
    <mergeCell ref="B85:D85"/>
    <mergeCell ref="B86:D86"/>
    <mergeCell ref="B87:D87"/>
    <mergeCell ref="B90:D90"/>
    <mergeCell ref="B91:D91"/>
    <mergeCell ref="B92:D92"/>
    <mergeCell ref="B94:D94"/>
    <mergeCell ref="B95:D95"/>
    <mergeCell ref="B111:D111"/>
    <mergeCell ref="B112:D112"/>
    <mergeCell ref="B113:D113"/>
    <mergeCell ref="B114:D114"/>
    <mergeCell ref="B115:D115"/>
    <mergeCell ref="B107:D107"/>
    <mergeCell ref="B108:D108"/>
    <mergeCell ref="B109:D109"/>
    <mergeCell ref="B110:D110"/>
    <mergeCell ref="B106:D106"/>
    <mergeCell ref="B101:D101"/>
    <mergeCell ref="B102:D102"/>
    <mergeCell ref="B103:D103"/>
    <mergeCell ref="B104:D104"/>
    <mergeCell ref="B105:D105"/>
    <mergeCell ref="B98:D98"/>
    <mergeCell ref="B99:D99"/>
    <mergeCell ref="B100:D100"/>
    <mergeCell ref="B121:D121"/>
    <mergeCell ref="B122:D122"/>
    <mergeCell ref="B123:D123"/>
    <mergeCell ref="B124:D124"/>
    <mergeCell ref="B125:D125"/>
    <mergeCell ref="B116:D116"/>
    <mergeCell ref="B117:D117"/>
    <mergeCell ref="B118:D118"/>
    <mergeCell ref="B119:D119"/>
    <mergeCell ref="B120:D120"/>
    <mergeCell ref="B132:D132"/>
    <mergeCell ref="B133:D133"/>
    <mergeCell ref="B134:D134"/>
    <mergeCell ref="B135:D135"/>
    <mergeCell ref="B136:D136"/>
    <mergeCell ref="B126:D126"/>
    <mergeCell ref="B127:D127"/>
    <mergeCell ref="B129:D129"/>
    <mergeCell ref="B130:D130"/>
    <mergeCell ref="B131:D131"/>
    <mergeCell ref="B128:D128"/>
  </mergeCells>
  <printOptions horizontalCentered="1" verticalCentered="1"/>
  <pageMargins left="0.2" right="0.2" top="0.25" bottom="0.25" header="0.3" footer="0.3"/>
  <pageSetup paperSize="9" scale="59" orientation="portrait" r:id="rId1"/>
  <rowBreaks count="1" manualBreakCount="1">
    <brk id="9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A1:S237"/>
  <sheetViews>
    <sheetView topLeftCell="A21" zoomScale="55" zoomScaleNormal="55" workbookViewId="0">
      <pane xSplit="9" topLeftCell="J1" activePane="topRight" state="frozen"/>
      <selection pane="topRight" activeCell="E193" sqref="E193"/>
    </sheetView>
  </sheetViews>
  <sheetFormatPr defaultColWidth="14.26953125" defaultRowHeight="15.75" customHeight="1"/>
  <cols>
    <col min="1" max="1" width="6.54296875" style="2" customWidth="1"/>
    <col min="2" max="3" width="14.26953125" style="2"/>
    <col min="4" max="4" width="51.81640625" style="2" customWidth="1"/>
    <col min="5" max="5" width="8.1796875" style="3" customWidth="1"/>
    <col min="6" max="6" width="9.7265625" style="3" customWidth="1"/>
    <col min="7" max="7" width="8.81640625" style="3" customWidth="1"/>
    <col min="8" max="8" width="18" style="4" customWidth="1"/>
    <col min="9" max="9" width="22.1796875" style="5" customWidth="1"/>
    <col min="10" max="10" width="6.7265625" style="2" customWidth="1"/>
    <col min="11" max="11" width="10.26953125" style="2" customWidth="1"/>
    <col min="12" max="12" width="9.7265625" style="2" customWidth="1"/>
    <col min="13" max="13" width="16.453125" style="2" customWidth="1"/>
    <col min="14" max="14" width="27.453125" style="2" customWidth="1"/>
    <col min="15" max="15" width="8.1796875" style="2" customWidth="1"/>
    <col min="16" max="18" width="14.26953125" style="2"/>
    <col min="19" max="19" width="27.1796875" style="2" customWidth="1"/>
    <col min="20" max="16384" width="14.26953125" style="2"/>
  </cols>
  <sheetData>
    <row r="1" spans="1:19" ht="15.75" customHeight="1">
      <c r="A1" s="794"/>
      <c r="B1" s="795"/>
      <c r="C1" s="796"/>
      <c r="D1" s="803" t="s">
        <v>113</v>
      </c>
      <c r="E1" s="803"/>
      <c r="F1" s="803"/>
      <c r="G1" s="794"/>
      <c r="H1" s="795"/>
      <c r="I1" s="796"/>
      <c r="J1" s="370"/>
      <c r="K1" s="371"/>
      <c r="L1" s="371"/>
      <c r="M1" s="371"/>
      <c r="N1" s="372"/>
      <c r="O1" s="370"/>
      <c r="P1" s="371"/>
      <c r="Q1" s="371"/>
      <c r="R1" s="371"/>
      <c r="S1" s="372"/>
    </row>
    <row r="2" spans="1:19" ht="15.75" customHeight="1">
      <c r="A2" s="797"/>
      <c r="B2" s="798"/>
      <c r="C2" s="799"/>
      <c r="D2" s="803"/>
      <c r="E2" s="803"/>
      <c r="F2" s="803"/>
      <c r="G2" s="797"/>
      <c r="H2" s="798"/>
      <c r="I2" s="799"/>
      <c r="J2" s="373"/>
      <c r="K2" s="13"/>
      <c r="L2" s="13"/>
      <c r="M2" s="13"/>
      <c r="N2" s="374"/>
      <c r="O2" s="373"/>
      <c r="P2" s="13"/>
      <c r="Q2" s="13"/>
      <c r="R2" s="13"/>
      <c r="S2" s="374"/>
    </row>
    <row r="3" spans="1:19" ht="15.75" customHeight="1">
      <c r="A3" s="797"/>
      <c r="B3" s="798"/>
      <c r="C3" s="799"/>
      <c r="D3" s="804" t="s">
        <v>114</v>
      </c>
      <c r="E3" s="804"/>
      <c r="F3" s="804"/>
      <c r="G3" s="797"/>
      <c r="H3" s="798"/>
      <c r="I3" s="799"/>
      <c r="J3" s="373"/>
      <c r="K3" s="13"/>
      <c r="L3" s="13"/>
      <c r="M3" s="13"/>
      <c r="N3" s="374"/>
      <c r="O3" s="373"/>
      <c r="P3" s="13"/>
      <c r="Q3" s="13"/>
      <c r="R3" s="13"/>
      <c r="S3" s="374"/>
    </row>
    <row r="4" spans="1:19" ht="15.75" customHeight="1">
      <c r="A4" s="800"/>
      <c r="B4" s="801"/>
      <c r="C4" s="802"/>
      <c r="D4" s="804"/>
      <c r="E4" s="804"/>
      <c r="F4" s="804"/>
      <c r="G4" s="800"/>
      <c r="H4" s="801"/>
      <c r="I4" s="802"/>
      <c r="J4" s="373"/>
      <c r="K4" s="13"/>
      <c r="L4" s="13"/>
      <c r="M4" s="13"/>
      <c r="N4" s="374"/>
      <c r="O4" s="373"/>
      <c r="P4" s="13"/>
      <c r="Q4" s="13"/>
      <c r="R4" s="13"/>
      <c r="S4" s="374"/>
    </row>
    <row r="5" spans="1:19" ht="15.75" customHeight="1">
      <c r="A5" s="184"/>
      <c r="B5" s="185"/>
      <c r="C5" s="185"/>
      <c r="D5" s="185"/>
      <c r="E5" s="729"/>
      <c r="F5" s="729"/>
      <c r="G5" s="729"/>
      <c r="H5" s="186"/>
      <c r="I5" s="187"/>
      <c r="J5" s="373"/>
      <c r="K5" s="13"/>
      <c r="L5" s="13"/>
      <c r="M5" s="13"/>
      <c r="N5" s="374"/>
      <c r="O5" s="373"/>
      <c r="P5" s="13"/>
      <c r="Q5" s="13"/>
      <c r="R5" s="13"/>
      <c r="S5" s="374"/>
    </row>
    <row r="6" spans="1:19" ht="15.75" customHeight="1">
      <c r="A6" s="188" t="s">
        <v>115</v>
      </c>
      <c r="B6" s="185"/>
      <c r="C6" s="189"/>
      <c r="D6" s="190"/>
      <c r="E6" s="190"/>
      <c r="F6" s="190"/>
      <c r="G6" s="191" t="s">
        <v>116</v>
      </c>
      <c r="H6" s="805">
        <v>44396</v>
      </c>
      <c r="I6" s="806"/>
      <c r="J6" s="807" t="s">
        <v>209</v>
      </c>
      <c r="K6" s="808"/>
      <c r="L6" s="808"/>
      <c r="M6" s="808"/>
      <c r="N6" s="809"/>
      <c r="O6" s="842" t="s">
        <v>208</v>
      </c>
      <c r="P6" s="843"/>
      <c r="Q6" s="843"/>
      <c r="R6" s="843"/>
      <c r="S6" s="415"/>
    </row>
    <row r="7" spans="1:19" ht="15.75" customHeight="1">
      <c r="A7" s="192"/>
      <c r="B7" s="185"/>
      <c r="C7" s="189"/>
      <c r="D7" s="844" t="s">
        <v>119</v>
      </c>
      <c r="E7" s="844"/>
      <c r="F7" s="844"/>
      <c r="G7" s="729"/>
      <c r="H7" s="845"/>
      <c r="I7" s="845"/>
      <c r="J7" s="807"/>
      <c r="K7" s="808"/>
      <c r="L7" s="808"/>
      <c r="M7" s="808"/>
      <c r="N7" s="809"/>
      <c r="O7" s="842"/>
      <c r="P7" s="843"/>
      <c r="Q7" s="843"/>
      <c r="R7" s="843"/>
      <c r="S7" s="590"/>
    </row>
    <row r="8" spans="1:19" ht="15.75" customHeight="1">
      <c r="A8" s="188" t="s">
        <v>117</v>
      </c>
      <c r="B8" s="185"/>
      <c r="C8" s="189"/>
      <c r="D8" s="846"/>
      <c r="E8" s="846"/>
      <c r="F8" s="846"/>
      <c r="G8" s="729" t="s">
        <v>118</v>
      </c>
      <c r="H8" s="847"/>
      <c r="I8" s="847"/>
      <c r="J8" s="373"/>
      <c r="K8" s="13"/>
      <c r="L8" s="13"/>
      <c r="M8" s="13"/>
      <c r="N8" s="374"/>
      <c r="S8" s="411"/>
    </row>
    <row r="9" spans="1:19" ht="15.75" customHeight="1">
      <c r="A9" s="193"/>
      <c r="B9" s="194"/>
      <c r="C9" s="195"/>
      <c r="D9" s="196"/>
      <c r="E9" s="730"/>
      <c r="F9" s="730"/>
      <c r="G9" s="198"/>
      <c r="H9" s="728"/>
      <c r="I9" s="390"/>
      <c r="J9" s="373"/>
      <c r="K9" s="13"/>
      <c r="L9" s="13"/>
      <c r="M9" s="13"/>
      <c r="N9" s="374"/>
      <c r="S9" s="412"/>
    </row>
    <row r="10" spans="1:19" ht="15.75" customHeight="1">
      <c r="A10" s="848" t="s">
        <v>4</v>
      </c>
      <c r="B10" s="850" t="s">
        <v>5</v>
      </c>
      <c r="C10" s="851"/>
      <c r="D10" s="852"/>
      <c r="E10" s="856" t="s">
        <v>8</v>
      </c>
      <c r="F10" s="858" t="s">
        <v>33</v>
      </c>
      <c r="G10" s="851" t="s">
        <v>34</v>
      </c>
      <c r="H10" s="870" t="s">
        <v>6</v>
      </c>
      <c r="I10" s="872" t="s">
        <v>7</v>
      </c>
      <c r="J10" s="386" t="s">
        <v>8</v>
      </c>
      <c r="K10" s="387" t="s">
        <v>33</v>
      </c>
      <c r="L10" s="387" t="s">
        <v>34</v>
      </c>
      <c r="M10" s="388" t="s">
        <v>6</v>
      </c>
      <c r="N10" s="388" t="s">
        <v>7</v>
      </c>
      <c r="O10" s="856" t="s">
        <v>8</v>
      </c>
      <c r="P10" s="858" t="s">
        <v>33</v>
      </c>
      <c r="Q10" s="851" t="s">
        <v>34</v>
      </c>
      <c r="R10" s="870" t="s">
        <v>6</v>
      </c>
      <c r="S10" s="860" t="s">
        <v>7</v>
      </c>
    </row>
    <row r="11" spans="1:19" s="240" customFormat="1" ht="15.75" customHeight="1" thickBot="1">
      <c r="A11" s="849"/>
      <c r="B11" s="853"/>
      <c r="C11" s="854"/>
      <c r="D11" s="855"/>
      <c r="E11" s="857"/>
      <c r="F11" s="859"/>
      <c r="G11" s="854"/>
      <c r="H11" s="871"/>
      <c r="I11" s="861"/>
      <c r="J11" s="359"/>
      <c r="K11" s="360"/>
      <c r="L11" s="360"/>
      <c r="M11" s="361"/>
      <c r="N11" s="368"/>
      <c r="O11" s="857"/>
      <c r="P11" s="859"/>
      <c r="Q11" s="854"/>
      <c r="R11" s="871"/>
      <c r="S11" s="861"/>
    </row>
    <row r="12" spans="1:19" s="240" customFormat="1" ht="15.75" customHeight="1">
      <c r="A12" s="151" t="s">
        <v>18</v>
      </c>
      <c r="B12" s="862" t="s">
        <v>17</v>
      </c>
      <c r="C12" s="863"/>
      <c r="D12" s="864"/>
      <c r="E12" s="236"/>
      <c r="F12" s="237"/>
      <c r="G12" s="237"/>
      <c r="H12" s="238"/>
      <c r="I12" s="591"/>
      <c r="J12" s="309"/>
      <c r="K12" s="310"/>
      <c r="L12" s="310"/>
      <c r="M12" s="311"/>
      <c r="N12" s="369"/>
      <c r="O12" s="236"/>
      <c r="P12" s="237"/>
      <c r="Q12" s="237"/>
      <c r="R12" s="238"/>
      <c r="S12" s="239"/>
    </row>
    <row r="13" spans="1:19" s="240" customFormat="1" ht="15.75" customHeight="1">
      <c r="A13" s="152">
        <v>1</v>
      </c>
      <c r="B13" s="816" t="s">
        <v>92</v>
      </c>
      <c r="C13" s="865"/>
      <c r="D13" s="866"/>
      <c r="E13" s="241"/>
      <c r="F13" s="242" t="s">
        <v>12</v>
      </c>
      <c r="G13" s="243">
        <v>1</v>
      </c>
      <c r="H13" s="244">
        <v>20000</v>
      </c>
      <c r="I13" s="592">
        <f>H13*G13</f>
        <v>20000</v>
      </c>
      <c r="J13" s="312"/>
      <c r="K13" s="313" t="s">
        <v>12</v>
      </c>
      <c r="L13" s="314">
        <v>1</v>
      </c>
      <c r="M13" s="315">
        <v>12000</v>
      </c>
      <c r="N13" s="316">
        <f>(M13*L13)</f>
        <v>12000</v>
      </c>
      <c r="O13" s="241"/>
      <c r="P13" s="242" t="s">
        <v>12</v>
      </c>
      <c r="Q13" s="243">
        <v>1</v>
      </c>
      <c r="R13" s="244">
        <v>80000</v>
      </c>
      <c r="S13" s="245">
        <f>R13*Q13</f>
        <v>80000</v>
      </c>
    </row>
    <row r="14" spans="1:19" s="240" customFormat="1" ht="15.75" customHeight="1">
      <c r="A14" s="152"/>
      <c r="B14" s="816" t="s">
        <v>91</v>
      </c>
      <c r="C14" s="817"/>
      <c r="D14" s="818"/>
      <c r="E14" s="241"/>
      <c r="F14" s="242" t="s">
        <v>12</v>
      </c>
      <c r="G14" s="243">
        <v>1</v>
      </c>
      <c r="H14" s="244">
        <v>15000</v>
      </c>
      <c r="I14" s="592">
        <f>H14*G14</f>
        <v>15000</v>
      </c>
      <c r="J14" s="312"/>
      <c r="K14" s="313" t="s">
        <v>12</v>
      </c>
      <c r="L14" s="314">
        <v>1</v>
      </c>
      <c r="M14" s="315">
        <v>5000</v>
      </c>
      <c r="N14" s="316">
        <f>(M14*L14)</f>
        <v>5000</v>
      </c>
      <c r="O14" s="241"/>
      <c r="P14" s="242" t="s">
        <v>12</v>
      </c>
      <c r="Q14" s="243">
        <v>1</v>
      </c>
      <c r="R14" s="244">
        <v>30000</v>
      </c>
      <c r="S14" s="245">
        <f>R14*Q14</f>
        <v>30000</v>
      </c>
    </row>
    <row r="15" spans="1:19" s="240" customFormat="1" ht="15.75" customHeight="1">
      <c r="A15" s="246">
        <v>2</v>
      </c>
      <c r="B15" s="867" t="s">
        <v>41</v>
      </c>
      <c r="C15" s="868"/>
      <c r="D15" s="869"/>
      <c r="E15" s="247"/>
      <c r="F15" s="242"/>
      <c r="G15" s="733"/>
      <c r="H15" s="244"/>
      <c r="I15" s="245"/>
      <c r="J15" s="317"/>
      <c r="K15" s="313"/>
      <c r="L15" s="318"/>
      <c r="M15" s="315"/>
      <c r="N15" s="316"/>
      <c r="O15" s="247"/>
      <c r="P15" s="242"/>
      <c r="Q15" s="248"/>
      <c r="R15" s="244"/>
      <c r="S15" s="245"/>
    </row>
    <row r="16" spans="1:19" s="240" customFormat="1" ht="15.75" customHeight="1">
      <c r="A16" s="246"/>
      <c r="B16" s="867" t="s">
        <v>42</v>
      </c>
      <c r="C16" s="868"/>
      <c r="D16" s="869"/>
      <c r="E16" s="247"/>
      <c r="F16" s="242" t="s">
        <v>9</v>
      </c>
      <c r="G16" s="731">
        <v>300</v>
      </c>
      <c r="H16" s="244">
        <v>25</v>
      </c>
      <c r="I16" s="245">
        <f t="shared" ref="I16:I22" si="0">H16*G16</f>
        <v>7500</v>
      </c>
      <c r="J16" s="317"/>
      <c r="K16" s="313" t="s">
        <v>9</v>
      </c>
      <c r="L16" s="731">
        <v>300</v>
      </c>
      <c r="M16" s="315">
        <v>50</v>
      </c>
      <c r="N16" s="316">
        <f t="shared" ref="N16:N21" si="1">M16*L16</f>
        <v>15000</v>
      </c>
      <c r="O16" s="247"/>
      <c r="P16" s="242" t="s">
        <v>190</v>
      </c>
      <c r="Q16" s="248">
        <v>300</v>
      </c>
      <c r="R16" s="244">
        <v>40</v>
      </c>
      <c r="S16" s="245">
        <f t="shared" ref="S16:S22" si="2">R16*Q16</f>
        <v>12000</v>
      </c>
    </row>
    <row r="17" spans="1:19" s="240" customFormat="1" ht="15.75" customHeight="1">
      <c r="A17" s="246"/>
      <c r="B17" s="717" t="s">
        <v>108</v>
      </c>
      <c r="C17" s="718"/>
      <c r="D17" s="719"/>
      <c r="E17" s="247"/>
      <c r="F17" s="242" t="s">
        <v>16</v>
      </c>
      <c r="G17" s="731">
        <v>20</v>
      </c>
      <c r="H17" s="244">
        <v>4250</v>
      </c>
      <c r="I17" s="245">
        <f t="shared" si="0"/>
        <v>85000</v>
      </c>
      <c r="J17" s="317"/>
      <c r="K17" s="313" t="s">
        <v>16</v>
      </c>
      <c r="L17" s="731">
        <v>20</v>
      </c>
      <c r="M17" s="315">
        <v>350</v>
      </c>
      <c r="N17" s="316">
        <f t="shared" si="1"/>
        <v>7000</v>
      </c>
      <c r="O17" s="247"/>
      <c r="P17" s="242" t="s">
        <v>191</v>
      </c>
      <c r="Q17" s="741">
        <v>20</v>
      </c>
      <c r="R17" s="244">
        <v>500</v>
      </c>
      <c r="S17" s="245">
        <f t="shared" si="2"/>
        <v>10000</v>
      </c>
    </row>
    <row r="18" spans="1:19" s="240" customFormat="1" ht="15.75" customHeight="1">
      <c r="A18" s="246"/>
      <c r="B18" s="717" t="s">
        <v>43</v>
      </c>
      <c r="C18" s="718"/>
      <c r="D18" s="719"/>
      <c r="E18" s="247"/>
      <c r="F18" s="242" t="s">
        <v>15</v>
      </c>
      <c r="G18" s="248">
        <v>2</v>
      </c>
      <c r="H18" s="244">
        <v>3000</v>
      </c>
      <c r="I18" s="245">
        <f t="shared" si="0"/>
        <v>6000</v>
      </c>
      <c r="J18" s="317"/>
      <c r="K18" s="313" t="s">
        <v>15</v>
      </c>
      <c r="L18" s="318">
        <v>2</v>
      </c>
      <c r="M18" s="315">
        <v>1000</v>
      </c>
      <c r="N18" s="316">
        <f t="shared" si="1"/>
        <v>2000</v>
      </c>
      <c r="O18" s="247"/>
      <c r="P18" s="242" t="s">
        <v>192</v>
      </c>
      <c r="Q18" s="741">
        <v>1</v>
      </c>
      <c r="R18" s="244">
        <v>1500</v>
      </c>
      <c r="S18" s="245">
        <f t="shared" si="2"/>
        <v>1500</v>
      </c>
    </row>
    <row r="19" spans="1:19" s="240" customFormat="1" ht="15.75" customHeight="1">
      <c r="A19" s="246"/>
      <c r="B19" s="717" t="s">
        <v>99</v>
      </c>
      <c r="C19" s="718"/>
      <c r="D19" s="719"/>
      <c r="E19" s="247"/>
      <c r="F19" s="242" t="s">
        <v>12</v>
      </c>
      <c r="G19" s="248">
        <v>1</v>
      </c>
      <c r="H19" s="244">
        <v>5000</v>
      </c>
      <c r="I19" s="245">
        <f t="shared" si="0"/>
        <v>5000</v>
      </c>
      <c r="J19" s="317"/>
      <c r="K19" s="313" t="s">
        <v>12</v>
      </c>
      <c r="L19" s="318">
        <v>1</v>
      </c>
      <c r="M19" s="315">
        <v>1000</v>
      </c>
      <c r="N19" s="316">
        <f t="shared" si="1"/>
        <v>1000</v>
      </c>
      <c r="O19" s="247"/>
      <c r="P19" s="242" t="s">
        <v>12</v>
      </c>
      <c r="Q19" s="248">
        <v>1</v>
      </c>
      <c r="R19" s="244">
        <v>2000</v>
      </c>
      <c r="S19" s="245">
        <f t="shared" si="2"/>
        <v>2000</v>
      </c>
    </row>
    <row r="20" spans="1:19" s="240" customFormat="1" ht="15.75" customHeight="1">
      <c r="A20" s="246"/>
      <c r="B20" s="717" t="s">
        <v>166</v>
      </c>
      <c r="C20" s="718"/>
      <c r="D20" s="719"/>
      <c r="E20" s="247"/>
      <c r="F20" s="242" t="s">
        <v>45</v>
      </c>
      <c r="G20" s="249">
        <v>6</v>
      </c>
      <c r="H20" s="244">
        <v>4500</v>
      </c>
      <c r="I20" s="245">
        <f t="shared" si="0"/>
        <v>27000</v>
      </c>
      <c r="J20" s="317"/>
      <c r="K20" s="313" t="s">
        <v>45</v>
      </c>
      <c r="L20" s="319">
        <v>6</v>
      </c>
      <c r="M20" s="315">
        <v>900</v>
      </c>
      <c r="N20" s="316">
        <f t="shared" si="1"/>
        <v>5400</v>
      </c>
      <c r="O20" s="247"/>
      <c r="P20" s="242" t="s">
        <v>45</v>
      </c>
      <c r="Q20" s="249">
        <v>6</v>
      </c>
      <c r="R20" s="244">
        <v>3000</v>
      </c>
      <c r="S20" s="245">
        <f t="shared" si="2"/>
        <v>18000</v>
      </c>
    </row>
    <row r="21" spans="1:19" s="240" customFormat="1" ht="15.75" customHeight="1">
      <c r="A21" s="246"/>
      <c r="B21" s="819" t="s">
        <v>193</v>
      </c>
      <c r="C21" s="820"/>
      <c r="D21" s="821"/>
      <c r="E21" s="247"/>
      <c r="F21" s="242"/>
      <c r="G21" s="249">
        <v>20</v>
      </c>
      <c r="H21" s="244">
        <v>1500</v>
      </c>
      <c r="I21" s="245">
        <f t="shared" si="0"/>
        <v>30000</v>
      </c>
      <c r="J21" s="317"/>
      <c r="K21" s="734" t="s">
        <v>183</v>
      </c>
      <c r="L21" s="731">
        <v>20</v>
      </c>
      <c r="M21" s="315">
        <v>1500</v>
      </c>
      <c r="N21" s="316">
        <f t="shared" si="1"/>
        <v>30000</v>
      </c>
      <c r="O21" s="247"/>
      <c r="P21" s="416" t="s">
        <v>45</v>
      </c>
      <c r="Q21" s="742">
        <v>15</v>
      </c>
      <c r="R21" s="244">
        <v>1500</v>
      </c>
      <c r="S21" s="245">
        <f t="shared" si="2"/>
        <v>22500</v>
      </c>
    </row>
    <row r="22" spans="1:19" s="240" customFormat="1" ht="30" customHeight="1">
      <c r="A22" s="246"/>
      <c r="B22" s="822" t="s">
        <v>165</v>
      </c>
      <c r="C22" s="823"/>
      <c r="D22" s="824"/>
      <c r="E22" s="247"/>
      <c r="F22" s="242" t="s">
        <v>45</v>
      </c>
      <c r="G22" s="249">
        <v>6</v>
      </c>
      <c r="H22" s="244">
        <v>3000</v>
      </c>
      <c r="I22" s="245">
        <f t="shared" si="0"/>
        <v>18000</v>
      </c>
      <c r="J22" s="317"/>
      <c r="K22" s="313" t="s">
        <v>45</v>
      </c>
      <c r="L22" s="319">
        <v>6</v>
      </c>
      <c r="M22" s="315">
        <v>900</v>
      </c>
      <c r="N22" s="316">
        <v>5400</v>
      </c>
      <c r="O22" s="247"/>
      <c r="P22" s="242" t="s">
        <v>45</v>
      </c>
      <c r="Q22" s="249">
        <v>6</v>
      </c>
      <c r="R22" s="244">
        <v>3000</v>
      </c>
      <c r="S22" s="245">
        <f t="shared" si="2"/>
        <v>18000</v>
      </c>
    </row>
    <row r="23" spans="1:19" s="240" customFormat="1" ht="15.75" customHeight="1">
      <c r="A23" s="246">
        <v>3</v>
      </c>
      <c r="B23" s="717" t="s">
        <v>46</v>
      </c>
      <c r="C23" s="718"/>
      <c r="D23" s="719"/>
      <c r="E23" s="247"/>
      <c r="F23" s="242"/>
      <c r="G23" s="249"/>
      <c r="H23" s="244"/>
      <c r="I23" s="245"/>
      <c r="J23" s="317"/>
      <c r="K23" s="313"/>
      <c r="L23" s="319"/>
      <c r="M23" s="315"/>
      <c r="N23" s="316"/>
      <c r="O23" s="247"/>
      <c r="P23" s="242"/>
      <c r="Q23" s="249"/>
      <c r="R23" s="244"/>
      <c r="S23" s="245"/>
    </row>
    <row r="24" spans="1:19" s="240" customFormat="1" ht="15.75" customHeight="1">
      <c r="A24" s="246"/>
      <c r="B24" s="825" t="s">
        <v>47</v>
      </c>
      <c r="C24" s="826"/>
      <c r="D24" s="827"/>
      <c r="E24" s="247"/>
      <c r="F24" s="242" t="s">
        <v>39</v>
      </c>
      <c r="G24" s="249">
        <v>3</v>
      </c>
      <c r="H24" s="244">
        <v>25000</v>
      </c>
      <c r="I24" s="245">
        <f t="shared" ref="I24:I29" si="3">H24*G24</f>
        <v>75000</v>
      </c>
      <c r="J24" s="317"/>
      <c r="K24" s="313" t="s">
        <v>39</v>
      </c>
      <c r="L24" s="731">
        <v>4</v>
      </c>
      <c r="M24" s="315">
        <v>1200</v>
      </c>
      <c r="N24" s="316">
        <f t="shared" ref="N24:N36" si="4">M24*L24</f>
        <v>4800</v>
      </c>
      <c r="O24" s="247"/>
      <c r="P24" s="242" t="s">
        <v>39</v>
      </c>
      <c r="Q24" s="249">
        <v>3</v>
      </c>
      <c r="R24" s="244">
        <v>10000</v>
      </c>
      <c r="S24" s="245">
        <f t="shared" ref="S24:S36" si="5">R24*Q24</f>
        <v>30000</v>
      </c>
    </row>
    <row r="25" spans="1:19" s="240" customFormat="1" ht="15.75" customHeight="1">
      <c r="A25" s="246"/>
      <c r="B25" s="825" t="s">
        <v>109</v>
      </c>
      <c r="C25" s="826"/>
      <c r="D25" s="827"/>
      <c r="E25" s="247"/>
      <c r="F25" s="242" t="s">
        <v>39</v>
      </c>
      <c r="G25" s="249">
        <v>3</v>
      </c>
      <c r="H25" s="244">
        <v>15000</v>
      </c>
      <c r="I25" s="245">
        <f t="shared" si="3"/>
        <v>45000</v>
      </c>
      <c r="J25" s="317"/>
      <c r="K25" s="313" t="s">
        <v>39</v>
      </c>
      <c r="L25" s="319">
        <v>3</v>
      </c>
      <c r="M25" s="315">
        <v>1000</v>
      </c>
      <c r="N25" s="316">
        <f t="shared" si="4"/>
        <v>3000</v>
      </c>
      <c r="O25" s="247"/>
      <c r="P25" s="242" t="s">
        <v>39</v>
      </c>
      <c r="Q25" s="249">
        <v>3</v>
      </c>
      <c r="R25" s="244">
        <v>10000</v>
      </c>
      <c r="S25" s="245">
        <f t="shared" si="5"/>
        <v>30000</v>
      </c>
    </row>
    <row r="26" spans="1:19" s="240" customFormat="1" ht="15.75" customHeight="1">
      <c r="A26" s="246"/>
      <c r="B26" s="825" t="s">
        <v>110</v>
      </c>
      <c r="C26" s="826"/>
      <c r="D26" s="827"/>
      <c r="E26" s="247"/>
      <c r="F26" s="242" t="s">
        <v>39</v>
      </c>
      <c r="G26" s="249">
        <v>3</v>
      </c>
      <c r="H26" s="244">
        <v>10000</v>
      </c>
      <c r="I26" s="245">
        <f t="shared" si="3"/>
        <v>30000</v>
      </c>
      <c r="J26" s="317"/>
      <c r="K26" s="313" t="s">
        <v>39</v>
      </c>
      <c r="L26" s="731">
        <v>6</v>
      </c>
      <c r="M26" s="315">
        <v>1000</v>
      </c>
      <c r="N26" s="316">
        <f t="shared" si="4"/>
        <v>6000</v>
      </c>
      <c r="O26" s="247"/>
      <c r="P26" s="242" t="s">
        <v>39</v>
      </c>
      <c r="Q26" s="249">
        <v>3</v>
      </c>
      <c r="R26" s="244">
        <v>8000</v>
      </c>
      <c r="S26" s="245">
        <f t="shared" si="5"/>
        <v>24000</v>
      </c>
    </row>
    <row r="27" spans="1:19" s="240" customFormat="1" ht="15.75" customHeight="1">
      <c r="A27" s="246"/>
      <c r="B27" s="825" t="s">
        <v>48</v>
      </c>
      <c r="C27" s="828"/>
      <c r="D27" s="829"/>
      <c r="E27" s="247"/>
      <c r="F27" s="242" t="s">
        <v>12</v>
      </c>
      <c r="G27" s="731">
        <v>1</v>
      </c>
      <c r="H27" s="244">
        <v>30000</v>
      </c>
      <c r="I27" s="245">
        <f t="shared" si="3"/>
        <v>30000</v>
      </c>
      <c r="J27" s="317"/>
      <c r="K27" s="313" t="s">
        <v>183</v>
      </c>
      <c r="L27" s="731">
        <v>6</v>
      </c>
      <c r="M27" s="315">
        <v>950</v>
      </c>
      <c r="N27" s="316">
        <f t="shared" si="4"/>
        <v>5700</v>
      </c>
      <c r="O27" s="247"/>
      <c r="P27" s="242" t="s">
        <v>194</v>
      </c>
      <c r="Q27" s="742">
        <v>1</v>
      </c>
      <c r="R27" s="244">
        <v>35000</v>
      </c>
      <c r="S27" s="245">
        <f t="shared" si="5"/>
        <v>35000</v>
      </c>
    </row>
    <row r="28" spans="1:19" s="240" customFormat="1" ht="15.75" customHeight="1">
      <c r="A28" s="246"/>
      <c r="B28" s="825" t="s">
        <v>49</v>
      </c>
      <c r="C28" s="828"/>
      <c r="D28" s="829"/>
      <c r="E28" s="247"/>
      <c r="F28" s="242" t="s">
        <v>39</v>
      </c>
      <c r="G28" s="249">
        <v>2</v>
      </c>
      <c r="H28" s="244">
        <v>15000</v>
      </c>
      <c r="I28" s="245">
        <f t="shared" si="3"/>
        <v>30000</v>
      </c>
      <c r="J28" s="317"/>
      <c r="K28" s="313" t="s">
        <v>12</v>
      </c>
      <c r="L28" s="319">
        <v>2</v>
      </c>
      <c r="M28" s="315">
        <v>25000</v>
      </c>
      <c r="N28" s="316">
        <f t="shared" si="4"/>
        <v>50000</v>
      </c>
      <c r="O28" s="247"/>
      <c r="P28" s="242" t="s">
        <v>194</v>
      </c>
      <c r="Q28" s="249">
        <v>2</v>
      </c>
      <c r="R28" s="244">
        <v>15000</v>
      </c>
      <c r="S28" s="245">
        <f t="shared" si="5"/>
        <v>30000</v>
      </c>
    </row>
    <row r="29" spans="1:19" s="240" customFormat="1" ht="15.75" customHeight="1">
      <c r="A29" s="246"/>
      <c r="B29" s="825" t="s">
        <v>50</v>
      </c>
      <c r="C29" s="826"/>
      <c r="D29" s="827"/>
      <c r="E29" s="247"/>
      <c r="F29" s="242" t="s">
        <v>12</v>
      </c>
      <c r="G29" s="731">
        <v>2</v>
      </c>
      <c r="H29" s="244">
        <v>6000</v>
      </c>
      <c r="I29" s="245">
        <f t="shared" si="3"/>
        <v>12000</v>
      </c>
      <c r="J29" s="317"/>
      <c r="K29" s="313" t="s">
        <v>39</v>
      </c>
      <c r="L29" s="787">
        <v>2</v>
      </c>
      <c r="M29" s="315">
        <v>1000</v>
      </c>
      <c r="N29" s="316">
        <f t="shared" si="4"/>
        <v>2000</v>
      </c>
      <c r="O29" s="247"/>
      <c r="P29" s="242" t="s">
        <v>194</v>
      </c>
      <c r="Q29" s="793">
        <v>3</v>
      </c>
      <c r="R29" s="244">
        <v>7000</v>
      </c>
      <c r="S29" s="245">
        <f t="shared" si="5"/>
        <v>21000</v>
      </c>
    </row>
    <row r="30" spans="1:19" s="240" customFormat="1" ht="15.75" customHeight="1">
      <c r="A30" s="246"/>
      <c r="B30" s="725" t="s">
        <v>51</v>
      </c>
      <c r="C30" s="726"/>
      <c r="D30" s="727"/>
      <c r="E30" s="247"/>
      <c r="F30" s="242" t="s">
        <v>39</v>
      </c>
      <c r="G30" s="249">
        <v>1</v>
      </c>
      <c r="H30" s="244">
        <v>190000</v>
      </c>
      <c r="I30" s="245">
        <f t="shared" ref="I30:I36" si="6">H30*G30</f>
        <v>190000</v>
      </c>
      <c r="J30" s="317"/>
      <c r="K30" s="313" t="s">
        <v>12</v>
      </c>
      <c r="L30" s="731">
        <v>1</v>
      </c>
      <c r="M30" s="315">
        <v>500</v>
      </c>
      <c r="N30" s="316">
        <f t="shared" si="4"/>
        <v>500</v>
      </c>
      <c r="O30" s="247"/>
      <c r="P30" s="242" t="s">
        <v>195</v>
      </c>
      <c r="Q30" s="249">
        <v>1</v>
      </c>
      <c r="R30" s="244">
        <v>10000</v>
      </c>
      <c r="S30" s="245">
        <f t="shared" si="5"/>
        <v>10000</v>
      </c>
    </row>
    <row r="31" spans="1:19" s="240" customFormat="1" ht="15.75" customHeight="1">
      <c r="A31" s="246"/>
      <c r="B31" s="816" t="s">
        <v>75</v>
      </c>
      <c r="C31" s="817"/>
      <c r="D31" s="818"/>
      <c r="E31" s="247"/>
      <c r="F31" s="242" t="s">
        <v>39</v>
      </c>
      <c r="G31" s="742">
        <v>2</v>
      </c>
      <c r="H31" s="244">
        <v>5000</v>
      </c>
      <c r="I31" s="245">
        <f t="shared" si="6"/>
        <v>10000</v>
      </c>
      <c r="J31" s="317"/>
      <c r="K31" s="313" t="s">
        <v>39</v>
      </c>
      <c r="L31" s="731">
        <v>2</v>
      </c>
      <c r="M31" s="315">
        <v>1000</v>
      </c>
      <c r="N31" s="316">
        <f t="shared" si="4"/>
        <v>2000</v>
      </c>
      <c r="O31" s="247"/>
      <c r="P31" s="242" t="s">
        <v>33</v>
      </c>
      <c r="Q31" s="249">
        <v>2</v>
      </c>
      <c r="R31" s="244">
        <v>4000</v>
      </c>
      <c r="S31" s="245">
        <f t="shared" si="5"/>
        <v>8000</v>
      </c>
    </row>
    <row r="32" spans="1:19" s="240" customFormat="1" ht="15.75" customHeight="1">
      <c r="A32" s="246"/>
      <c r="B32" s="698" t="s">
        <v>111</v>
      </c>
      <c r="C32" s="720"/>
      <c r="D32" s="721"/>
      <c r="E32" s="247"/>
      <c r="F32" s="242" t="s">
        <v>39</v>
      </c>
      <c r="G32" s="249">
        <v>2</v>
      </c>
      <c r="H32" s="244">
        <v>5000</v>
      </c>
      <c r="I32" s="245">
        <f t="shared" si="6"/>
        <v>10000</v>
      </c>
      <c r="J32" s="317"/>
      <c r="K32" s="313" t="s">
        <v>39</v>
      </c>
      <c r="L32" s="319">
        <v>2</v>
      </c>
      <c r="M32" s="315">
        <v>3000</v>
      </c>
      <c r="N32" s="316">
        <f t="shared" si="4"/>
        <v>6000</v>
      </c>
      <c r="O32" s="247"/>
      <c r="P32" s="242" t="s">
        <v>33</v>
      </c>
      <c r="Q32" s="249">
        <v>2</v>
      </c>
      <c r="R32" s="244">
        <v>4000</v>
      </c>
      <c r="S32" s="245">
        <f t="shared" si="5"/>
        <v>8000</v>
      </c>
    </row>
    <row r="33" spans="1:19" s="240" customFormat="1" ht="15.75" customHeight="1">
      <c r="A33" s="246"/>
      <c r="B33" s="698" t="s">
        <v>164</v>
      </c>
      <c r="C33" s="720"/>
      <c r="D33" s="721"/>
      <c r="E33" s="247"/>
      <c r="F33" s="242" t="s">
        <v>12</v>
      </c>
      <c r="G33" s="249">
        <v>1</v>
      </c>
      <c r="H33" s="244">
        <v>15000</v>
      </c>
      <c r="I33" s="245">
        <f t="shared" si="6"/>
        <v>15000</v>
      </c>
      <c r="J33" s="317"/>
      <c r="K33" s="313" t="s">
        <v>39</v>
      </c>
      <c r="L33" s="731">
        <v>1</v>
      </c>
      <c r="M33" s="315">
        <v>1000</v>
      </c>
      <c r="N33" s="316">
        <f t="shared" si="4"/>
        <v>1000</v>
      </c>
      <c r="O33" s="247"/>
      <c r="P33" s="242" t="s">
        <v>194</v>
      </c>
      <c r="Q33" s="249">
        <v>1</v>
      </c>
      <c r="R33" s="244">
        <v>10000</v>
      </c>
      <c r="S33" s="245">
        <f t="shared" si="5"/>
        <v>10000</v>
      </c>
    </row>
    <row r="34" spans="1:19" s="240" customFormat="1" ht="15.75" customHeight="1">
      <c r="A34" s="246"/>
      <c r="B34" s="816" t="s">
        <v>76</v>
      </c>
      <c r="C34" s="817"/>
      <c r="D34" s="818"/>
      <c r="E34" s="247"/>
      <c r="F34" s="242" t="s">
        <v>39</v>
      </c>
      <c r="G34" s="249">
        <v>2</v>
      </c>
      <c r="H34" s="244">
        <v>12000</v>
      </c>
      <c r="I34" s="245">
        <f t="shared" si="6"/>
        <v>24000</v>
      </c>
      <c r="J34" s="317"/>
      <c r="K34" s="313" t="s">
        <v>12</v>
      </c>
      <c r="L34" s="735">
        <v>2</v>
      </c>
      <c r="M34" s="315">
        <v>2000</v>
      </c>
      <c r="N34" s="316">
        <f t="shared" si="4"/>
        <v>4000</v>
      </c>
      <c r="O34" s="247"/>
      <c r="P34" s="242" t="s">
        <v>33</v>
      </c>
      <c r="Q34" s="249">
        <v>2</v>
      </c>
      <c r="R34" s="244">
        <v>5000</v>
      </c>
      <c r="S34" s="245">
        <f t="shared" si="5"/>
        <v>10000</v>
      </c>
    </row>
    <row r="35" spans="1:19" s="240" customFormat="1" ht="15.75" customHeight="1">
      <c r="A35" s="246"/>
      <c r="B35" s="816" t="s">
        <v>163</v>
      </c>
      <c r="C35" s="817"/>
      <c r="D35" s="818"/>
      <c r="E35" s="247"/>
      <c r="F35" s="242" t="s">
        <v>39</v>
      </c>
      <c r="G35" s="249">
        <v>2</v>
      </c>
      <c r="H35" s="244">
        <v>12000</v>
      </c>
      <c r="I35" s="245">
        <f t="shared" si="6"/>
        <v>24000</v>
      </c>
      <c r="J35" s="317"/>
      <c r="K35" s="313" t="s">
        <v>39</v>
      </c>
      <c r="L35" s="731">
        <v>2</v>
      </c>
      <c r="M35" s="315">
        <v>800</v>
      </c>
      <c r="N35" s="316">
        <f t="shared" si="4"/>
        <v>1600</v>
      </c>
      <c r="O35" s="247"/>
      <c r="P35" s="242" t="s">
        <v>33</v>
      </c>
      <c r="Q35" s="249">
        <v>2</v>
      </c>
      <c r="R35" s="244">
        <v>5000</v>
      </c>
      <c r="S35" s="245">
        <f t="shared" si="5"/>
        <v>10000</v>
      </c>
    </row>
    <row r="36" spans="1:19" s="240" customFormat="1" ht="15.75" customHeight="1">
      <c r="A36" s="246"/>
      <c r="B36" s="816" t="s">
        <v>90</v>
      </c>
      <c r="C36" s="817"/>
      <c r="D36" s="818"/>
      <c r="E36" s="247"/>
      <c r="F36" s="242" t="s">
        <v>12</v>
      </c>
      <c r="G36" s="249">
        <v>1</v>
      </c>
      <c r="H36" s="244">
        <v>15000</v>
      </c>
      <c r="I36" s="245">
        <f t="shared" si="6"/>
        <v>15000</v>
      </c>
      <c r="J36" s="317"/>
      <c r="K36" s="313" t="s">
        <v>12</v>
      </c>
      <c r="L36" s="319">
        <v>1</v>
      </c>
      <c r="M36" s="315">
        <v>5000</v>
      </c>
      <c r="N36" s="316">
        <f t="shared" si="4"/>
        <v>5000</v>
      </c>
      <c r="O36" s="247"/>
      <c r="P36" s="242" t="s">
        <v>194</v>
      </c>
      <c r="Q36" s="249">
        <v>1</v>
      </c>
      <c r="R36" s="244">
        <v>15000</v>
      </c>
      <c r="S36" s="245">
        <f t="shared" si="5"/>
        <v>15000</v>
      </c>
    </row>
    <row r="37" spans="1:19" s="240" customFormat="1" ht="15.75" customHeight="1">
      <c r="A37" s="246"/>
      <c r="B37" s="698"/>
      <c r="C37" s="720"/>
      <c r="D37" s="721"/>
      <c r="E37" s="247"/>
      <c r="F37" s="242"/>
      <c r="G37" s="249"/>
      <c r="H37" s="244"/>
      <c r="I37" s="245"/>
      <c r="J37" s="317"/>
      <c r="K37" s="313"/>
      <c r="L37" s="319"/>
      <c r="M37" s="315"/>
      <c r="N37" s="316"/>
      <c r="O37" s="247"/>
      <c r="P37" s="242"/>
      <c r="Q37" s="249"/>
      <c r="R37" s="244"/>
      <c r="S37" s="245"/>
    </row>
    <row r="38" spans="1:19" s="240" customFormat="1" ht="15.75" customHeight="1">
      <c r="A38" s="246"/>
      <c r="B38" s="698"/>
      <c r="C38" s="720"/>
      <c r="D38" s="721"/>
      <c r="E38" s="247"/>
      <c r="F38" s="242"/>
      <c r="G38" s="249"/>
      <c r="H38" s="244"/>
      <c r="I38" s="245"/>
      <c r="J38" s="317"/>
      <c r="K38" s="313"/>
      <c r="L38" s="319"/>
      <c r="M38" s="315"/>
      <c r="N38" s="316"/>
      <c r="O38" s="247"/>
      <c r="P38" s="242"/>
      <c r="Q38" s="249"/>
      <c r="R38" s="244"/>
      <c r="S38" s="245"/>
    </row>
    <row r="39" spans="1:19" s="240" customFormat="1" ht="15.75" customHeight="1">
      <c r="A39" s="154" t="s">
        <v>52</v>
      </c>
      <c r="B39" s="830" t="s">
        <v>53</v>
      </c>
      <c r="C39" s="831"/>
      <c r="D39" s="832"/>
      <c r="E39" s="250"/>
      <c r="F39" s="251"/>
      <c r="G39" s="252"/>
      <c r="H39" s="253"/>
      <c r="I39" s="279">
        <f>SUM(I13:I38)</f>
        <v>723500</v>
      </c>
      <c r="J39" s="317"/>
      <c r="K39" s="313"/>
      <c r="L39" s="319"/>
      <c r="M39" s="315"/>
      <c r="N39" s="585">
        <f>SUM(N13:N38)</f>
        <v>174400</v>
      </c>
      <c r="O39" s="250"/>
      <c r="P39" s="251"/>
      <c r="Q39" s="252"/>
      <c r="R39" s="253"/>
      <c r="S39" s="582">
        <f>SUM(S13:S38)</f>
        <v>435000</v>
      </c>
    </row>
    <row r="40" spans="1:19" s="240" customFormat="1" ht="15" customHeight="1">
      <c r="A40" s="154"/>
      <c r="B40" s="722"/>
      <c r="C40" s="723"/>
      <c r="D40" s="724"/>
      <c r="E40" s="250"/>
      <c r="F40" s="251"/>
      <c r="G40" s="252"/>
      <c r="H40" s="253"/>
      <c r="I40" s="111"/>
      <c r="J40" s="320"/>
      <c r="K40" s="321"/>
      <c r="L40" s="322"/>
      <c r="M40" s="323"/>
      <c r="N40" s="324"/>
      <c r="O40" s="250"/>
      <c r="P40" s="251"/>
      <c r="Q40" s="252"/>
      <c r="R40" s="253"/>
      <c r="S40" s="111"/>
    </row>
    <row r="41" spans="1:19" s="240" customFormat="1" ht="26.25" customHeight="1">
      <c r="A41" s="157" t="s">
        <v>19</v>
      </c>
      <c r="B41" s="833" t="s">
        <v>131</v>
      </c>
      <c r="C41" s="834"/>
      <c r="D41" s="835"/>
      <c r="E41" s="254"/>
      <c r="F41" s="255"/>
      <c r="G41" s="256"/>
      <c r="H41" s="257"/>
      <c r="I41" s="258"/>
      <c r="J41" s="320"/>
      <c r="K41" s="321"/>
      <c r="L41" s="322"/>
      <c r="M41" s="323"/>
      <c r="N41" s="324"/>
      <c r="O41" s="254"/>
      <c r="P41" s="255"/>
      <c r="Q41" s="256"/>
      <c r="R41" s="257"/>
      <c r="S41" s="258"/>
    </row>
    <row r="42" spans="1:19" s="240" customFormat="1" ht="15.75" customHeight="1">
      <c r="A42" s="155">
        <v>1</v>
      </c>
      <c r="B42" s="836" t="s">
        <v>100</v>
      </c>
      <c r="C42" s="837"/>
      <c r="D42" s="838"/>
      <c r="E42" s="254"/>
      <c r="F42" s="255" t="s">
        <v>12</v>
      </c>
      <c r="G42" s="256">
        <v>1</v>
      </c>
      <c r="H42" s="259">
        <v>15000</v>
      </c>
      <c r="I42" s="258">
        <f>H42*G42</f>
        <v>15000</v>
      </c>
      <c r="J42" s="320"/>
      <c r="K42" s="325" t="s">
        <v>12</v>
      </c>
      <c r="L42" s="326">
        <v>1</v>
      </c>
      <c r="M42" s="328">
        <v>1000</v>
      </c>
      <c r="N42" s="316">
        <f>M42*L42</f>
        <v>1000</v>
      </c>
      <c r="O42" s="254"/>
      <c r="P42" s="255" t="s">
        <v>197</v>
      </c>
      <c r="Q42" s="256">
        <v>1</v>
      </c>
      <c r="R42" s="259">
        <v>5000</v>
      </c>
      <c r="S42" s="245">
        <f>R42*Q42</f>
        <v>5000</v>
      </c>
    </row>
    <row r="43" spans="1:19" s="240" customFormat="1" ht="15.75" customHeight="1">
      <c r="A43" s="155">
        <v>2</v>
      </c>
      <c r="B43" s="836" t="s">
        <v>120</v>
      </c>
      <c r="C43" s="837"/>
      <c r="D43" s="838"/>
      <c r="E43" s="254"/>
      <c r="F43" s="255" t="s">
        <v>12</v>
      </c>
      <c r="G43" s="256">
        <v>1</v>
      </c>
      <c r="H43" s="259">
        <v>30000</v>
      </c>
      <c r="I43" s="258">
        <f>H43*G43</f>
        <v>30000</v>
      </c>
      <c r="J43" s="320"/>
      <c r="K43" s="325" t="s">
        <v>12</v>
      </c>
      <c r="L43" s="326">
        <v>1</v>
      </c>
      <c r="M43" s="328">
        <v>11856</v>
      </c>
      <c r="N43" s="316">
        <f>M43*L43</f>
        <v>11856</v>
      </c>
      <c r="O43" s="254"/>
      <c r="P43" s="255" t="s">
        <v>197</v>
      </c>
      <c r="Q43" s="256">
        <v>1</v>
      </c>
      <c r="R43" s="259">
        <v>50000</v>
      </c>
      <c r="S43" s="245">
        <f>R43*Q43</f>
        <v>50000</v>
      </c>
    </row>
    <row r="44" spans="1:19" s="240" customFormat="1" ht="15.75" customHeight="1">
      <c r="A44" s="155">
        <v>3</v>
      </c>
      <c r="B44" s="836" t="s">
        <v>167</v>
      </c>
      <c r="C44" s="837"/>
      <c r="D44" s="838"/>
      <c r="E44" s="254"/>
      <c r="F44" s="255" t="s">
        <v>39</v>
      </c>
      <c r="G44" s="256">
        <v>1</v>
      </c>
      <c r="H44" s="259"/>
      <c r="I44" s="259">
        <f>H44*G44</f>
        <v>0</v>
      </c>
      <c r="J44" s="320"/>
      <c r="K44" s="325" t="s">
        <v>39</v>
      </c>
      <c r="L44" s="326"/>
      <c r="M44" s="329" t="s">
        <v>181</v>
      </c>
      <c r="N44" s="316"/>
      <c r="O44" s="254"/>
      <c r="P44" s="255" t="s">
        <v>177</v>
      </c>
      <c r="Q44" s="256"/>
      <c r="R44" s="259"/>
      <c r="S44" s="259"/>
    </row>
    <row r="45" spans="1:19" s="240" customFormat="1" ht="15.75" customHeight="1">
      <c r="A45" s="156"/>
      <c r="B45" s="839" t="s">
        <v>53</v>
      </c>
      <c r="C45" s="840"/>
      <c r="D45" s="841"/>
      <c r="E45" s="254"/>
      <c r="F45" s="255"/>
      <c r="G45" s="256"/>
      <c r="H45" s="257"/>
      <c r="I45" s="280">
        <f>SUM(I42:I44)</f>
        <v>45000</v>
      </c>
      <c r="J45" s="320"/>
      <c r="K45" s="325"/>
      <c r="L45" s="326"/>
      <c r="M45" s="329"/>
      <c r="N45" s="586">
        <f>SUM(N42:N44)</f>
        <v>12856</v>
      </c>
      <c r="O45" s="254"/>
      <c r="P45" s="255"/>
      <c r="Q45" s="256"/>
      <c r="R45" s="257"/>
      <c r="S45" s="280">
        <f>SUM(S42:S44)</f>
        <v>55000</v>
      </c>
    </row>
    <row r="46" spans="1:19" s="240" customFormat="1" ht="15.75" customHeight="1">
      <c r="A46" s="156"/>
      <c r="B46" s="712"/>
      <c r="C46" s="713"/>
      <c r="D46" s="714"/>
      <c r="E46" s="254"/>
      <c r="F46" s="255"/>
      <c r="G46" s="256"/>
      <c r="H46" s="257"/>
      <c r="I46" s="260"/>
      <c r="J46" s="320"/>
      <c r="K46" s="325"/>
      <c r="L46" s="326"/>
      <c r="M46" s="327"/>
      <c r="N46" s="330"/>
      <c r="O46" s="254"/>
      <c r="P46" s="255"/>
      <c r="Q46" s="256"/>
      <c r="R46" s="257"/>
      <c r="S46" s="260"/>
    </row>
    <row r="47" spans="1:19" s="240" customFormat="1" ht="23.25" customHeight="1">
      <c r="A47" s="157" t="s">
        <v>78</v>
      </c>
      <c r="B47" s="833" t="s">
        <v>175</v>
      </c>
      <c r="C47" s="834"/>
      <c r="D47" s="835"/>
      <c r="E47" s="254"/>
      <c r="F47" s="255"/>
      <c r="G47" s="256"/>
      <c r="H47" s="257"/>
      <c r="I47" s="258"/>
      <c r="J47" s="320"/>
      <c r="K47" s="325"/>
      <c r="L47" s="326"/>
      <c r="M47" s="327"/>
      <c r="N47" s="330"/>
      <c r="O47" s="254"/>
      <c r="P47" s="255"/>
      <c r="Q47" s="256"/>
      <c r="R47" s="257"/>
      <c r="S47" s="258"/>
    </row>
    <row r="48" spans="1:19" s="240" customFormat="1" ht="15.75" customHeight="1">
      <c r="A48" s="155">
        <v>1</v>
      </c>
      <c r="B48" s="836" t="s">
        <v>100</v>
      </c>
      <c r="C48" s="837"/>
      <c r="D48" s="838"/>
      <c r="E48" s="254"/>
      <c r="F48" s="255" t="s">
        <v>12</v>
      </c>
      <c r="G48" s="256">
        <v>1</v>
      </c>
      <c r="H48" s="259">
        <v>15000</v>
      </c>
      <c r="I48" s="258">
        <f>H48*G48</f>
        <v>15000</v>
      </c>
      <c r="J48" s="320"/>
      <c r="K48" s="325" t="s">
        <v>12</v>
      </c>
      <c r="L48" s="326">
        <v>1</v>
      </c>
      <c r="M48" s="328">
        <v>1000</v>
      </c>
      <c r="N48" s="316">
        <f>M48*L48</f>
        <v>1000</v>
      </c>
      <c r="O48" s="254"/>
      <c r="P48" s="255" t="s">
        <v>197</v>
      </c>
      <c r="Q48" s="256">
        <v>1</v>
      </c>
      <c r="R48" s="259">
        <v>5000</v>
      </c>
      <c r="S48" s="245">
        <f>R48*Q48</f>
        <v>5000</v>
      </c>
    </row>
    <row r="49" spans="1:19" s="240" customFormat="1" ht="15.75" customHeight="1">
      <c r="A49" s="155">
        <v>2</v>
      </c>
      <c r="B49" s="836" t="s">
        <v>120</v>
      </c>
      <c r="C49" s="837"/>
      <c r="D49" s="838"/>
      <c r="E49" s="254"/>
      <c r="F49" s="255" t="s">
        <v>12</v>
      </c>
      <c r="G49" s="256">
        <v>1</v>
      </c>
      <c r="H49" s="259">
        <v>30000</v>
      </c>
      <c r="I49" s="258">
        <f>H49*G49</f>
        <v>30000</v>
      </c>
      <c r="J49" s="320"/>
      <c r="K49" s="325" t="s">
        <v>12</v>
      </c>
      <c r="L49" s="326">
        <v>1</v>
      </c>
      <c r="M49" s="328">
        <v>12000</v>
      </c>
      <c r="N49" s="316">
        <f>M49*L49</f>
        <v>12000</v>
      </c>
      <c r="O49" s="254"/>
      <c r="P49" s="255" t="s">
        <v>197</v>
      </c>
      <c r="Q49" s="256">
        <v>1</v>
      </c>
      <c r="R49" s="259">
        <v>50000</v>
      </c>
      <c r="S49" s="245">
        <f>R49*Q49</f>
        <v>50000</v>
      </c>
    </row>
    <row r="50" spans="1:19" s="240" customFormat="1" ht="15.75" customHeight="1">
      <c r="A50" s="156"/>
      <c r="B50" s="839" t="s">
        <v>53</v>
      </c>
      <c r="C50" s="840"/>
      <c r="D50" s="841"/>
      <c r="E50" s="254"/>
      <c r="F50" s="255"/>
      <c r="G50" s="256"/>
      <c r="H50" s="257"/>
      <c r="I50" s="280">
        <f>SUM(I48:I49)</f>
        <v>45000</v>
      </c>
      <c r="J50" s="320"/>
      <c r="K50" s="325"/>
      <c r="L50" s="326"/>
      <c r="M50" s="327"/>
      <c r="N50" s="586">
        <f>SUM(N48:N49)</f>
        <v>13000</v>
      </c>
      <c r="O50" s="254"/>
      <c r="P50" s="255"/>
      <c r="Q50" s="256"/>
      <c r="R50" s="257"/>
      <c r="S50" s="582">
        <f>SUM(S48:S49)</f>
        <v>55000</v>
      </c>
    </row>
    <row r="51" spans="1:19" s="240" customFormat="1" ht="15.75" customHeight="1">
      <c r="A51" s="156"/>
      <c r="B51" s="712"/>
      <c r="C51" s="713"/>
      <c r="D51" s="714"/>
      <c r="E51" s="254"/>
      <c r="F51" s="255"/>
      <c r="G51" s="256"/>
      <c r="H51" s="257"/>
      <c r="I51" s="260"/>
      <c r="J51" s="320"/>
      <c r="K51" s="325"/>
      <c r="L51" s="326"/>
      <c r="M51" s="327"/>
      <c r="N51" s="330"/>
      <c r="O51" s="254"/>
      <c r="P51" s="255"/>
      <c r="Q51" s="256"/>
      <c r="R51" s="257"/>
      <c r="S51" s="258"/>
    </row>
    <row r="52" spans="1:19" s="240" customFormat="1" ht="15.75" customHeight="1">
      <c r="A52" s="155"/>
      <c r="B52" s="706"/>
      <c r="C52" s="707"/>
      <c r="D52" s="708"/>
      <c r="E52" s="254"/>
      <c r="F52" s="255"/>
      <c r="G52" s="256"/>
      <c r="H52" s="259"/>
      <c r="I52" s="258"/>
      <c r="J52" s="320"/>
      <c r="K52" s="325"/>
      <c r="L52" s="326"/>
      <c r="M52" s="327"/>
      <c r="N52" s="330"/>
      <c r="O52" s="254"/>
      <c r="P52" s="255"/>
      <c r="Q52" s="256"/>
      <c r="R52" s="259"/>
      <c r="S52" s="258"/>
    </row>
    <row r="53" spans="1:19" s="240" customFormat="1" ht="24.75" customHeight="1">
      <c r="A53" s="157" t="s">
        <v>79</v>
      </c>
      <c r="B53" s="833" t="s">
        <v>132</v>
      </c>
      <c r="C53" s="834"/>
      <c r="D53" s="835"/>
      <c r="E53" s="254"/>
      <c r="F53" s="255"/>
      <c r="G53" s="256"/>
      <c r="H53" s="257"/>
      <c r="I53" s="258"/>
      <c r="J53" s="320"/>
      <c r="K53" s="325"/>
      <c r="L53" s="326"/>
      <c r="M53" s="328"/>
      <c r="N53" s="316"/>
      <c r="O53" s="254"/>
      <c r="P53" s="255"/>
      <c r="Q53" s="256"/>
      <c r="R53" s="257"/>
      <c r="S53" s="258"/>
    </row>
    <row r="54" spans="1:19" s="240" customFormat="1" ht="15.75" customHeight="1">
      <c r="A54" s="155">
        <v>1</v>
      </c>
      <c r="B54" s="836" t="s">
        <v>100</v>
      </c>
      <c r="C54" s="837"/>
      <c r="D54" s="838"/>
      <c r="E54" s="254"/>
      <c r="F54" s="255" t="s">
        <v>12</v>
      </c>
      <c r="G54" s="256">
        <v>1</v>
      </c>
      <c r="H54" s="259">
        <v>25000</v>
      </c>
      <c r="I54" s="258">
        <f>H54*G54</f>
        <v>25000</v>
      </c>
      <c r="J54" s="320"/>
      <c r="K54" s="325" t="s">
        <v>12</v>
      </c>
      <c r="L54" s="326">
        <v>1</v>
      </c>
      <c r="M54" s="328">
        <v>1000</v>
      </c>
      <c r="N54" s="316">
        <f>M54*L54</f>
        <v>1000</v>
      </c>
      <c r="O54" s="254"/>
      <c r="P54" s="255" t="s">
        <v>197</v>
      </c>
      <c r="Q54" s="256">
        <v>1</v>
      </c>
      <c r="R54" s="259">
        <v>5000</v>
      </c>
      <c r="S54" s="245">
        <f>R54*Q54</f>
        <v>5000</v>
      </c>
    </row>
    <row r="55" spans="1:19" s="240" customFormat="1" ht="15.75" customHeight="1">
      <c r="A55" s="155">
        <v>2</v>
      </c>
      <c r="B55" s="836" t="s">
        <v>120</v>
      </c>
      <c r="C55" s="837"/>
      <c r="D55" s="838"/>
      <c r="E55" s="254"/>
      <c r="F55" s="255" t="s">
        <v>12</v>
      </c>
      <c r="G55" s="256">
        <v>1</v>
      </c>
      <c r="H55" s="259">
        <v>20000</v>
      </c>
      <c r="I55" s="258">
        <f>H55*G55</f>
        <v>20000</v>
      </c>
      <c r="J55" s="320"/>
      <c r="K55" s="325" t="s">
        <v>12</v>
      </c>
      <c r="L55" s="326">
        <v>1</v>
      </c>
      <c r="M55" s="328">
        <v>12000</v>
      </c>
      <c r="N55" s="316">
        <f>M55*L55</f>
        <v>12000</v>
      </c>
      <c r="O55" s="254"/>
      <c r="P55" s="255" t="s">
        <v>197</v>
      </c>
      <c r="Q55" s="256">
        <v>1</v>
      </c>
      <c r="R55" s="259">
        <v>5000</v>
      </c>
      <c r="S55" s="245">
        <v>50000</v>
      </c>
    </row>
    <row r="56" spans="1:19" s="240" customFormat="1" ht="15.75" customHeight="1">
      <c r="A56" s="155">
        <v>3</v>
      </c>
      <c r="B56" s="836" t="s">
        <v>167</v>
      </c>
      <c r="C56" s="837"/>
      <c r="D56" s="838"/>
      <c r="E56" s="254"/>
      <c r="F56" s="255" t="s">
        <v>39</v>
      </c>
      <c r="G56" s="256">
        <v>1</v>
      </c>
      <c r="H56" s="259">
        <v>10000</v>
      </c>
      <c r="I56" s="259">
        <f>H56*G56</f>
        <v>10000</v>
      </c>
      <c r="J56" s="320"/>
      <c r="K56" s="325" t="s">
        <v>39</v>
      </c>
      <c r="L56" s="326"/>
      <c r="M56" s="329" t="s">
        <v>181</v>
      </c>
      <c r="N56" s="316"/>
      <c r="O56" s="254"/>
      <c r="P56" s="255"/>
      <c r="Q56" s="256"/>
      <c r="R56" s="259"/>
      <c r="S56" s="259"/>
    </row>
    <row r="57" spans="1:19" s="240" customFormat="1" ht="15.75" customHeight="1">
      <c r="A57" s="156"/>
      <c r="B57" s="839" t="s">
        <v>53</v>
      </c>
      <c r="C57" s="840"/>
      <c r="D57" s="841"/>
      <c r="E57" s="254"/>
      <c r="F57" s="255"/>
      <c r="G57" s="256"/>
      <c r="H57" s="257"/>
      <c r="I57" s="280">
        <f>SUM(I54:I56)</f>
        <v>55000</v>
      </c>
      <c r="J57" s="320"/>
      <c r="K57" s="325"/>
      <c r="L57" s="326"/>
      <c r="M57" s="329"/>
      <c r="N57" s="586">
        <f>SUM(N54:N56)</f>
        <v>13000</v>
      </c>
      <c r="O57" s="254"/>
      <c r="P57" s="255"/>
      <c r="Q57" s="256"/>
      <c r="R57" s="257"/>
      <c r="S57" s="582">
        <f>SUM(S54:S56)</f>
        <v>55000</v>
      </c>
    </row>
    <row r="58" spans="1:19" s="240" customFormat="1" ht="15.75" customHeight="1">
      <c r="A58" s="156"/>
      <c r="B58" s="712"/>
      <c r="C58" s="713"/>
      <c r="D58" s="714"/>
      <c r="E58" s="254"/>
      <c r="F58" s="255"/>
      <c r="G58" s="256"/>
      <c r="H58" s="257"/>
      <c r="I58" s="258"/>
      <c r="J58" s="320"/>
      <c r="K58" s="325"/>
      <c r="L58" s="326"/>
      <c r="M58" s="327"/>
      <c r="N58" s="330"/>
      <c r="O58" s="254"/>
      <c r="P58" s="255"/>
      <c r="Q58" s="256"/>
      <c r="R58" s="257"/>
      <c r="S58" s="258"/>
    </row>
    <row r="59" spans="1:19" s="240" customFormat="1" ht="23.25" customHeight="1">
      <c r="A59" s="157" t="s">
        <v>80</v>
      </c>
      <c r="B59" s="833" t="s">
        <v>133</v>
      </c>
      <c r="C59" s="834"/>
      <c r="D59" s="835"/>
      <c r="E59" s="254"/>
      <c r="F59" s="255"/>
      <c r="G59" s="256"/>
      <c r="H59" s="257"/>
      <c r="I59" s="258"/>
      <c r="J59" s="320"/>
      <c r="K59" s="325"/>
      <c r="L59" s="326"/>
      <c r="M59" s="327"/>
      <c r="N59" s="316"/>
      <c r="O59" s="254"/>
      <c r="P59" s="255"/>
      <c r="Q59" s="256"/>
      <c r="R59" s="257"/>
      <c r="S59" s="258"/>
    </row>
    <row r="60" spans="1:19" s="240" customFormat="1" ht="15.75" customHeight="1">
      <c r="A60" s="155">
        <v>1</v>
      </c>
      <c r="B60" s="836" t="s">
        <v>100</v>
      </c>
      <c r="C60" s="837"/>
      <c r="D60" s="838"/>
      <c r="E60" s="254"/>
      <c r="F60" s="255" t="s">
        <v>12</v>
      </c>
      <c r="G60" s="256">
        <v>1</v>
      </c>
      <c r="H60" s="259">
        <v>25000</v>
      </c>
      <c r="I60" s="258">
        <f>H60*G60</f>
        <v>25000</v>
      </c>
      <c r="J60" s="320"/>
      <c r="K60" s="325" t="s">
        <v>12</v>
      </c>
      <c r="L60" s="326">
        <v>1</v>
      </c>
      <c r="M60" s="328">
        <v>1000</v>
      </c>
      <c r="N60" s="316">
        <f>M60*L60</f>
        <v>1000</v>
      </c>
      <c r="O60" s="254"/>
      <c r="P60" s="255" t="s">
        <v>197</v>
      </c>
      <c r="Q60" s="256">
        <v>1</v>
      </c>
      <c r="R60" s="259">
        <v>5000</v>
      </c>
      <c r="S60" s="245">
        <f>R60*Q60</f>
        <v>5000</v>
      </c>
    </row>
    <row r="61" spans="1:19" s="240" customFormat="1" ht="15.75" customHeight="1">
      <c r="A61" s="155">
        <v>2</v>
      </c>
      <c r="B61" s="836" t="s">
        <v>120</v>
      </c>
      <c r="C61" s="837"/>
      <c r="D61" s="838"/>
      <c r="E61" s="254"/>
      <c r="F61" s="255" t="s">
        <v>12</v>
      </c>
      <c r="G61" s="256">
        <v>1</v>
      </c>
      <c r="H61" s="259">
        <v>20000</v>
      </c>
      <c r="I61" s="258">
        <f>H61*G61</f>
        <v>20000</v>
      </c>
      <c r="J61" s="320"/>
      <c r="K61" s="325" t="s">
        <v>12</v>
      </c>
      <c r="L61" s="326">
        <v>1</v>
      </c>
      <c r="M61" s="328">
        <v>12000</v>
      </c>
      <c r="N61" s="316">
        <f>M61*L61</f>
        <v>12000</v>
      </c>
      <c r="O61" s="254"/>
      <c r="P61" s="255" t="s">
        <v>197</v>
      </c>
      <c r="Q61" s="256">
        <v>1</v>
      </c>
      <c r="R61" s="259">
        <v>50000</v>
      </c>
      <c r="S61" s="245">
        <f>R61*Q61</f>
        <v>50000</v>
      </c>
    </row>
    <row r="62" spans="1:19" s="240" customFormat="1" ht="15.75" customHeight="1">
      <c r="A62" s="155">
        <v>3</v>
      </c>
      <c r="B62" s="836" t="s">
        <v>167</v>
      </c>
      <c r="C62" s="837"/>
      <c r="D62" s="838"/>
      <c r="E62" s="254"/>
      <c r="F62" s="255" t="s">
        <v>39</v>
      </c>
      <c r="G62" s="256">
        <v>1</v>
      </c>
      <c r="H62" s="259">
        <v>10000</v>
      </c>
      <c r="I62" s="259">
        <f>H62*G62</f>
        <v>10000</v>
      </c>
      <c r="J62" s="320"/>
      <c r="K62" s="325" t="s">
        <v>39</v>
      </c>
      <c r="L62" s="326"/>
      <c r="M62" s="329" t="s">
        <v>181</v>
      </c>
      <c r="N62" s="316"/>
      <c r="O62" s="254"/>
      <c r="P62" s="255"/>
      <c r="Q62" s="256"/>
      <c r="R62" s="259"/>
      <c r="S62" s="259"/>
    </row>
    <row r="63" spans="1:19" s="240" customFormat="1" ht="15.75" customHeight="1">
      <c r="A63" s="156"/>
      <c r="B63" s="839" t="s">
        <v>53</v>
      </c>
      <c r="C63" s="840"/>
      <c r="D63" s="841"/>
      <c r="E63" s="254"/>
      <c r="F63" s="255"/>
      <c r="G63" s="256"/>
      <c r="H63" s="257"/>
      <c r="I63" s="280">
        <f>SUM(I60:I62)</f>
        <v>55000</v>
      </c>
      <c r="J63" s="320"/>
      <c r="K63" s="325"/>
      <c r="L63" s="326"/>
      <c r="M63" s="329"/>
      <c r="N63" s="586">
        <f>SUM(N60:N62)</f>
        <v>13000</v>
      </c>
      <c r="O63" s="254"/>
      <c r="P63" s="255"/>
      <c r="Q63" s="256"/>
      <c r="R63" s="257"/>
      <c r="S63" s="582">
        <f>SUM(S60:S62)</f>
        <v>55000</v>
      </c>
    </row>
    <row r="64" spans="1:19" s="240" customFormat="1" ht="15.75" customHeight="1">
      <c r="A64" s="156"/>
      <c r="B64" s="712"/>
      <c r="C64" s="713"/>
      <c r="D64" s="714"/>
      <c r="E64" s="254"/>
      <c r="F64" s="255"/>
      <c r="G64" s="256"/>
      <c r="H64" s="257"/>
      <c r="I64" s="258"/>
      <c r="J64" s="320"/>
      <c r="K64" s="325"/>
      <c r="L64" s="326"/>
      <c r="M64" s="327"/>
      <c r="N64" s="330"/>
      <c r="O64" s="254"/>
      <c r="P64" s="255"/>
      <c r="Q64" s="256"/>
      <c r="R64" s="257"/>
      <c r="S64" s="258"/>
    </row>
    <row r="65" spans="1:19" s="240" customFormat="1" ht="24.75" customHeight="1">
      <c r="A65" s="157" t="s">
        <v>105</v>
      </c>
      <c r="B65" s="833" t="s">
        <v>134</v>
      </c>
      <c r="C65" s="834"/>
      <c r="D65" s="835"/>
      <c r="E65" s="254"/>
      <c r="F65" s="255"/>
      <c r="G65" s="256"/>
      <c r="H65" s="257"/>
      <c r="I65" s="258"/>
      <c r="J65" s="320"/>
      <c r="K65" s="325"/>
      <c r="L65" s="326"/>
      <c r="M65" s="327"/>
      <c r="N65" s="316"/>
      <c r="O65" s="254"/>
      <c r="P65" s="255"/>
      <c r="Q65" s="256"/>
      <c r="R65" s="257"/>
      <c r="S65" s="258"/>
    </row>
    <row r="66" spans="1:19" s="240" customFormat="1" ht="15.75" customHeight="1">
      <c r="A66" s="155">
        <v>1</v>
      </c>
      <c r="B66" s="836" t="s">
        <v>100</v>
      </c>
      <c r="C66" s="837"/>
      <c r="D66" s="838"/>
      <c r="E66" s="254"/>
      <c r="F66" s="255" t="s">
        <v>12</v>
      </c>
      <c r="G66" s="256">
        <v>1</v>
      </c>
      <c r="H66" s="259">
        <v>15000</v>
      </c>
      <c r="I66" s="258">
        <f>H66*G66</f>
        <v>15000</v>
      </c>
      <c r="J66" s="320"/>
      <c r="K66" s="325" t="s">
        <v>12</v>
      </c>
      <c r="L66" s="326">
        <v>1</v>
      </c>
      <c r="M66" s="328">
        <v>1000</v>
      </c>
      <c r="N66" s="316">
        <f>M66*L66</f>
        <v>1000</v>
      </c>
      <c r="O66" s="254"/>
      <c r="P66" s="255" t="s">
        <v>197</v>
      </c>
      <c r="Q66" s="256">
        <v>1</v>
      </c>
      <c r="R66" s="259">
        <v>5000</v>
      </c>
      <c r="S66" s="245">
        <f>R66*Q66</f>
        <v>5000</v>
      </c>
    </row>
    <row r="67" spans="1:19" s="240" customFormat="1" ht="15.75" customHeight="1">
      <c r="A67" s="155">
        <v>2</v>
      </c>
      <c r="B67" s="836" t="s">
        <v>120</v>
      </c>
      <c r="C67" s="837"/>
      <c r="D67" s="838"/>
      <c r="E67" s="254"/>
      <c r="F67" s="255" t="s">
        <v>12</v>
      </c>
      <c r="G67" s="256">
        <v>1</v>
      </c>
      <c r="H67" s="259">
        <v>15000</v>
      </c>
      <c r="I67" s="258">
        <f>H67*G67</f>
        <v>15000</v>
      </c>
      <c r="J67" s="320"/>
      <c r="K67" s="325" t="s">
        <v>12</v>
      </c>
      <c r="L67" s="326">
        <v>1</v>
      </c>
      <c r="M67" s="328">
        <v>12000</v>
      </c>
      <c r="N67" s="316">
        <f>M67*L67</f>
        <v>12000</v>
      </c>
      <c r="O67" s="254"/>
      <c r="P67" s="255" t="s">
        <v>197</v>
      </c>
      <c r="Q67" s="256">
        <v>1</v>
      </c>
      <c r="R67" s="259">
        <v>50000</v>
      </c>
      <c r="S67" s="245">
        <f>R67*Q67</f>
        <v>50000</v>
      </c>
    </row>
    <row r="68" spans="1:19" s="240" customFormat="1" ht="15.75" customHeight="1">
      <c r="A68" s="156"/>
      <c r="B68" s="839" t="s">
        <v>53</v>
      </c>
      <c r="C68" s="840"/>
      <c r="D68" s="841"/>
      <c r="E68" s="254"/>
      <c r="F68" s="255"/>
      <c r="G68" s="256"/>
      <c r="H68" s="257"/>
      <c r="I68" s="280">
        <f>SUM(I66:I67)</f>
        <v>30000</v>
      </c>
      <c r="J68" s="320"/>
      <c r="K68" s="325"/>
      <c r="L68" s="326"/>
      <c r="M68" s="328"/>
      <c r="N68" s="586">
        <f>SUM(N66:N67)</f>
        <v>13000</v>
      </c>
      <c r="O68" s="254"/>
      <c r="P68" s="255"/>
      <c r="Q68" s="256"/>
      <c r="R68" s="257"/>
      <c r="S68" s="588">
        <f>SUM(S66:S67)</f>
        <v>55000</v>
      </c>
    </row>
    <row r="69" spans="1:19" s="240" customFormat="1" ht="15.75" customHeight="1">
      <c r="A69" s="156"/>
      <c r="B69" s="712"/>
      <c r="C69" s="713"/>
      <c r="D69" s="714"/>
      <c r="E69" s="254"/>
      <c r="F69" s="255"/>
      <c r="G69" s="256"/>
      <c r="H69" s="257"/>
      <c r="I69" s="260"/>
      <c r="J69" s="320"/>
      <c r="K69" s="325"/>
      <c r="L69" s="326"/>
      <c r="M69" s="327"/>
      <c r="N69" s="330"/>
      <c r="O69" s="254"/>
      <c r="P69" s="255"/>
      <c r="Q69" s="256"/>
      <c r="R69" s="257"/>
      <c r="S69" s="260"/>
    </row>
    <row r="70" spans="1:19" s="240" customFormat="1" ht="29.25" customHeight="1">
      <c r="A70" s="157" t="s">
        <v>81</v>
      </c>
      <c r="B70" s="833" t="s">
        <v>135</v>
      </c>
      <c r="C70" s="834"/>
      <c r="D70" s="835"/>
      <c r="E70" s="254"/>
      <c r="F70" s="255"/>
      <c r="G70" s="256"/>
      <c r="H70" s="257"/>
      <c r="I70" s="258"/>
      <c r="J70" s="320"/>
      <c r="K70" s="325"/>
      <c r="L70" s="326"/>
      <c r="M70" s="327"/>
      <c r="N70" s="330"/>
      <c r="O70" s="254"/>
      <c r="P70" s="255"/>
      <c r="Q70" s="256"/>
      <c r="R70" s="257"/>
      <c r="S70" s="258"/>
    </row>
    <row r="71" spans="1:19" s="240" customFormat="1" ht="15.75" customHeight="1">
      <c r="A71" s="155">
        <v>1</v>
      </c>
      <c r="B71" s="836" t="s">
        <v>100</v>
      </c>
      <c r="C71" s="837"/>
      <c r="D71" s="838"/>
      <c r="E71" s="254"/>
      <c r="F71" s="255" t="s">
        <v>12</v>
      </c>
      <c r="G71" s="256">
        <v>1</v>
      </c>
      <c r="H71" s="259">
        <v>15000</v>
      </c>
      <c r="I71" s="258">
        <f>H71*G71</f>
        <v>15000</v>
      </c>
      <c r="J71" s="320"/>
      <c r="K71" s="325" t="s">
        <v>12</v>
      </c>
      <c r="L71" s="326">
        <v>1</v>
      </c>
      <c r="M71" s="328">
        <v>1000</v>
      </c>
      <c r="N71" s="316">
        <f>M71*L71</f>
        <v>1000</v>
      </c>
      <c r="O71" s="254"/>
      <c r="P71" s="255" t="s">
        <v>197</v>
      </c>
      <c r="Q71" s="256">
        <v>1</v>
      </c>
      <c r="R71" s="259">
        <v>5000</v>
      </c>
      <c r="S71" s="245">
        <f>R71*Q71</f>
        <v>5000</v>
      </c>
    </row>
    <row r="72" spans="1:19" s="240" customFormat="1" ht="15.75" customHeight="1">
      <c r="A72" s="155">
        <v>2</v>
      </c>
      <c r="B72" s="836" t="s">
        <v>120</v>
      </c>
      <c r="C72" s="837"/>
      <c r="D72" s="838"/>
      <c r="E72" s="254"/>
      <c r="F72" s="255" t="s">
        <v>12</v>
      </c>
      <c r="G72" s="256">
        <v>1</v>
      </c>
      <c r="H72" s="259">
        <v>15000</v>
      </c>
      <c r="I72" s="258">
        <f>H72*G72</f>
        <v>15000</v>
      </c>
      <c r="J72" s="320"/>
      <c r="K72" s="325" t="s">
        <v>12</v>
      </c>
      <c r="L72" s="326">
        <v>1</v>
      </c>
      <c r="M72" s="328">
        <v>12000</v>
      </c>
      <c r="N72" s="316">
        <f>M72*L72</f>
        <v>12000</v>
      </c>
      <c r="O72" s="254"/>
      <c r="P72" s="255" t="s">
        <v>197</v>
      </c>
      <c r="Q72" s="256">
        <v>1</v>
      </c>
      <c r="R72" s="259">
        <v>50000</v>
      </c>
      <c r="S72" s="245">
        <f>R72*Q72</f>
        <v>50000</v>
      </c>
    </row>
    <row r="73" spans="1:19" s="240" customFormat="1" ht="15.75" customHeight="1">
      <c r="A73" s="156"/>
      <c r="B73" s="839" t="s">
        <v>53</v>
      </c>
      <c r="C73" s="840"/>
      <c r="D73" s="841"/>
      <c r="E73" s="254"/>
      <c r="F73" s="255"/>
      <c r="G73" s="256"/>
      <c r="H73" s="257"/>
      <c r="I73" s="280">
        <f>SUM(I71:I72)</f>
        <v>30000</v>
      </c>
      <c r="J73" s="320"/>
      <c r="K73" s="325"/>
      <c r="L73" s="326"/>
      <c r="M73" s="328"/>
      <c r="N73" s="586">
        <f>SUM(N71:N72)</f>
        <v>13000</v>
      </c>
      <c r="O73" s="254"/>
      <c r="P73" s="255"/>
      <c r="Q73" s="256"/>
      <c r="R73" s="257"/>
      <c r="S73" s="588">
        <f>SUM(S71:S72)</f>
        <v>55000</v>
      </c>
    </row>
    <row r="74" spans="1:19" s="240" customFormat="1" ht="15.75" customHeight="1">
      <c r="A74" s="156"/>
      <c r="B74" s="712"/>
      <c r="C74" s="713"/>
      <c r="D74" s="714"/>
      <c r="E74" s="254"/>
      <c r="F74" s="255"/>
      <c r="G74" s="256"/>
      <c r="H74" s="257"/>
      <c r="I74" s="260"/>
      <c r="J74" s="320"/>
      <c r="K74" s="325"/>
      <c r="L74" s="326"/>
      <c r="M74" s="327"/>
      <c r="N74" s="330"/>
      <c r="O74" s="254"/>
      <c r="P74" s="255"/>
      <c r="Q74" s="256"/>
      <c r="R74" s="257"/>
      <c r="S74" s="260"/>
    </row>
    <row r="75" spans="1:19" s="240" customFormat="1" ht="18" customHeight="1">
      <c r="A75" s="157" t="s">
        <v>82</v>
      </c>
      <c r="B75" s="873" t="s">
        <v>139</v>
      </c>
      <c r="C75" s="874"/>
      <c r="D75" s="875"/>
      <c r="E75" s="254"/>
      <c r="F75" s="255"/>
      <c r="G75" s="256"/>
      <c r="H75" s="261"/>
      <c r="I75" s="258"/>
      <c r="J75" s="320"/>
      <c r="K75" s="325"/>
      <c r="L75" s="326"/>
      <c r="M75" s="327"/>
      <c r="N75" s="330"/>
      <c r="O75" s="254"/>
      <c r="P75" s="255"/>
      <c r="Q75" s="256"/>
      <c r="R75" s="261"/>
      <c r="S75" s="258"/>
    </row>
    <row r="76" spans="1:19" s="240" customFormat="1" ht="15.75" customHeight="1">
      <c r="A76" s="155">
        <v>1</v>
      </c>
      <c r="B76" s="876" t="s">
        <v>121</v>
      </c>
      <c r="C76" s="877"/>
      <c r="D76" s="878"/>
      <c r="E76" s="254"/>
      <c r="F76" s="255" t="s">
        <v>97</v>
      </c>
      <c r="G76" s="256">
        <v>4</v>
      </c>
      <c r="H76" s="259">
        <v>6675</v>
      </c>
      <c r="I76" s="259">
        <f>H76*G76</f>
        <v>26700</v>
      </c>
      <c r="J76" s="320"/>
      <c r="K76" s="325" t="s">
        <v>97</v>
      </c>
      <c r="L76" s="736">
        <v>4</v>
      </c>
      <c r="M76" s="328">
        <v>5100</v>
      </c>
      <c r="N76" s="316">
        <f>M76*L76</f>
        <v>20400</v>
      </c>
      <c r="O76" s="254"/>
      <c r="P76" s="255" t="s">
        <v>198</v>
      </c>
      <c r="Q76" s="256">
        <v>4</v>
      </c>
      <c r="R76" s="259">
        <v>10000</v>
      </c>
      <c r="S76" s="245">
        <f>R76*Q76</f>
        <v>40000</v>
      </c>
    </row>
    <row r="77" spans="1:19" s="240" customFormat="1" ht="15.75" customHeight="1">
      <c r="A77" s="155">
        <v>2</v>
      </c>
      <c r="B77" s="876" t="s">
        <v>122</v>
      </c>
      <c r="C77" s="877"/>
      <c r="D77" s="878"/>
      <c r="E77" s="254"/>
      <c r="F77" s="255" t="s">
        <v>97</v>
      </c>
      <c r="G77" s="256">
        <v>11</v>
      </c>
      <c r="H77" s="259">
        <v>3337</v>
      </c>
      <c r="I77" s="259">
        <f>H77*G77</f>
        <v>36707</v>
      </c>
      <c r="J77" s="320"/>
      <c r="K77" s="325" t="s">
        <v>97</v>
      </c>
      <c r="L77" s="736">
        <v>11</v>
      </c>
      <c r="M77" s="328">
        <v>3100</v>
      </c>
      <c r="N77" s="316">
        <f>M77*L77</f>
        <v>34100</v>
      </c>
      <c r="O77" s="254"/>
      <c r="P77" s="255" t="s">
        <v>198</v>
      </c>
      <c r="Q77" s="256">
        <v>11</v>
      </c>
      <c r="R77" s="259">
        <v>6000</v>
      </c>
      <c r="S77" s="245">
        <f>R77*Q77</f>
        <v>66000</v>
      </c>
    </row>
    <row r="78" spans="1:19" s="240" customFormat="1" ht="15.75" customHeight="1">
      <c r="A78" s="155">
        <v>3</v>
      </c>
      <c r="B78" s="709" t="s">
        <v>123</v>
      </c>
      <c r="C78" s="715"/>
      <c r="D78" s="716"/>
      <c r="F78" s="255" t="s">
        <v>12</v>
      </c>
      <c r="G78" s="256">
        <v>1</v>
      </c>
      <c r="H78" s="259">
        <v>10000</v>
      </c>
      <c r="I78" s="259">
        <f>H78*G78</f>
        <v>10000</v>
      </c>
      <c r="J78" s="320"/>
      <c r="K78" s="325" t="s">
        <v>12</v>
      </c>
      <c r="L78" s="736">
        <v>1</v>
      </c>
      <c r="M78" s="328">
        <v>1500</v>
      </c>
      <c r="N78" s="316">
        <f>M78*L78</f>
        <v>1500</v>
      </c>
      <c r="P78" s="255" t="s">
        <v>197</v>
      </c>
      <c r="Q78" s="256">
        <v>1</v>
      </c>
      <c r="R78" s="259">
        <v>10000</v>
      </c>
      <c r="S78" s="245">
        <f>R78*Q78</f>
        <v>10000</v>
      </c>
    </row>
    <row r="79" spans="1:19" s="240" customFormat="1" ht="15.75" customHeight="1">
      <c r="A79" s="155"/>
      <c r="B79" s="839" t="s">
        <v>53</v>
      </c>
      <c r="C79" s="840"/>
      <c r="D79" s="841"/>
      <c r="E79" s="254"/>
      <c r="F79" s="255"/>
      <c r="G79" s="256"/>
      <c r="H79" s="262"/>
      <c r="I79" s="280">
        <f>SUM(I76:I78)</f>
        <v>73407</v>
      </c>
      <c r="J79" s="308"/>
      <c r="K79" s="325"/>
      <c r="L79" s="326"/>
      <c r="M79" s="328"/>
      <c r="N79" s="586">
        <f>SUM(N76:N78)</f>
        <v>56000</v>
      </c>
      <c r="O79" s="254"/>
      <c r="P79" s="255"/>
      <c r="Q79" s="256"/>
      <c r="R79" s="262"/>
      <c r="S79" s="588">
        <f>SUM(S76:S78)</f>
        <v>116000</v>
      </c>
    </row>
    <row r="80" spans="1:19" s="240" customFormat="1" ht="15.75" customHeight="1">
      <c r="A80" s="155"/>
      <c r="B80" s="712"/>
      <c r="C80" s="713"/>
      <c r="D80" s="714"/>
      <c r="E80" s="254"/>
      <c r="F80" s="255"/>
      <c r="G80" s="256"/>
      <c r="H80" s="262"/>
      <c r="I80" s="260"/>
      <c r="J80" s="320"/>
      <c r="K80" s="325"/>
      <c r="L80" s="326"/>
      <c r="M80" s="332"/>
      <c r="N80" s="330"/>
      <c r="O80" s="254"/>
      <c r="P80" s="255"/>
      <c r="Q80" s="256"/>
      <c r="R80" s="262"/>
      <c r="S80" s="260"/>
    </row>
    <row r="81" spans="1:19" s="240" customFormat="1" ht="23.25" customHeight="1">
      <c r="A81" s="157" t="s">
        <v>83</v>
      </c>
      <c r="B81" s="873" t="s">
        <v>140</v>
      </c>
      <c r="C81" s="874"/>
      <c r="D81" s="875"/>
      <c r="E81" s="254"/>
      <c r="F81" s="255"/>
      <c r="G81" s="256"/>
      <c r="H81" s="261"/>
      <c r="I81" s="258"/>
      <c r="J81" s="320"/>
      <c r="K81" s="325"/>
      <c r="L81" s="326"/>
      <c r="M81" s="332"/>
      <c r="N81" s="330"/>
      <c r="O81" s="254"/>
      <c r="P81" s="255"/>
      <c r="Q81" s="256"/>
      <c r="R81" s="261"/>
      <c r="S81" s="258"/>
    </row>
    <row r="82" spans="1:19" s="240" customFormat="1" ht="15.75" customHeight="1">
      <c r="A82" s="155">
        <v>1</v>
      </c>
      <c r="B82" s="876" t="s">
        <v>121</v>
      </c>
      <c r="C82" s="877"/>
      <c r="D82" s="878"/>
      <c r="E82" s="254"/>
      <c r="F82" s="255" t="s">
        <v>97</v>
      </c>
      <c r="G82" s="256">
        <v>2</v>
      </c>
      <c r="H82" s="259">
        <v>6675</v>
      </c>
      <c r="I82" s="259">
        <f>H82*G82</f>
        <v>13350</v>
      </c>
      <c r="J82" s="320"/>
      <c r="K82" s="325" t="s">
        <v>97</v>
      </c>
      <c r="L82" s="736">
        <v>2</v>
      </c>
      <c r="M82" s="328">
        <v>5100</v>
      </c>
      <c r="N82" s="316">
        <f>M82*L82</f>
        <v>10200</v>
      </c>
      <c r="O82" s="254"/>
      <c r="P82" s="255" t="s">
        <v>198</v>
      </c>
      <c r="Q82" s="256">
        <v>2</v>
      </c>
      <c r="R82" s="259">
        <v>10000</v>
      </c>
      <c r="S82" s="245">
        <f>R82*Q82</f>
        <v>20000</v>
      </c>
    </row>
    <row r="83" spans="1:19" s="240" customFormat="1" ht="15.75" customHeight="1">
      <c r="A83" s="155">
        <v>2</v>
      </c>
      <c r="B83" s="876" t="s">
        <v>122</v>
      </c>
      <c r="C83" s="877"/>
      <c r="D83" s="878"/>
      <c r="E83" s="254"/>
      <c r="F83" s="255" t="s">
        <v>97</v>
      </c>
      <c r="G83" s="256">
        <v>5</v>
      </c>
      <c r="H83" s="259">
        <v>3337</v>
      </c>
      <c r="I83" s="259">
        <f>H83*G83</f>
        <v>16685</v>
      </c>
      <c r="J83" s="320"/>
      <c r="K83" s="325" t="s">
        <v>97</v>
      </c>
      <c r="L83" s="736">
        <v>5</v>
      </c>
      <c r="M83" s="328">
        <v>3100</v>
      </c>
      <c r="N83" s="316">
        <f>M83*L83</f>
        <v>15500</v>
      </c>
      <c r="O83" s="254"/>
      <c r="P83" s="255" t="s">
        <v>198</v>
      </c>
      <c r="Q83" s="256">
        <v>5</v>
      </c>
      <c r="R83" s="259">
        <v>6000</v>
      </c>
      <c r="S83" s="245">
        <f>R83*Q83</f>
        <v>30000</v>
      </c>
    </row>
    <row r="84" spans="1:19" s="240" customFormat="1" ht="15.75" customHeight="1">
      <c r="A84" s="155">
        <v>3</v>
      </c>
      <c r="B84" s="709" t="s">
        <v>123</v>
      </c>
      <c r="C84" s="715"/>
      <c r="D84" s="716"/>
      <c r="F84" s="255" t="s">
        <v>12</v>
      </c>
      <c r="G84" s="256">
        <v>1</v>
      </c>
      <c r="H84" s="259">
        <v>10000</v>
      </c>
      <c r="I84" s="259">
        <f>H84*G84</f>
        <v>10000</v>
      </c>
      <c r="J84" s="320"/>
      <c r="K84" s="325" t="s">
        <v>12</v>
      </c>
      <c r="L84" s="736">
        <v>1</v>
      </c>
      <c r="M84" s="328">
        <v>1500</v>
      </c>
      <c r="N84" s="316">
        <f>M84*L84</f>
        <v>1500</v>
      </c>
      <c r="P84" s="255" t="s">
        <v>197</v>
      </c>
      <c r="Q84" s="256">
        <v>1</v>
      </c>
      <c r="R84" s="259">
        <v>10000</v>
      </c>
      <c r="S84" s="245">
        <f>R84*Q84</f>
        <v>10000</v>
      </c>
    </row>
    <row r="85" spans="1:19" s="240" customFormat="1" ht="15.75" customHeight="1">
      <c r="A85" s="155"/>
      <c r="B85" s="839" t="s">
        <v>53</v>
      </c>
      <c r="C85" s="840"/>
      <c r="D85" s="841"/>
      <c r="E85" s="254"/>
      <c r="F85" s="255"/>
      <c r="G85" s="256"/>
      <c r="H85" s="262"/>
      <c r="I85" s="280">
        <f>SUM(I82:I84)</f>
        <v>40035</v>
      </c>
      <c r="J85" s="308"/>
      <c r="K85" s="325"/>
      <c r="L85" s="326"/>
      <c r="M85" s="328"/>
      <c r="N85" s="586">
        <f>SUM(N82:N84)</f>
        <v>27200</v>
      </c>
      <c r="O85" s="254"/>
      <c r="P85" s="255"/>
      <c r="Q85" s="256"/>
      <c r="R85" s="262"/>
      <c r="S85" s="588">
        <f>SUM(S82:S84)</f>
        <v>60000</v>
      </c>
    </row>
    <row r="86" spans="1:19" s="240" customFormat="1" ht="15.75" customHeight="1">
      <c r="A86" s="155"/>
      <c r="B86" s="712"/>
      <c r="C86" s="713"/>
      <c r="D86" s="714"/>
      <c r="E86" s="254"/>
      <c r="F86" s="255"/>
      <c r="G86" s="256"/>
      <c r="H86" s="262"/>
      <c r="I86" s="260"/>
      <c r="J86" s="320"/>
      <c r="K86" s="325"/>
      <c r="L86" s="326"/>
      <c r="M86" s="332"/>
      <c r="N86" s="330"/>
      <c r="O86" s="254"/>
      <c r="P86" s="255"/>
      <c r="Q86" s="256"/>
      <c r="R86" s="262"/>
      <c r="S86" s="260"/>
    </row>
    <row r="87" spans="1:19" s="240" customFormat="1" ht="23.25" customHeight="1">
      <c r="A87" s="157" t="s">
        <v>84</v>
      </c>
      <c r="B87" s="873" t="s">
        <v>141</v>
      </c>
      <c r="C87" s="874"/>
      <c r="D87" s="875"/>
      <c r="E87" s="254"/>
      <c r="F87" s="255"/>
      <c r="G87" s="256"/>
      <c r="H87" s="261"/>
      <c r="I87" s="258"/>
      <c r="J87" s="320"/>
      <c r="K87" s="325"/>
      <c r="L87" s="326"/>
      <c r="M87" s="332"/>
      <c r="N87" s="330"/>
      <c r="O87" s="254"/>
      <c r="P87" s="255"/>
      <c r="Q87" s="256"/>
      <c r="R87" s="261"/>
      <c r="S87" s="258"/>
    </row>
    <row r="88" spans="1:19" s="240" customFormat="1" ht="15.75" customHeight="1">
      <c r="A88" s="155">
        <v>1</v>
      </c>
      <c r="B88" s="876" t="s">
        <v>121</v>
      </c>
      <c r="C88" s="877"/>
      <c r="D88" s="878"/>
      <c r="E88" s="254"/>
      <c r="F88" s="255" t="s">
        <v>97</v>
      </c>
      <c r="G88" s="256">
        <v>2</v>
      </c>
      <c r="H88" s="259">
        <v>6675</v>
      </c>
      <c r="I88" s="259">
        <f>H88*G88</f>
        <v>13350</v>
      </c>
      <c r="J88" s="320"/>
      <c r="K88" s="325" t="s">
        <v>97</v>
      </c>
      <c r="L88" s="326">
        <v>2</v>
      </c>
      <c r="M88" s="328">
        <v>5100</v>
      </c>
      <c r="N88" s="316">
        <f>M88*L88</f>
        <v>10200</v>
      </c>
      <c r="O88" s="254"/>
      <c r="P88" s="255" t="s">
        <v>198</v>
      </c>
      <c r="Q88" s="256">
        <v>2</v>
      </c>
      <c r="R88" s="259">
        <v>10000</v>
      </c>
      <c r="S88" s="245">
        <f>R88*Q88</f>
        <v>20000</v>
      </c>
    </row>
    <row r="89" spans="1:19" s="240" customFormat="1" ht="15.75" customHeight="1">
      <c r="A89" s="155">
        <v>2</v>
      </c>
      <c r="B89" s="876" t="s">
        <v>122</v>
      </c>
      <c r="C89" s="877"/>
      <c r="D89" s="878"/>
      <c r="E89" s="254"/>
      <c r="F89" s="255" t="s">
        <v>97</v>
      </c>
      <c r="G89" s="256">
        <v>3</v>
      </c>
      <c r="H89" s="259">
        <v>3337</v>
      </c>
      <c r="I89" s="259">
        <f>H89*G89</f>
        <v>10011</v>
      </c>
      <c r="J89" s="320"/>
      <c r="K89" s="325" t="s">
        <v>97</v>
      </c>
      <c r="L89" s="326">
        <v>2</v>
      </c>
      <c r="M89" s="328">
        <v>3100</v>
      </c>
      <c r="N89" s="316">
        <f>M89*L89</f>
        <v>6200</v>
      </c>
      <c r="O89" s="254"/>
      <c r="P89" s="255" t="s">
        <v>198</v>
      </c>
      <c r="Q89" s="256">
        <v>3</v>
      </c>
      <c r="R89" s="259">
        <v>6000</v>
      </c>
      <c r="S89" s="245">
        <f>R89*Q89</f>
        <v>18000</v>
      </c>
    </row>
    <row r="90" spans="1:19" s="240" customFormat="1" ht="15.75" customHeight="1">
      <c r="A90" s="155">
        <v>3</v>
      </c>
      <c r="B90" s="709" t="s">
        <v>123</v>
      </c>
      <c r="C90" s="715"/>
      <c r="D90" s="716"/>
      <c r="F90" s="255" t="s">
        <v>12</v>
      </c>
      <c r="G90" s="256">
        <v>1</v>
      </c>
      <c r="H90" s="259">
        <v>10000</v>
      </c>
      <c r="I90" s="259">
        <f>H90*G90</f>
        <v>10000</v>
      </c>
      <c r="J90" s="320"/>
      <c r="K90" s="325" t="s">
        <v>12</v>
      </c>
      <c r="L90" s="326">
        <v>1</v>
      </c>
      <c r="M90" s="328">
        <v>1500</v>
      </c>
      <c r="N90" s="316">
        <f>M90*L90</f>
        <v>1500</v>
      </c>
      <c r="P90" s="255" t="s">
        <v>197</v>
      </c>
      <c r="Q90" s="256">
        <v>1</v>
      </c>
      <c r="R90" s="259">
        <v>10000</v>
      </c>
      <c r="S90" s="245">
        <f>R90*Q90</f>
        <v>10000</v>
      </c>
    </row>
    <row r="91" spans="1:19" s="240" customFormat="1" ht="15.75" customHeight="1">
      <c r="A91" s="155"/>
      <c r="B91" s="839" t="s">
        <v>53</v>
      </c>
      <c r="C91" s="840"/>
      <c r="D91" s="841"/>
      <c r="E91" s="254"/>
      <c r="F91" s="255"/>
      <c r="G91" s="256"/>
      <c r="H91" s="262"/>
      <c r="I91" s="280">
        <f>SUM(I88:I90)</f>
        <v>33361</v>
      </c>
      <c r="J91" s="308"/>
      <c r="K91" s="325"/>
      <c r="L91" s="326"/>
      <c r="M91" s="328"/>
      <c r="N91" s="586">
        <f>SUM(N88:N90)</f>
        <v>17900</v>
      </c>
      <c r="O91" s="254"/>
      <c r="P91" s="255"/>
      <c r="Q91" s="256"/>
      <c r="R91" s="262"/>
      <c r="S91" s="588">
        <f>SUM(S88:S90)</f>
        <v>48000</v>
      </c>
    </row>
    <row r="92" spans="1:19" s="240" customFormat="1" ht="15.75" customHeight="1">
      <c r="A92" s="155"/>
      <c r="B92" s="712"/>
      <c r="C92" s="713"/>
      <c r="D92" s="714"/>
      <c r="E92" s="254"/>
      <c r="F92" s="255"/>
      <c r="G92" s="256"/>
      <c r="H92" s="262"/>
      <c r="I92" s="260"/>
      <c r="J92" s="320"/>
      <c r="K92" s="325"/>
      <c r="L92" s="326"/>
      <c r="M92" s="332"/>
      <c r="N92" s="330"/>
      <c r="O92" s="254"/>
      <c r="P92" s="255"/>
      <c r="Q92" s="256"/>
      <c r="R92" s="262"/>
      <c r="S92" s="260"/>
    </row>
    <row r="93" spans="1:19" s="240" customFormat="1" ht="24" customHeight="1">
      <c r="A93" s="157" t="s">
        <v>85</v>
      </c>
      <c r="B93" s="873" t="s">
        <v>142</v>
      </c>
      <c r="C93" s="874"/>
      <c r="D93" s="875"/>
      <c r="E93" s="254"/>
      <c r="F93" s="255"/>
      <c r="G93" s="256"/>
      <c r="H93" s="261"/>
      <c r="I93" s="258"/>
      <c r="J93" s="320"/>
      <c r="K93" s="325"/>
      <c r="L93" s="326"/>
      <c r="M93" s="332"/>
      <c r="N93" s="330"/>
      <c r="O93" s="254"/>
      <c r="P93" s="255"/>
      <c r="Q93" s="256"/>
      <c r="R93" s="261"/>
      <c r="S93" s="258"/>
    </row>
    <row r="94" spans="1:19" s="240" customFormat="1" ht="15.75" customHeight="1">
      <c r="A94" s="155">
        <v>1</v>
      </c>
      <c r="B94" s="876" t="s">
        <v>121</v>
      </c>
      <c r="C94" s="877"/>
      <c r="D94" s="878"/>
      <c r="E94" s="254"/>
      <c r="F94" s="255" t="s">
        <v>97</v>
      </c>
      <c r="G94" s="256">
        <v>1</v>
      </c>
      <c r="H94" s="259">
        <v>6675</v>
      </c>
      <c r="I94" s="259">
        <f>H94*G94</f>
        <v>6675</v>
      </c>
      <c r="J94" s="320"/>
      <c r="K94" s="325" t="s">
        <v>97</v>
      </c>
      <c r="L94" s="736">
        <v>2</v>
      </c>
      <c r="M94" s="328">
        <v>5100</v>
      </c>
      <c r="N94" s="316">
        <f>M94*L94</f>
        <v>10200</v>
      </c>
      <c r="O94" s="254"/>
      <c r="P94" s="255" t="s">
        <v>198</v>
      </c>
      <c r="Q94" s="256">
        <v>1</v>
      </c>
      <c r="R94" s="259">
        <v>10000</v>
      </c>
      <c r="S94" s="245">
        <f>R94*Q94</f>
        <v>10000</v>
      </c>
    </row>
    <row r="95" spans="1:19" s="240" customFormat="1" ht="15.75" customHeight="1">
      <c r="A95" s="155">
        <v>2</v>
      </c>
      <c r="B95" s="876" t="s">
        <v>122</v>
      </c>
      <c r="C95" s="877"/>
      <c r="D95" s="878"/>
      <c r="E95" s="254"/>
      <c r="F95" s="255" t="s">
        <v>97</v>
      </c>
      <c r="G95" s="256">
        <v>2</v>
      </c>
      <c r="H95" s="259">
        <v>3337</v>
      </c>
      <c r="I95" s="259">
        <f>H95*G95</f>
        <v>6674</v>
      </c>
      <c r="J95" s="320"/>
      <c r="K95" s="325" t="s">
        <v>97</v>
      </c>
      <c r="L95" s="736">
        <v>2</v>
      </c>
      <c r="M95" s="328">
        <v>3100</v>
      </c>
      <c r="N95" s="316">
        <f>M95*L95</f>
        <v>6200</v>
      </c>
      <c r="O95" s="254"/>
      <c r="P95" s="255" t="s">
        <v>198</v>
      </c>
      <c r="Q95" s="256">
        <v>2</v>
      </c>
      <c r="R95" s="259">
        <v>6000</v>
      </c>
      <c r="S95" s="245">
        <f>R95*Q95</f>
        <v>12000</v>
      </c>
    </row>
    <row r="96" spans="1:19" s="240" customFormat="1" ht="15.75" customHeight="1">
      <c r="A96" s="155">
        <v>3</v>
      </c>
      <c r="B96" s="709" t="s">
        <v>123</v>
      </c>
      <c r="C96" s="715"/>
      <c r="D96" s="716"/>
      <c r="F96" s="255" t="s">
        <v>12</v>
      </c>
      <c r="G96" s="256">
        <v>1</v>
      </c>
      <c r="H96" s="259">
        <v>10000</v>
      </c>
      <c r="I96" s="259">
        <f>H96*G96</f>
        <v>10000</v>
      </c>
      <c r="J96" s="320"/>
      <c r="K96" s="325" t="s">
        <v>12</v>
      </c>
      <c r="L96" s="326">
        <v>1</v>
      </c>
      <c r="M96" s="328">
        <v>1500</v>
      </c>
      <c r="N96" s="316">
        <f>M96*L96</f>
        <v>1500</v>
      </c>
      <c r="P96" s="255" t="s">
        <v>197</v>
      </c>
      <c r="Q96" s="256">
        <v>1</v>
      </c>
      <c r="R96" s="259">
        <v>10000</v>
      </c>
      <c r="S96" s="245">
        <f>R96*Q96</f>
        <v>10000</v>
      </c>
    </row>
    <row r="97" spans="1:19" s="240" customFormat="1" ht="15.75" customHeight="1">
      <c r="A97" s="155"/>
      <c r="B97" s="839" t="s">
        <v>53</v>
      </c>
      <c r="C97" s="840"/>
      <c r="D97" s="841"/>
      <c r="E97" s="254"/>
      <c r="F97" s="255"/>
      <c r="G97" s="256"/>
      <c r="H97" s="262"/>
      <c r="I97" s="280">
        <f>SUM(I94:I96)</f>
        <v>23349</v>
      </c>
      <c r="J97" s="308"/>
      <c r="K97" s="325"/>
      <c r="L97" s="326"/>
      <c r="M97" s="328"/>
      <c r="N97" s="586">
        <f>SUM(N94:N96)</f>
        <v>17900</v>
      </c>
      <c r="O97" s="254"/>
      <c r="P97" s="255"/>
      <c r="Q97" s="256"/>
      <c r="R97" s="262"/>
      <c r="S97" s="588">
        <f>SUM(S94:S96)</f>
        <v>32000</v>
      </c>
    </row>
    <row r="98" spans="1:19" s="240" customFormat="1" ht="15.75" customHeight="1">
      <c r="A98" s="155"/>
      <c r="B98" s="712"/>
      <c r="C98" s="713"/>
      <c r="D98" s="714"/>
      <c r="E98" s="254"/>
      <c r="F98" s="255"/>
      <c r="G98" s="256"/>
      <c r="H98" s="262"/>
      <c r="I98" s="260"/>
      <c r="J98" s="320"/>
      <c r="K98" s="325"/>
      <c r="L98" s="326"/>
      <c r="M98" s="332"/>
      <c r="N98" s="330"/>
      <c r="O98" s="254"/>
      <c r="P98" s="255"/>
      <c r="Q98" s="256"/>
      <c r="R98" s="262"/>
      <c r="S98" s="260"/>
    </row>
    <row r="99" spans="1:19" s="240" customFormat="1" ht="24.75" customHeight="1">
      <c r="A99" s="157" t="s">
        <v>86</v>
      </c>
      <c r="B99" s="873" t="s">
        <v>143</v>
      </c>
      <c r="C99" s="874"/>
      <c r="D99" s="875"/>
      <c r="E99" s="254"/>
      <c r="F99" s="255"/>
      <c r="G99" s="256"/>
      <c r="H99" s="261"/>
      <c r="I99" s="258"/>
      <c r="J99" s="320"/>
      <c r="K99" s="325"/>
      <c r="L99" s="326"/>
      <c r="M99" s="332"/>
      <c r="N99" s="330"/>
      <c r="O99" s="254"/>
      <c r="P99" s="255"/>
      <c r="Q99" s="256"/>
      <c r="R99" s="261"/>
      <c r="S99" s="258"/>
    </row>
    <row r="100" spans="1:19" s="240" customFormat="1" ht="15.75" customHeight="1">
      <c r="A100" s="155">
        <v>1</v>
      </c>
      <c r="B100" s="876" t="s">
        <v>121</v>
      </c>
      <c r="C100" s="877"/>
      <c r="D100" s="878"/>
      <c r="E100" s="254"/>
      <c r="F100" s="255" t="s">
        <v>97</v>
      </c>
      <c r="G100" s="256">
        <v>2</v>
      </c>
      <c r="H100" s="259">
        <v>6675</v>
      </c>
      <c r="I100" s="259">
        <f>H100*G100</f>
        <v>13350</v>
      </c>
      <c r="J100" s="320"/>
      <c r="K100" s="325" t="s">
        <v>97</v>
      </c>
      <c r="L100" s="736">
        <v>2</v>
      </c>
      <c r="M100" s="328">
        <v>5100</v>
      </c>
      <c r="N100" s="316">
        <f>M100*L100</f>
        <v>10200</v>
      </c>
      <c r="O100" s="254"/>
      <c r="P100" s="255" t="s">
        <v>198</v>
      </c>
      <c r="Q100" s="256">
        <v>2</v>
      </c>
      <c r="R100" s="259">
        <v>10000</v>
      </c>
      <c r="S100" s="245">
        <f>R100*Q100</f>
        <v>20000</v>
      </c>
    </row>
    <row r="101" spans="1:19" s="240" customFormat="1" ht="15.75" customHeight="1">
      <c r="A101" s="155">
        <v>2</v>
      </c>
      <c r="B101" s="876" t="s">
        <v>122</v>
      </c>
      <c r="C101" s="877"/>
      <c r="D101" s="878"/>
      <c r="E101" s="254"/>
      <c r="F101" s="255" t="s">
        <v>97</v>
      </c>
      <c r="G101" s="256">
        <v>5</v>
      </c>
      <c r="H101" s="259">
        <v>3337</v>
      </c>
      <c r="I101" s="259">
        <f>H101*G101</f>
        <v>16685</v>
      </c>
      <c r="J101" s="320"/>
      <c r="K101" s="325" t="s">
        <v>97</v>
      </c>
      <c r="L101" s="736">
        <v>5</v>
      </c>
      <c r="M101" s="328">
        <v>3100</v>
      </c>
      <c r="N101" s="316">
        <f>M101*L101</f>
        <v>15500</v>
      </c>
      <c r="O101" s="254"/>
      <c r="P101" s="255" t="s">
        <v>198</v>
      </c>
      <c r="Q101" s="256">
        <v>5</v>
      </c>
      <c r="R101" s="259">
        <v>60000</v>
      </c>
      <c r="S101" s="245">
        <f>R101*Q101</f>
        <v>300000</v>
      </c>
    </row>
    <row r="102" spans="1:19" s="240" customFormat="1" ht="15.75" customHeight="1">
      <c r="A102" s="155">
        <v>3</v>
      </c>
      <c r="B102" s="709" t="s">
        <v>123</v>
      </c>
      <c r="C102" s="715"/>
      <c r="D102" s="716"/>
      <c r="F102" s="255" t="s">
        <v>12</v>
      </c>
      <c r="G102" s="256">
        <v>1</v>
      </c>
      <c r="H102" s="259">
        <v>10000</v>
      </c>
      <c r="I102" s="259">
        <f>H102*G102</f>
        <v>10000</v>
      </c>
      <c r="J102" s="320"/>
      <c r="K102" s="325" t="s">
        <v>12</v>
      </c>
      <c r="L102" s="326">
        <v>1</v>
      </c>
      <c r="M102" s="328">
        <v>1500</v>
      </c>
      <c r="N102" s="316">
        <f>M102*L102</f>
        <v>1500</v>
      </c>
      <c r="P102" s="255" t="s">
        <v>197</v>
      </c>
      <c r="Q102" s="256">
        <v>1</v>
      </c>
      <c r="R102" s="259">
        <v>10000</v>
      </c>
      <c r="S102" s="245">
        <f>R102*Q102</f>
        <v>10000</v>
      </c>
    </row>
    <row r="103" spans="1:19" s="240" customFormat="1" ht="15.75" customHeight="1">
      <c r="A103" s="155"/>
      <c r="B103" s="839" t="s">
        <v>53</v>
      </c>
      <c r="C103" s="840"/>
      <c r="D103" s="841"/>
      <c r="E103" s="254"/>
      <c r="F103" s="255"/>
      <c r="G103" s="256"/>
      <c r="H103" s="262"/>
      <c r="I103" s="280">
        <f>SUM(I100:I102)</f>
        <v>40035</v>
      </c>
      <c r="J103" s="308"/>
      <c r="K103" s="325"/>
      <c r="L103" s="326"/>
      <c r="M103" s="328"/>
      <c r="N103" s="586">
        <f>SUM(N100:N102)</f>
        <v>27200</v>
      </c>
      <c r="O103" s="254"/>
      <c r="P103" s="255"/>
      <c r="Q103" s="256"/>
      <c r="R103" s="262"/>
      <c r="S103" s="588">
        <f>SUM(S100:S102)</f>
        <v>330000</v>
      </c>
    </row>
    <row r="104" spans="1:19" s="240" customFormat="1" ht="15.75" customHeight="1">
      <c r="A104" s="155"/>
      <c r="B104" s="712"/>
      <c r="C104" s="713"/>
      <c r="D104" s="714"/>
      <c r="E104" s="254"/>
      <c r="F104" s="255"/>
      <c r="G104" s="256"/>
      <c r="H104" s="262"/>
      <c r="I104" s="260"/>
      <c r="J104" s="320"/>
      <c r="K104" s="325"/>
      <c r="L104" s="326"/>
      <c r="M104" s="332"/>
      <c r="N104" s="330"/>
      <c r="O104" s="254"/>
      <c r="P104" s="255"/>
      <c r="Q104" s="256"/>
      <c r="R104" s="262"/>
      <c r="S104" s="260"/>
    </row>
    <row r="105" spans="1:19" s="240" customFormat="1" ht="15.75" customHeight="1">
      <c r="A105" s="157" t="s">
        <v>102</v>
      </c>
      <c r="B105" s="873" t="s">
        <v>144</v>
      </c>
      <c r="C105" s="874"/>
      <c r="D105" s="875"/>
      <c r="E105" s="254"/>
      <c r="F105" s="255"/>
      <c r="G105" s="256"/>
      <c r="H105" s="261"/>
      <c r="I105" s="258"/>
      <c r="J105" s="320"/>
      <c r="K105" s="325"/>
      <c r="L105" s="326"/>
      <c r="M105" s="332"/>
      <c r="N105" s="330"/>
      <c r="O105" s="254"/>
      <c r="P105" s="255"/>
      <c r="Q105" s="256"/>
      <c r="R105" s="261"/>
      <c r="S105" s="258"/>
    </row>
    <row r="106" spans="1:19" s="240" customFormat="1" ht="15.75" customHeight="1">
      <c r="A106" s="155">
        <v>2</v>
      </c>
      <c r="B106" s="876" t="s">
        <v>122</v>
      </c>
      <c r="C106" s="877"/>
      <c r="D106" s="878"/>
      <c r="E106" s="254"/>
      <c r="F106" s="255" t="s">
        <v>97</v>
      </c>
      <c r="G106" s="256">
        <v>6</v>
      </c>
      <c r="H106" s="259">
        <v>3337</v>
      </c>
      <c r="I106" s="259">
        <f>H106*G106</f>
        <v>20022</v>
      </c>
      <c r="J106" s="320"/>
      <c r="K106" s="325" t="s">
        <v>321</v>
      </c>
      <c r="L106" s="326">
        <v>6</v>
      </c>
      <c r="M106" s="328">
        <v>3100</v>
      </c>
      <c r="N106" s="316">
        <f>M106*L106</f>
        <v>18600</v>
      </c>
      <c r="O106" s="254"/>
      <c r="P106" s="255" t="s">
        <v>198</v>
      </c>
      <c r="Q106" s="256">
        <v>6</v>
      </c>
      <c r="R106" s="259">
        <v>6000</v>
      </c>
      <c r="S106" s="245">
        <f>R106*Q106</f>
        <v>36000</v>
      </c>
    </row>
    <row r="107" spans="1:19" s="240" customFormat="1" ht="15.75" customHeight="1">
      <c r="A107" s="155">
        <v>3</v>
      </c>
      <c r="B107" s="709" t="s">
        <v>123</v>
      </c>
      <c r="C107" s="715"/>
      <c r="D107" s="716"/>
      <c r="F107" s="255" t="s">
        <v>12</v>
      </c>
      <c r="G107" s="256">
        <v>1</v>
      </c>
      <c r="H107" s="259">
        <v>10000</v>
      </c>
      <c r="I107" s="259">
        <f>H107*G107</f>
        <v>10000</v>
      </c>
      <c r="J107" s="320"/>
      <c r="K107" s="325" t="s">
        <v>12</v>
      </c>
      <c r="L107" s="326">
        <v>1</v>
      </c>
      <c r="M107" s="328">
        <v>1500</v>
      </c>
      <c r="N107" s="316">
        <f>M107*L107</f>
        <v>1500</v>
      </c>
      <c r="P107" s="255" t="s">
        <v>197</v>
      </c>
      <c r="Q107" s="256">
        <v>1</v>
      </c>
      <c r="R107" s="259">
        <v>10000</v>
      </c>
      <c r="S107" s="259">
        <f>R107*Q107</f>
        <v>10000</v>
      </c>
    </row>
    <row r="108" spans="1:19" s="240" customFormat="1" ht="15.75" customHeight="1">
      <c r="A108" s="155"/>
      <c r="B108" s="709"/>
      <c r="C108" s="715"/>
      <c r="D108" s="716"/>
      <c r="F108" s="255"/>
      <c r="G108" s="256"/>
      <c r="H108" s="259"/>
      <c r="I108" s="494"/>
      <c r="J108" s="496"/>
      <c r="K108" s="325"/>
      <c r="L108" s="326"/>
      <c r="M108" s="328"/>
      <c r="N108" s="316"/>
      <c r="P108" s="255"/>
      <c r="Q108" s="256"/>
      <c r="R108" s="259"/>
      <c r="S108" s="494"/>
    </row>
    <row r="109" spans="1:19" s="240" customFormat="1" ht="15.75" customHeight="1">
      <c r="A109" s="155"/>
      <c r="B109" s="839" t="s">
        <v>53</v>
      </c>
      <c r="C109" s="840"/>
      <c r="D109" s="841"/>
      <c r="E109" s="254"/>
      <c r="F109" s="255"/>
      <c r="G109" s="256"/>
      <c r="H109" s="262"/>
      <c r="I109" s="280">
        <f>SUM(I106:I107)</f>
        <v>30022</v>
      </c>
      <c r="J109" s="308"/>
      <c r="K109" s="325"/>
      <c r="L109" s="326"/>
      <c r="M109" s="328"/>
      <c r="N109" s="586">
        <f>SUM(N106:N108)</f>
        <v>20100</v>
      </c>
      <c r="O109" s="254"/>
      <c r="P109" s="255"/>
      <c r="Q109" s="256"/>
      <c r="R109" s="262"/>
      <c r="S109" s="588">
        <f>SUM(S106:S108)</f>
        <v>46000</v>
      </c>
    </row>
    <row r="110" spans="1:19" s="240" customFormat="1" ht="15.75" customHeight="1">
      <c r="A110" s="155"/>
      <c r="B110" s="712"/>
      <c r="C110" s="713"/>
      <c r="D110" s="714"/>
      <c r="E110" s="254"/>
      <c r="F110" s="255"/>
      <c r="G110" s="256"/>
      <c r="H110" s="262"/>
      <c r="I110" s="260"/>
      <c r="J110" s="320"/>
      <c r="K110" s="325"/>
      <c r="L110" s="326"/>
      <c r="M110" s="332"/>
      <c r="N110" s="330"/>
      <c r="O110" s="254"/>
      <c r="P110" s="255"/>
      <c r="Q110" s="256"/>
      <c r="R110" s="262"/>
      <c r="S110" s="260"/>
    </row>
    <row r="111" spans="1:19" s="240" customFormat="1" ht="15.75" customHeight="1">
      <c r="A111" s="157" t="s">
        <v>101</v>
      </c>
      <c r="B111" s="873" t="s">
        <v>146</v>
      </c>
      <c r="C111" s="874"/>
      <c r="D111" s="875"/>
      <c r="E111" s="254"/>
      <c r="F111" s="255"/>
      <c r="G111" s="256"/>
      <c r="H111" s="261"/>
      <c r="I111" s="258"/>
      <c r="J111" s="320"/>
      <c r="K111" s="325"/>
      <c r="L111" s="326"/>
      <c r="M111" s="332"/>
      <c r="N111" s="330"/>
      <c r="O111" s="254"/>
      <c r="P111" s="255"/>
      <c r="Q111" s="256"/>
      <c r="R111" s="261"/>
      <c r="S111" s="258"/>
    </row>
    <row r="112" spans="1:19" s="240" customFormat="1" ht="15.75" customHeight="1">
      <c r="A112" s="155">
        <v>1</v>
      </c>
      <c r="B112" s="876" t="s">
        <v>145</v>
      </c>
      <c r="C112" s="877"/>
      <c r="D112" s="878"/>
      <c r="E112" s="254"/>
      <c r="F112" s="255" t="s">
        <v>98</v>
      </c>
      <c r="G112" s="256">
        <v>15</v>
      </c>
      <c r="H112" s="259">
        <v>1882</v>
      </c>
      <c r="I112" s="258">
        <f>H112*G112</f>
        <v>28230</v>
      </c>
      <c r="J112" s="320"/>
      <c r="K112" s="325" t="s">
        <v>98</v>
      </c>
      <c r="L112" s="326">
        <v>15</v>
      </c>
      <c r="M112" s="328">
        <v>2165</v>
      </c>
      <c r="N112" s="316">
        <f>M112*L112</f>
        <v>32475</v>
      </c>
      <c r="O112" s="254"/>
      <c r="P112" s="255" t="s">
        <v>199</v>
      </c>
      <c r="Q112" s="256">
        <v>15</v>
      </c>
      <c r="R112" s="259">
        <v>3000</v>
      </c>
      <c r="S112" s="259">
        <f>R112*Q112</f>
        <v>45000</v>
      </c>
    </row>
    <row r="113" spans="1:19" s="240" customFormat="1" ht="15.75" customHeight="1">
      <c r="A113" s="155">
        <v>2</v>
      </c>
      <c r="B113" s="709" t="s">
        <v>168</v>
      </c>
      <c r="C113" s="710"/>
      <c r="D113" s="711"/>
      <c r="E113" s="254"/>
      <c r="F113" s="255" t="s">
        <v>98</v>
      </c>
      <c r="G113" s="256">
        <v>12</v>
      </c>
      <c r="H113" s="259">
        <v>1440</v>
      </c>
      <c r="I113" s="258">
        <f>H113*G113</f>
        <v>17280</v>
      </c>
      <c r="J113" s="320"/>
      <c r="K113" s="325" t="s">
        <v>98</v>
      </c>
      <c r="L113" s="326">
        <v>13</v>
      </c>
      <c r="M113" s="328">
        <v>1625</v>
      </c>
      <c r="N113" s="316">
        <f>M113*L113</f>
        <v>21125</v>
      </c>
      <c r="O113" s="254"/>
      <c r="P113" s="255" t="s">
        <v>199</v>
      </c>
      <c r="Q113" s="256">
        <v>12</v>
      </c>
      <c r="R113" s="259">
        <v>2500</v>
      </c>
      <c r="S113" s="259">
        <f>R113*Q113</f>
        <v>30000</v>
      </c>
    </row>
    <row r="114" spans="1:19" s="240" customFormat="1" ht="15.75" customHeight="1">
      <c r="A114" s="155">
        <v>3</v>
      </c>
      <c r="B114" s="709" t="s">
        <v>169</v>
      </c>
      <c r="C114" s="710"/>
      <c r="D114" s="711"/>
      <c r="E114" s="254"/>
      <c r="F114" s="255" t="s">
        <v>103</v>
      </c>
      <c r="G114" s="256">
        <v>20</v>
      </c>
      <c r="H114" s="259">
        <v>600</v>
      </c>
      <c r="I114" s="258">
        <f>H114*G114</f>
        <v>12000</v>
      </c>
      <c r="J114" s="320"/>
      <c r="K114" s="325" t="s">
        <v>103</v>
      </c>
      <c r="L114" s="326">
        <v>20</v>
      </c>
      <c r="M114" s="328">
        <v>100</v>
      </c>
      <c r="N114" s="316">
        <f>M114*L114</f>
        <v>2000</v>
      </c>
      <c r="O114" s="254"/>
      <c r="P114" s="255" t="s">
        <v>196</v>
      </c>
      <c r="Q114" s="256">
        <v>20</v>
      </c>
      <c r="R114" s="259">
        <v>150</v>
      </c>
      <c r="S114" s="259">
        <f>R114*Q114</f>
        <v>3000</v>
      </c>
    </row>
    <row r="115" spans="1:19" s="240" customFormat="1" ht="15.75" customHeight="1">
      <c r="A115" s="155">
        <v>4</v>
      </c>
      <c r="B115" s="709" t="s">
        <v>170</v>
      </c>
      <c r="C115" s="710"/>
      <c r="D115" s="711"/>
      <c r="E115" s="254"/>
      <c r="F115" s="255"/>
      <c r="G115" s="256"/>
      <c r="H115" s="259"/>
      <c r="I115" s="258">
        <f>H115*G115</f>
        <v>0</v>
      </c>
      <c r="J115" s="320"/>
      <c r="K115" s="325"/>
      <c r="L115" s="326"/>
      <c r="M115" s="328"/>
      <c r="N115" s="316">
        <f>M115*L115</f>
        <v>0</v>
      </c>
      <c r="O115" s="254"/>
      <c r="P115" s="255" t="s">
        <v>196</v>
      </c>
      <c r="Q115" s="743"/>
      <c r="R115" s="259"/>
      <c r="S115" s="259">
        <f>R115*Q115</f>
        <v>0</v>
      </c>
    </row>
    <row r="116" spans="1:19" s="240" customFormat="1" ht="15.75" customHeight="1">
      <c r="A116" s="155">
        <v>5</v>
      </c>
      <c r="B116" s="876" t="s">
        <v>123</v>
      </c>
      <c r="C116" s="877"/>
      <c r="D116" s="878"/>
      <c r="E116" s="254"/>
      <c r="F116" s="255" t="s">
        <v>12</v>
      </c>
      <c r="G116" s="256">
        <v>1</v>
      </c>
      <c r="H116" s="259">
        <v>10000</v>
      </c>
      <c r="I116" s="258">
        <f>H116*G116</f>
        <v>10000</v>
      </c>
      <c r="J116" s="320"/>
      <c r="K116" s="325" t="s">
        <v>12</v>
      </c>
      <c r="L116" s="326">
        <v>1</v>
      </c>
      <c r="M116" s="328">
        <v>1500</v>
      </c>
      <c r="N116" s="316">
        <f>M116*L116</f>
        <v>1500</v>
      </c>
      <c r="O116" s="254"/>
      <c r="P116" s="255" t="s">
        <v>197</v>
      </c>
      <c r="Q116" s="256">
        <v>1</v>
      </c>
      <c r="R116" s="259">
        <v>10000</v>
      </c>
      <c r="S116" s="259">
        <f>R116*Q116</f>
        <v>10000</v>
      </c>
    </row>
    <row r="117" spans="1:19" s="240" customFormat="1" ht="15.75" customHeight="1">
      <c r="A117" s="155"/>
      <c r="B117" s="839" t="s">
        <v>53</v>
      </c>
      <c r="C117" s="840"/>
      <c r="D117" s="841"/>
      <c r="E117" s="254"/>
      <c r="F117" s="255"/>
      <c r="G117" s="256"/>
      <c r="H117" s="262"/>
      <c r="I117" s="280">
        <f>SUM(I112:I116)</f>
        <v>67510</v>
      </c>
      <c r="J117" s="320"/>
      <c r="K117" s="325"/>
      <c r="L117" s="326"/>
      <c r="M117" s="332"/>
      <c r="N117" s="586">
        <f>SUM(N112:N116)</f>
        <v>57100</v>
      </c>
      <c r="O117" s="254"/>
      <c r="P117" s="255"/>
      <c r="Q117" s="256"/>
      <c r="R117" s="262"/>
      <c r="S117" s="588">
        <f>SUM(S112:S116)</f>
        <v>88000</v>
      </c>
    </row>
    <row r="118" spans="1:19" s="240" customFormat="1" ht="15.75" customHeight="1">
      <c r="A118" s="155"/>
      <c r="B118" s="712"/>
      <c r="C118" s="713"/>
      <c r="D118" s="714"/>
      <c r="E118" s="254"/>
      <c r="F118" s="255"/>
      <c r="G118" s="256"/>
      <c r="H118" s="262"/>
      <c r="I118" s="260"/>
      <c r="J118" s="320"/>
      <c r="K118" s="325"/>
      <c r="L118" s="326"/>
      <c r="M118" s="332"/>
      <c r="N118" s="330"/>
      <c r="O118" s="254"/>
      <c r="P118" s="255"/>
      <c r="Q118" s="256"/>
      <c r="R118" s="262"/>
      <c r="S118" s="260"/>
    </row>
    <row r="119" spans="1:19" s="240" customFormat="1" ht="15.75" customHeight="1">
      <c r="A119" s="157" t="s">
        <v>136</v>
      </c>
      <c r="B119" s="873" t="s">
        <v>124</v>
      </c>
      <c r="C119" s="874"/>
      <c r="D119" s="875"/>
      <c r="E119" s="254"/>
      <c r="F119" s="255"/>
      <c r="G119" s="256"/>
      <c r="H119" s="261"/>
      <c r="I119" s="258"/>
      <c r="J119" s="320"/>
      <c r="K119" s="325"/>
      <c r="L119" s="326"/>
      <c r="M119" s="331"/>
      <c r="N119" s="316"/>
      <c r="O119" s="254"/>
      <c r="P119" s="255"/>
      <c r="Q119" s="256"/>
      <c r="R119" s="261"/>
      <c r="S119" s="258"/>
    </row>
    <row r="120" spans="1:19" s="240" customFormat="1" ht="15.75" customHeight="1">
      <c r="A120" s="155">
        <v>1</v>
      </c>
      <c r="B120" s="836" t="s">
        <v>125</v>
      </c>
      <c r="C120" s="837"/>
      <c r="D120" s="838"/>
      <c r="E120" s="254"/>
      <c r="F120" s="255" t="s">
        <v>97</v>
      </c>
      <c r="G120" s="256">
        <v>12</v>
      </c>
      <c r="H120" s="259">
        <v>7500</v>
      </c>
      <c r="I120" s="258">
        <f>H120*G120</f>
        <v>90000</v>
      </c>
      <c r="J120" s="320"/>
      <c r="K120" s="325" t="s">
        <v>97</v>
      </c>
      <c r="L120" s="326">
        <v>12</v>
      </c>
      <c r="M120" s="328">
        <v>6005</v>
      </c>
      <c r="N120" s="316">
        <f>M120*L120</f>
        <v>72060</v>
      </c>
      <c r="O120" s="254"/>
      <c r="P120" s="255" t="s">
        <v>198</v>
      </c>
      <c r="Q120" s="256">
        <v>12</v>
      </c>
      <c r="R120" s="259">
        <v>12000</v>
      </c>
      <c r="S120" s="258">
        <f>R120*Q120</f>
        <v>144000</v>
      </c>
    </row>
    <row r="121" spans="1:19" s="240" customFormat="1" ht="15.75" customHeight="1">
      <c r="A121" s="155">
        <v>2</v>
      </c>
      <c r="B121" s="876" t="s">
        <v>123</v>
      </c>
      <c r="C121" s="877"/>
      <c r="D121" s="878"/>
      <c r="E121" s="254"/>
      <c r="F121" s="255" t="s">
        <v>103</v>
      </c>
      <c r="G121" s="256">
        <v>2</v>
      </c>
      <c r="H121" s="259">
        <v>10000</v>
      </c>
      <c r="I121" s="258">
        <f>H121*G121</f>
        <v>20000</v>
      </c>
      <c r="J121" s="320"/>
      <c r="K121" s="325" t="s">
        <v>103</v>
      </c>
      <c r="L121" s="736">
        <v>1</v>
      </c>
      <c r="M121" s="328">
        <v>200</v>
      </c>
      <c r="N121" s="316">
        <f>M121*L121</f>
        <v>200</v>
      </c>
      <c r="O121" s="254"/>
      <c r="P121" s="255" t="s">
        <v>197</v>
      </c>
      <c r="Q121" s="256">
        <v>2</v>
      </c>
      <c r="R121" s="259">
        <v>5000</v>
      </c>
      <c r="S121" s="258">
        <v>10000</v>
      </c>
    </row>
    <row r="122" spans="1:19" s="240" customFormat="1" ht="15.75" customHeight="1">
      <c r="A122" s="155"/>
      <c r="B122" s="839" t="s">
        <v>53</v>
      </c>
      <c r="C122" s="840"/>
      <c r="D122" s="841"/>
      <c r="E122" s="254"/>
      <c r="F122" s="255"/>
      <c r="G122" s="256"/>
      <c r="H122" s="262"/>
      <c r="I122" s="280">
        <f>SUM(I120:I121)</f>
        <v>110000</v>
      </c>
      <c r="J122" s="320"/>
      <c r="K122" s="325"/>
      <c r="L122" s="326"/>
      <c r="M122" s="332"/>
      <c r="N122" s="586">
        <f>SUM(N120:N121)</f>
        <v>72260</v>
      </c>
      <c r="O122" s="254"/>
      <c r="P122" s="255"/>
      <c r="Q122" s="256"/>
      <c r="R122" s="262"/>
      <c r="S122" s="588">
        <f>SUM(S120:S121)</f>
        <v>154000</v>
      </c>
    </row>
    <row r="123" spans="1:19" s="240" customFormat="1" ht="15.75" customHeight="1">
      <c r="A123" s="155"/>
      <c r="B123" s="712"/>
      <c r="C123" s="713"/>
      <c r="D123" s="714"/>
      <c r="E123" s="254"/>
      <c r="F123" s="255"/>
      <c r="G123" s="256"/>
      <c r="H123" s="262"/>
      <c r="I123" s="260"/>
      <c r="J123" s="320"/>
      <c r="K123" s="325"/>
      <c r="L123" s="326"/>
      <c r="M123" s="332"/>
      <c r="N123" s="330"/>
      <c r="O123" s="254"/>
      <c r="P123" s="255"/>
      <c r="Q123" s="256"/>
      <c r="R123" s="262"/>
      <c r="S123" s="260"/>
    </row>
    <row r="124" spans="1:19" s="240" customFormat="1" ht="27" customHeight="1">
      <c r="A124" s="157" t="s">
        <v>137</v>
      </c>
      <c r="B124" s="873" t="s">
        <v>126</v>
      </c>
      <c r="C124" s="874"/>
      <c r="D124" s="875"/>
      <c r="E124" s="254"/>
      <c r="F124" s="255"/>
      <c r="G124" s="256"/>
      <c r="H124" s="261"/>
      <c r="I124" s="258"/>
      <c r="J124" s="320"/>
      <c r="K124" s="325"/>
      <c r="L124" s="326"/>
      <c r="M124" s="331"/>
      <c r="N124" s="316"/>
      <c r="O124" s="254"/>
      <c r="P124" s="255"/>
      <c r="Q124" s="256"/>
      <c r="R124" s="261"/>
      <c r="S124" s="258"/>
    </row>
    <row r="125" spans="1:19" s="240" customFormat="1" ht="15.75" customHeight="1">
      <c r="A125" s="155">
        <v>1</v>
      </c>
      <c r="B125" s="876" t="s">
        <v>149</v>
      </c>
      <c r="C125" s="877"/>
      <c r="D125" s="878"/>
      <c r="E125" s="254"/>
      <c r="F125" s="255" t="s">
        <v>12</v>
      </c>
      <c r="G125" s="256">
        <v>1</v>
      </c>
      <c r="H125" s="258">
        <v>25000</v>
      </c>
      <c r="I125" s="258">
        <f t="shared" ref="I125:I132" si="7">H125*G125</f>
        <v>25000</v>
      </c>
      <c r="J125" s="320"/>
      <c r="K125" s="325" t="s">
        <v>12</v>
      </c>
      <c r="L125" s="326">
        <v>1</v>
      </c>
      <c r="M125" s="333">
        <v>2500</v>
      </c>
      <c r="N125" s="316">
        <f>M125*L125</f>
        <v>2500</v>
      </c>
      <c r="O125" s="254"/>
      <c r="P125" s="255" t="s">
        <v>197</v>
      </c>
      <c r="Q125" s="256">
        <v>1</v>
      </c>
      <c r="R125" s="258">
        <v>35000</v>
      </c>
      <c r="S125" s="258">
        <f>R125*Q125</f>
        <v>35000</v>
      </c>
    </row>
    <row r="126" spans="1:19" s="240" customFormat="1" ht="15.75" customHeight="1">
      <c r="A126" s="155">
        <v>2</v>
      </c>
      <c r="B126" s="876" t="s">
        <v>147</v>
      </c>
      <c r="C126" s="877"/>
      <c r="D126" s="878"/>
      <c r="E126" s="254"/>
      <c r="F126" s="255" t="s">
        <v>97</v>
      </c>
      <c r="G126" s="256">
        <v>4</v>
      </c>
      <c r="H126" s="258">
        <v>7470</v>
      </c>
      <c r="I126" s="258">
        <f t="shared" si="7"/>
        <v>29880</v>
      </c>
      <c r="J126" s="320"/>
      <c r="K126" s="325" t="s">
        <v>97</v>
      </c>
      <c r="L126" s="326">
        <v>4</v>
      </c>
      <c r="M126" s="333">
        <v>7400</v>
      </c>
      <c r="N126" s="316">
        <f>M126*L126</f>
        <v>29600</v>
      </c>
      <c r="O126" s="254"/>
      <c r="P126" s="255" t="s">
        <v>198</v>
      </c>
      <c r="Q126" s="256">
        <v>4</v>
      </c>
      <c r="R126" s="258">
        <v>18000</v>
      </c>
      <c r="S126" s="258">
        <f>R126*Q126</f>
        <v>72000</v>
      </c>
    </row>
    <row r="127" spans="1:19" s="240" customFormat="1" ht="15.75" customHeight="1">
      <c r="A127" s="155">
        <v>3</v>
      </c>
      <c r="B127" s="876" t="s">
        <v>127</v>
      </c>
      <c r="C127" s="877"/>
      <c r="D127" s="878"/>
      <c r="E127" s="254"/>
      <c r="F127" s="255" t="s">
        <v>104</v>
      </c>
      <c r="G127" s="256">
        <v>4</v>
      </c>
      <c r="H127" s="258">
        <v>4950</v>
      </c>
      <c r="I127" s="258">
        <f t="shared" si="7"/>
        <v>19800</v>
      </c>
      <c r="J127" s="320"/>
      <c r="K127" s="325" t="s">
        <v>104</v>
      </c>
      <c r="L127" s="326">
        <v>4</v>
      </c>
      <c r="M127" s="333">
        <v>3500</v>
      </c>
      <c r="N127" s="316">
        <f>M127*L127</f>
        <v>14000</v>
      </c>
      <c r="O127" s="254"/>
      <c r="P127" s="255" t="s">
        <v>199</v>
      </c>
      <c r="Q127" s="256">
        <v>4</v>
      </c>
      <c r="R127" s="258">
        <v>6500</v>
      </c>
      <c r="S127" s="258">
        <f>R127*Q127</f>
        <v>26000</v>
      </c>
    </row>
    <row r="128" spans="1:19" s="240" customFormat="1" ht="15.75" customHeight="1">
      <c r="A128" s="155">
        <v>4</v>
      </c>
      <c r="B128" s="876" t="s">
        <v>168</v>
      </c>
      <c r="C128" s="879"/>
      <c r="D128" s="880"/>
      <c r="E128" s="254"/>
      <c r="F128" s="255" t="s">
        <v>104</v>
      </c>
      <c r="G128" s="256">
        <v>3</v>
      </c>
      <c r="H128" s="259">
        <v>1440</v>
      </c>
      <c r="I128" s="258">
        <f t="shared" si="7"/>
        <v>4320</v>
      </c>
      <c r="J128" s="320"/>
      <c r="K128" s="325" t="s">
        <v>104</v>
      </c>
      <c r="L128" s="326">
        <v>3</v>
      </c>
      <c r="M128" s="334">
        <v>1625</v>
      </c>
      <c r="N128" s="316">
        <f>M128*L128</f>
        <v>4875</v>
      </c>
      <c r="O128" s="254"/>
      <c r="P128" s="255" t="s">
        <v>199</v>
      </c>
      <c r="Q128" s="256">
        <v>3</v>
      </c>
      <c r="R128" s="259">
        <v>2500</v>
      </c>
      <c r="S128" s="258">
        <f>R128*Q128</f>
        <v>7500</v>
      </c>
    </row>
    <row r="129" spans="1:19" s="240" customFormat="1" ht="15.75" customHeight="1">
      <c r="A129" s="155">
        <v>5</v>
      </c>
      <c r="B129" s="876" t="s">
        <v>169</v>
      </c>
      <c r="C129" s="879"/>
      <c r="D129" s="880"/>
      <c r="E129" s="254"/>
      <c r="F129" s="255" t="s">
        <v>45</v>
      </c>
      <c r="G129" s="256">
        <v>8</v>
      </c>
      <c r="H129" s="258">
        <v>600</v>
      </c>
      <c r="I129" s="258">
        <f>H129*G129</f>
        <v>4800</v>
      </c>
      <c r="J129" s="320"/>
      <c r="K129" s="325" t="s">
        <v>45</v>
      </c>
      <c r="L129" s="326">
        <v>8</v>
      </c>
      <c r="M129" s="333">
        <v>100</v>
      </c>
      <c r="N129" s="316">
        <f>M129*L129</f>
        <v>800</v>
      </c>
      <c r="O129" s="254"/>
      <c r="P129" s="255" t="s">
        <v>196</v>
      </c>
      <c r="Q129" s="256">
        <v>8</v>
      </c>
      <c r="R129" s="258">
        <v>150</v>
      </c>
      <c r="S129" s="258">
        <f>R129*Q129</f>
        <v>1200</v>
      </c>
    </row>
    <row r="130" spans="1:19" s="240" customFormat="1" ht="15.75" customHeight="1">
      <c r="A130" s="155">
        <v>6</v>
      </c>
      <c r="B130" s="876" t="s">
        <v>170</v>
      </c>
      <c r="C130" s="879"/>
      <c r="D130" s="880"/>
      <c r="E130" s="254"/>
      <c r="F130" s="255"/>
      <c r="G130" s="256"/>
      <c r="H130" s="258"/>
      <c r="I130" s="258">
        <f>H130*G130</f>
        <v>0</v>
      </c>
      <c r="J130" s="320"/>
      <c r="K130" s="325"/>
      <c r="L130" s="326"/>
      <c r="M130" s="334"/>
      <c r="N130" s="316"/>
      <c r="O130" s="254"/>
      <c r="P130" s="255"/>
      <c r="Q130" s="743"/>
      <c r="R130" s="258"/>
      <c r="S130" s="258"/>
    </row>
    <row r="131" spans="1:19" s="240" customFormat="1" ht="15.75" customHeight="1">
      <c r="A131" s="155">
        <v>7</v>
      </c>
      <c r="B131" s="876" t="s">
        <v>148</v>
      </c>
      <c r="C131" s="877"/>
      <c r="D131" s="878"/>
      <c r="E131" s="254"/>
      <c r="F131" s="255" t="s">
        <v>104</v>
      </c>
      <c r="G131" s="256">
        <v>4</v>
      </c>
      <c r="H131" s="259">
        <v>1882</v>
      </c>
      <c r="I131" s="258">
        <f t="shared" si="7"/>
        <v>7528</v>
      </c>
      <c r="J131" s="320"/>
      <c r="K131" s="325" t="s">
        <v>104</v>
      </c>
      <c r="L131" s="736">
        <v>4</v>
      </c>
      <c r="M131" s="333">
        <v>1500</v>
      </c>
      <c r="N131" s="316">
        <f>M131*L131</f>
        <v>6000</v>
      </c>
      <c r="O131" s="254"/>
      <c r="P131" s="255" t="s">
        <v>199</v>
      </c>
      <c r="Q131" s="256">
        <v>4</v>
      </c>
      <c r="R131" s="259">
        <v>3000</v>
      </c>
      <c r="S131" s="258">
        <f>R131*Q131</f>
        <v>12000</v>
      </c>
    </row>
    <row r="132" spans="1:19" s="240" customFormat="1" ht="15.75" customHeight="1">
      <c r="A132" s="155">
        <v>8</v>
      </c>
      <c r="B132" s="836" t="s">
        <v>128</v>
      </c>
      <c r="C132" s="837"/>
      <c r="D132" s="838"/>
      <c r="E132" s="254"/>
      <c r="F132" s="255" t="s">
        <v>12</v>
      </c>
      <c r="G132" s="256">
        <v>1</v>
      </c>
      <c r="H132" s="258">
        <v>10000</v>
      </c>
      <c r="I132" s="258">
        <f t="shared" si="7"/>
        <v>10000</v>
      </c>
      <c r="J132" s="320"/>
      <c r="K132" s="325" t="s">
        <v>12</v>
      </c>
      <c r="L132" s="736">
        <v>1</v>
      </c>
      <c r="M132" s="335"/>
      <c r="N132" s="330"/>
      <c r="O132" s="254"/>
      <c r="P132" s="255" t="s">
        <v>196</v>
      </c>
      <c r="Q132" s="256">
        <v>1</v>
      </c>
      <c r="R132" s="258">
        <v>10000</v>
      </c>
      <c r="S132" s="258">
        <v>10000</v>
      </c>
    </row>
    <row r="133" spans="1:19" s="240" customFormat="1" ht="15.75" customHeight="1">
      <c r="A133" s="155"/>
      <c r="B133" s="839" t="s">
        <v>53</v>
      </c>
      <c r="C133" s="840"/>
      <c r="D133" s="841"/>
      <c r="E133" s="254"/>
      <c r="F133" s="255"/>
      <c r="G133" s="256"/>
      <c r="H133" s="262"/>
      <c r="I133" s="280">
        <f>SUM(I125:I132)</f>
        <v>101328</v>
      </c>
      <c r="J133" s="320"/>
      <c r="K133" s="325"/>
      <c r="L133" s="326"/>
      <c r="M133" s="332"/>
      <c r="N133" s="586">
        <f>SUM(N125:N132)</f>
        <v>57775</v>
      </c>
      <c r="O133" s="254"/>
      <c r="P133" s="255"/>
      <c r="Q133" s="256"/>
      <c r="R133" s="262"/>
      <c r="S133" s="588">
        <f>SUM(S125:S132)</f>
        <v>163700</v>
      </c>
    </row>
    <row r="134" spans="1:19" s="240" customFormat="1" ht="15.75" customHeight="1">
      <c r="A134" s="155"/>
      <c r="B134" s="712"/>
      <c r="C134" s="713"/>
      <c r="D134" s="714"/>
      <c r="E134" s="254"/>
      <c r="F134" s="255"/>
      <c r="G134" s="256"/>
      <c r="H134" s="262"/>
      <c r="I134" s="260"/>
      <c r="J134" s="320"/>
      <c r="K134" s="336"/>
      <c r="L134" s="326"/>
      <c r="M134" s="337"/>
      <c r="N134" s="316"/>
      <c r="O134" s="254"/>
      <c r="P134" s="255"/>
      <c r="Q134" s="256"/>
      <c r="R134" s="262"/>
      <c r="S134" s="260"/>
    </row>
    <row r="135" spans="1:19" s="240" customFormat="1" ht="15.75" customHeight="1">
      <c r="A135" s="157" t="s">
        <v>138</v>
      </c>
      <c r="B135" s="873" t="s">
        <v>129</v>
      </c>
      <c r="C135" s="874"/>
      <c r="D135" s="875"/>
      <c r="E135" s="254"/>
      <c r="F135" s="263"/>
      <c r="G135" s="256"/>
      <c r="H135" s="261"/>
      <c r="I135" s="258"/>
      <c r="J135" s="320"/>
      <c r="K135" s="325"/>
      <c r="L135" s="326"/>
      <c r="M135" s="338"/>
      <c r="N135" s="316"/>
      <c r="O135" s="254"/>
      <c r="P135" s="263"/>
      <c r="Q135" s="256"/>
      <c r="R135" s="261"/>
      <c r="S135" s="258"/>
    </row>
    <row r="136" spans="1:19" s="240" customFormat="1" ht="15.75" customHeight="1">
      <c r="A136" s="155">
        <v>1</v>
      </c>
      <c r="B136" s="876" t="s">
        <v>171</v>
      </c>
      <c r="C136" s="877"/>
      <c r="D136" s="878"/>
      <c r="E136" s="254"/>
      <c r="F136" s="255" t="s">
        <v>97</v>
      </c>
      <c r="G136" s="256">
        <v>4</v>
      </c>
      <c r="H136" s="258">
        <v>3500</v>
      </c>
      <c r="I136" s="258">
        <f>H136*G136</f>
        <v>14000</v>
      </c>
      <c r="J136" s="320"/>
      <c r="K136" s="325" t="s">
        <v>97</v>
      </c>
      <c r="L136" s="326">
        <v>4</v>
      </c>
      <c r="M136" s="338">
        <v>12950</v>
      </c>
      <c r="N136" s="316">
        <f>M136*L136</f>
        <v>51800</v>
      </c>
      <c r="O136" s="254"/>
      <c r="P136" s="255" t="s">
        <v>198</v>
      </c>
      <c r="Q136" s="256">
        <v>4</v>
      </c>
      <c r="R136" s="258">
        <v>6000</v>
      </c>
      <c r="S136" s="258">
        <f>R136*Q136</f>
        <v>24000</v>
      </c>
    </row>
    <row r="137" spans="1:19" s="240" customFormat="1" ht="15.75" customHeight="1">
      <c r="A137" s="155">
        <v>2</v>
      </c>
      <c r="B137" s="876" t="s">
        <v>123</v>
      </c>
      <c r="C137" s="877"/>
      <c r="D137" s="878"/>
      <c r="E137" s="254"/>
      <c r="F137" s="255" t="s">
        <v>12</v>
      </c>
      <c r="G137" s="256">
        <v>1</v>
      </c>
      <c r="H137" s="258">
        <v>10000</v>
      </c>
      <c r="I137" s="258">
        <f>H137*G137</f>
        <v>10000</v>
      </c>
      <c r="J137" s="320"/>
      <c r="K137" s="325" t="s">
        <v>12</v>
      </c>
      <c r="L137" s="326">
        <v>1</v>
      </c>
      <c r="M137" s="333">
        <v>1500</v>
      </c>
      <c r="N137" s="316">
        <f>M137*L137</f>
        <v>1500</v>
      </c>
      <c r="O137" s="254"/>
      <c r="P137" s="255" t="s">
        <v>197</v>
      </c>
      <c r="Q137" s="256">
        <v>1</v>
      </c>
      <c r="R137" s="258">
        <v>5000</v>
      </c>
      <c r="S137" s="258">
        <v>5000</v>
      </c>
    </row>
    <row r="138" spans="1:19" s="240" customFormat="1" ht="15.75" customHeight="1">
      <c r="A138" s="155"/>
      <c r="B138" s="839" t="s">
        <v>53</v>
      </c>
      <c r="C138" s="840"/>
      <c r="D138" s="841"/>
      <c r="E138" s="254"/>
      <c r="F138" s="255"/>
      <c r="G138" s="256"/>
      <c r="H138" s="262"/>
      <c r="I138" s="280">
        <f>SUM(I136:I137)</f>
        <v>24000</v>
      </c>
      <c r="J138" s="320"/>
      <c r="K138" s="325"/>
      <c r="L138" s="326"/>
      <c r="M138" s="335"/>
      <c r="N138" s="586">
        <f>SUM(N136:N137)</f>
        <v>53300</v>
      </c>
      <c r="O138" s="254"/>
      <c r="P138" s="255"/>
      <c r="Q138" s="256"/>
      <c r="R138" s="262"/>
      <c r="S138" s="588">
        <f>SUM(S136:S137)</f>
        <v>29000</v>
      </c>
    </row>
    <row r="139" spans="1:19" s="240" customFormat="1" ht="15.75" customHeight="1">
      <c r="A139" s="155"/>
      <c r="B139" s="836"/>
      <c r="C139" s="837"/>
      <c r="D139" s="838"/>
      <c r="E139" s="254"/>
      <c r="F139" s="255"/>
      <c r="G139" s="256"/>
      <c r="H139" s="262"/>
      <c r="I139" s="260"/>
      <c r="J139" s="320"/>
      <c r="K139" s="336"/>
      <c r="L139" s="326"/>
      <c r="M139" s="337"/>
      <c r="N139" s="316"/>
      <c r="O139" s="254"/>
      <c r="P139" s="255"/>
      <c r="Q139" s="256"/>
      <c r="R139" s="262"/>
      <c r="S139" s="260"/>
    </row>
    <row r="140" spans="1:19" s="240" customFormat="1" ht="15.75" customHeight="1">
      <c r="A140" s="157" t="s">
        <v>176</v>
      </c>
      <c r="B140" s="873" t="s">
        <v>160</v>
      </c>
      <c r="C140" s="874"/>
      <c r="D140" s="875"/>
      <c r="E140" s="254"/>
      <c r="F140" s="263"/>
      <c r="G140" s="256"/>
      <c r="H140" s="261"/>
      <c r="I140" s="258"/>
      <c r="J140" s="320"/>
      <c r="K140" s="325"/>
      <c r="L140" s="326"/>
      <c r="M140" s="334"/>
      <c r="N140" s="316"/>
      <c r="O140" s="254"/>
      <c r="P140" s="263"/>
      <c r="Q140" s="256"/>
      <c r="R140" s="261"/>
      <c r="S140" s="258"/>
    </row>
    <row r="141" spans="1:19" s="240" customFormat="1" ht="15.75" customHeight="1">
      <c r="A141" s="155">
        <v>1</v>
      </c>
      <c r="B141" s="876" t="s">
        <v>161</v>
      </c>
      <c r="C141" s="877"/>
      <c r="D141" s="878"/>
      <c r="E141" s="254"/>
      <c r="F141" s="255" t="s">
        <v>104</v>
      </c>
      <c r="G141" s="256">
        <v>2</v>
      </c>
      <c r="H141" s="259">
        <v>1882</v>
      </c>
      <c r="I141" s="258">
        <f>H141*G141</f>
        <v>3764</v>
      </c>
      <c r="J141" s="320"/>
      <c r="K141" s="325" t="s">
        <v>104</v>
      </c>
      <c r="L141" s="326">
        <v>2</v>
      </c>
      <c r="M141" s="334">
        <v>2020</v>
      </c>
      <c r="N141" s="316">
        <f>M141*L141</f>
        <v>4040</v>
      </c>
      <c r="O141" s="254"/>
      <c r="P141" s="255" t="s">
        <v>200</v>
      </c>
      <c r="Q141" s="256">
        <v>2</v>
      </c>
      <c r="R141" s="259">
        <v>3000</v>
      </c>
      <c r="S141" s="258">
        <f>R141*Q141</f>
        <v>6000</v>
      </c>
    </row>
    <row r="142" spans="1:19" s="240" customFormat="1" ht="15.75" customHeight="1">
      <c r="A142" s="155">
        <v>2</v>
      </c>
      <c r="B142" s="876" t="s">
        <v>172</v>
      </c>
      <c r="C142" s="877"/>
      <c r="D142" s="878"/>
      <c r="E142" s="254"/>
      <c r="F142" s="255" t="s">
        <v>104</v>
      </c>
      <c r="G142" s="256">
        <v>1</v>
      </c>
      <c r="H142" s="258">
        <v>2000</v>
      </c>
      <c r="I142" s="258">
        <f>H142*G142</f>
        <v>2000</v>
      </c>
      <c r="J142" s="320"/>
      <c r="K142" s="325" t="s">
        <v>104</v>
      </c>
      <c r="L142" s="326">
        <v>1</v>
      </c>
      <c r="M142" s="333">
        <v>6000</v>
      </c>
      <c r="N142" s="316">
        <f>M142*L142</f>
        <v>6000</v>
      </c>
      <c r="O142" s="254"/>
      <c r="P142" s="255" t="s">
        <v>200</v>
      </c>
      <c r="Q142" s="256">
        <v>1</v>
      </c>
      <c r="R142" s="258">
        <v>2500</v>
      </c>
      <c r="S142" s="258">
        <v>2500</v>
      </c>
    </row>
    <row r="143" spans="1:19" s="240" customFormat="1" ht="15.75" customHeight="1">
      <c r="A143" s="155"/>
      <c r="B143" s="839" t="s">
        <v>53</v>
      </c>
      <c r="C143" s="840"/>
      <c r="D143" s="841"/>
      <c r="E143" s="254"/>
      <c r="F143" s="255"/>
      <c r="G143" s="256"/>
      <c r="H143" s="262"/>
      <c r="I143" s="280">
        <f>SUM(I141:I142)</f>
        <v>5764</v>
      </c>
      <c r="J143" s="320"/>
      <c r="K143" s="325"/>
      <c r="L143" s="326"/>
      <c r="M143" s="335"/>
      <c r="N143" s="586">
        <f>SUM(N141:N142)</f>
        <v>10040</v>
      </c>
      <c r="O143" s="254"/>
      <c r="P143" s="255"/>
      <c r="Q143" s="256"/>
      <c r="R143" s="262"/>
      <c r="S143" s="582">
        <f>SUM(S141:S142)</f>
        <v>8500</v>
      </c>
    </row>
    <row r="144" spans="1:19" s="240" customFormat="1" ht="15.75" customHeight="1">
      <c r="A144" s="155"/>
      <c r="B144" s="304"/>
      <c r="C144" s="713"/>
      <c r="D144" s="714"/>
      <c r="E144" s="254"/>
      <c r="F144" s="255"/>
      <c r="G144" s="256"/>
      <c r="H144" s="264"/>
      <c r="I144" s="260"/>
      <c r="J144" s="320"/>
      <c r="K144" s="325"/>
      <c r="L144" s="326"/>
      <c r="M144" s="335"/>
      <c r="N144" s="586"/>
      <c r="O144" s="254"/>
      <c r="P144" s="255"/>
      <c r="Q144" s="256"/>
      <c r="R144" s="264"/>
      <c r="S144" s="260"/>
    </row>
    <row r="145" spans="1:19" s="240" customFormat="1" ht="15.75" customHeight="1">
      <c r="A145" s="155"/>
      <c r="B145" s="712"/>
      <c r="C145" s="713"/>
      <c r="D145" s="714"/>
      <c r="E145" s="254"/>
      <c r="F145" s="255"/>
      <c r="G145" s="256"/>
      <c r="H145" s="264"/>
      <c r="I145" s="260"/>
      <c r="J145" s="339"/>
      <c r="K145" s="340"/>
      <c r="L145" s="341"/>
      <c r="M145" s="342"/>
      <c r="N145" s="316"/>
      <c r="O145" s="254"/>
      <c r="P145" s="255"/>
      <c r="Q145" s="256"/>
      <c r="R145" s="264"/>
      <c r="S145" s="260"/>
    </row>
    <row r="146" spans="1:19" s="240" customFormat="1" ht="15.75" customHeight="1">
      <c r="A146" s="158" t="s">
        <v>150</v>
      </c>
      <c r="B146" s="810" t="s">
        <v>54</v>
      </c>
      <c r="C146" s="882"/>
      <c r="D146" s="883"/>
      <c r="E146" s="265"/>
      <c r="F146" s="266"/>
      <c r="G146" s="267"/>
      <c r="H146" s="229"/>
      <c r="I146" s="245"/>
      <c r="J146" s="343"/>
      <c r="K146" s="344"/>
      <c r="L146" s="345"/>
      <c r="M146" s="333"/>
      <c r="N146" s="316"/>
      <c r="O146" s="265"/>
      <c r="P146" s="266"/>
      <c r="Q146" s="267"/>
      <c r="R146" s="229"/>
      <c r="S146" s="245"/>
    </row>
    <row r="147" spans="1:19" s="240" customFormat="1" ht="15.75" customHeight="1">
      <c r="A147" s="155">
        <v>1</v>
      </c>
      <c r="B147" s="881" t="s">
        <v>55</v>
      </c>
      <c r="C147" s="882"/>
      <c r="D147" s="883"/>
      <c r="E147" s="268"/>
      <c r="F147" s="226" t="s">
        <v>45</v>
      </c>
      <c r="G147" s="269">
        <v>100</v>
      </c>
      <c r="H147" s="270">
        <v>250</v>
      </c>
      <c r="I147" s="245">
        <f t="shared" ref="I147:I152" si="8">G147*H147</f>
        <v>25000</v>
      </c>
      <c r="J147" s="343"/>
      <c r="K147" s="344" t="s">
        <v>45</v>
      </c>
      <c r="L147" s="738">
        <v>70</v>
      </c>
      <c r="M147" s="333">
        <v>230</v>
      </c>
      <c r="N147" s="316">
        <f t="shared" ref="N147:N156" si="9">M147*L147</f>
        <v>16100</v>
      </c>
      <c r="O147" s="268"/>
      <c r="P147" s="226" t="s">
        <v>196</v>
      </c>
      <c r="Q147" s="269">
        <v>100</v>
      </c>
      <c r="R147" s="270">
        <v>260</v>
      </c>
      <c r="S147" s="245">
        <f t="shared" ref="S147:S154" si="10">R147*Q147</f>
        <v>26000</v>
      </c>
    </row>
    <row r="148" spans="1:19" s="240" customFormat="1" ht="15.75" customHeight="1">
      <c r="A148" s="155">
        <v>2</v>
      </c>
      <c r="B148" s="881" t="s">
        <v>56</v>
      </c>
      <c r="C148" s="882"/>
      <c r="D148" s="883"/>
      <c r="E148" s="268"/>
      <c r="F148" s="226" t="s">
        <v>322</v>
      </c>
      <c r="G148" s="269">
        <v>10</v>
      </c>
      <c r="H148" s="270">
        <v>3250</v>
      </c>
      <c r="I148" s="245">
        <f t="shared" si="8"/>
        <v>32500</v>
      </c>
      <c r="J148" s="343"/>
      <c r="K148" s="737" t="s">
        <v>322</v>
      </c>
      <c r="L148" s="738">
        <v>10</v>
      </c>
      <c r="M148" s="346">
        <v>3250</v>
      </c>
      <c r="N148" s="316">
        <f t="shared" si="9"/>
        <v>32500</v>
      </c>
      <c r="O148" s="268"/>
      <c r="P148" s="744" t="s">
        <v>322</v>
      </c>
      <c r="Q148" s="745">
        <v>10</v>
      </c>
      <c r="R148" s="270">
        <v>3250</v>
      </c>
      <c r="S148" s="245">
        <f t="shared" si="10"/>
        <v>32500</v>
      </c>
    </row>
    <row r="149" spans="1:19" s="240" customFormat="1" ht="15.75" customHeight="1">
      <c r="A149" s="155">
        <v>3</v>
      </c>
      <c r="B149" s="881" t="s">
        <v>57</v>
      </c>
      <c r="C149" s="882"/>
      <c r="D149" s="883"/>
      <c r="E149" s="268"/>
      <c r="F149" s="226" t="s">
        <v>45</v>
      </c>
      <c r="G149" s="269">
        <v>50</v>
      </c>
      <c r="H149" s="270">
        <v>250</v>
      </c>
      <c r="I149" s="245">
        <f t="shared" si="8"/>
        <v>12500</v>
      </c>
      <c r="J149" s="343"/>
      <c r="K149" s="344" t="s">
        <v>45</v>
      </c>
      <c r="L149" s="738">
        <v>40</v>
      </c>
      <c r="M149" s="346">
        <v>155</v>
      </c>
      <c r="N149" s="316">
        <f t="shared" si="9"/>
        <v>6200</v>
      </c>
      <c r="O149" s="268"/>
      <c r="P149" s="226" t="s">
        <v>196</v>
      </c>
      <c r="Q149" s="269">
        <v>50</v>
      </c>
      <c r="R149" s="270">
        <v>160</v>
      </c>
      <c r="S149" s="245">
        <f t="shared" si="10"/>
        <v>8000</v>
      </c>
    </row>
    <row r="150" spans="1:19" s="240" customFormat="1" ht="15.75" customHeight="1">
      <c r="A150" s="155">
        <v>4</v>
      </c>
      <c r="B150" s="881" t="s">
        <v>58</v>
      </c>
      <c r="C150" s="882"/>
      <c r="D150" s="883"/>
      <c r="E150" s="268"/>
      <c r="F150" s="226" t="s">
        <v>45</v>
      </c>
      <c r="G150" s="269">
        <v>15</v>
      </c>
      <c r="H150" s="270">
        <v>500</v>
      </c>
      <c r="I150" s="245">
        <f t="shared" si="8"/>
        <v>7500</v>
      </c>
      <c r="J150" s="343"/>
      <c r="K150" s="344" t="s">
        <v>45</v>
      </c>
      <c r="L150" s="345">
        <v>10</v>
      </c>
      <c r="M150" s="346">
        <v>255</v>
      </c>
      <c r="N150" s="316">
        <f t="shared" si="9"/>
        <v>2550</v>
      </c>
      <c r="O150" s="268"/>
      <c r="P150" s="226" t="s">
        <v>196</v>
      </c>
      <c r="Q150" s="269">
        <v>15</v>
      </c>
      <c r="R150" s="270">
        <v>260</v>
      </c>
      <c r="S150" s="245">
        <f t="shared" si="10"/>
        <v>3900</v>
      </c>
    </row>
    <row r="151" spans="1:19" s="240" customFormat="1" ht="15.75" customHeight="1">
      <c r="A151" s="155">
        <v>5</v>
      </c>
      <c r="B151" s="881" t="s">
        <v>107</v>
      </c>
      <c r="C151" s="882"/>
      <c r="D151" s="883"/>
      <c r="E151" s="268"/>
      <c r="F151" s="226" t="s">
        <v>45</v>
      </c>
      <c r="G151" s="269">
        <v>50</v>
      </c>
      <c r="H151" s="270">
        <v>160</v>
      </c>
      <c r="I151" s="245">
        <f t="shared" si="8"/>
        <v>8000</v>
      </c>
      <c r="J151" s="343"/>
      <c r="K151" s="344" t="s">
        <v>45</v>
      </c>
      <c r="L151" s="738">
        <v>50</v>
      </c>
      <c r="M151" s="346">
        <v>200</v>
      </c>
      <c r="N151" s="316">
        <f t="shared" si="9"/>
        <v>10000</v>
      </c>
      <c r="O151" s="268"/>
      <c r="P151" s="226" t="s">
        <v>196</v>
      </c>
      <c r="Q151" s="269">
        <v>50</v>
      </c>
      <c r="R151" s="270">
        <v>200</v>
      </c>
      <c r="S151" s="245">
        <f t="shared" si="10"/>
        <v>10000</v>
      </c>
    </row>
    <row r="152" spans="1:19" s="240" customFormat="1" ht="15.75" customHeight="1">
      <c r="A152" s="155">
        <v>6</v>
      </c>
      <c r="B152" s="881" t="s">
        <v>59</v>
      </c>
      <c r="C152" s="882"/>
      <c r="D152" s="883"/>
      <c r="E152" s="268"/>
      <c r="F152" s="271" t="s">
        <v>44</v>
      </c>
      <c r="G152" s="272">
        <v>100</v>
      </c>
      <c r="H152" s="244">
        <v>600</v>
      </c>
      <c r="I152" s="245">
        <f t="shared" si="8"/>
        <v>60000</v>
      </c>
      <c r="J152" s="343"/>
      <c r="K152" s="347" t="s">
        <v>44</v>
      </c>
      <c r="L152" s="348">
        <v>60</v>
      </c>
      <c r="M152" s="315">
        <v>900</v>
      </c>
      <c r="N152" s="316">
        <f t="shared" si="9"/>
        <v>54000</v>
      </c>
      <c r="O152" s="268"/>
      <c r="P152" s="746" t="s">
        <v>44</v>
      </c>
      <c r="Q152" s="272">
        <v>100</v>
      </c>
      <c r="R152" s="244">
        <v>950</v>
      </c>
      <c r="S152" s="245">
        <f t="shared" si="10"/>
        <v>95000</v>
      </c>
    </row>
    <row r="153" spans="1:19" s="240" customFormat="1" ht="15.75" customHeight="1">
      <c r="A153" s="155">
        <v>7</v>
      </c>
      <c r="B153" s="881" t="s">
        <v>155</v>
      </c>
      <c r="C153" s="884"/>
      <c r="D153" s="885"/>
      <c r="E153" s="268"/>
      <c r="F153" s="226" t="s">
        <v>60</v>
      </c>
      <c r="G153" s="273">
        <v>40</v>
      </c>
      <c r="H153" s="270">
        <v>6000</v>
      </c>
      <c r="I153" s="245">
        <f>G153*H153</f>
        <v>240000</v>
      </c>
      <c r="J153" s="343"/>
      <c r="K153" s="344" t="s">
        <v>60</v>
      </c>
      <c r="L153" s="739">
        <v>40</v>
      </c>
      <c r="M153" s="315">
        <v>2000</v>
      </c>
      <c r="N153" s="316">
        <f t="shared" si="9"/>
        <v>80000</v>
      </c>
      <c r="O153" s="268"/>
      <c r="P153" s="226" t="s">
        <v>201</v>
      </c>
      <c r="Q153" s="273">
        <v>40</v>
      </c>
      <c r="R153" s="270">
        <v>3500</v>
      </c>
      <c r="S153" s="245">
        <f t="shared" si="10"/>
        <v>140000</v>
      </c>
    </row>
    <row r="154" spans="1:19" s="240" customFormat="1" ht="15.75" customHeight="1">
      <c r="A154" s="155">
        <v>8</v>
      </c>
      <c r="B154" s="886" t="s">
        <v>72</v>
      </c>
      <c r="C154" s="882"/>
      <c r="D154" s="883"/>
      <c r="E154" s="268"/>
      <c r="F154" s="226" t="s">
        <v>12</v>
      </c>
      <c r="G154" s="273">
        <v>1</v>
      </c>
      <c r="H154" s="270">
        <v>20000</v>
      </c>
      <c r="I154" s="245">
        <f>G154*H154</f>
        <v>20000</v>
      </c>
      <c r="J154" s="343"/>
      <c r="K154" s="344" t="s">
        <v>194</v>
      </c>
      <c r="L154" s="349">
        <v>1</v>
      </c>
      <c r="M154" s="346">
        <v>4000</v>
      </c>
      <c r="N154" s="316">
        <f t="shared" si="9"/>
        <v>4000</v>
      </c>
      <c r="O154" s="268"/>
      <c r="P154" s="226" t="s">
        <v>197</v>
      </c>
      <c r="Q154" s="273">
        <v>1</v>
      </c>
      <c r="R154" s="270">
        <v>15000</v>
      </c>
      <c r="S154" s="245">
        <f t="shared" si="10"/>
        <v>15000</v>
      </c>
    </row>
    <row r="155" spans="1:19" s="240" customFormat="1" ht="15.75" customHeight="1">
      <c r="A155" s="155"/>
      <c r="B155" s="491" t="s">
        <v>205</v>
      </c>
      <c r="C155" s="701"/>
      <c r="D155" s="702"/>
      <c r="E155" s="268"/>
      <c r="F155" s="226"/>
      <c r="G155" s="490"/>
      <c r="H155" s="270"/>
      <c r="I155" s="245"/>
      <c r="J155" s="492"/>
      <c r="K155" s="344"/>
      <c r="L155" s="349"/>
      <c r="M155" s="346"/>
      <c r="N155" s="316">
        <f t="shared" si="9"/>
        <v>0</v>
      </c>
      <c r="O155" s="268"/>
      <c r="P155" s="226"/>
      <c r="Q155" s="490"/>
      <c r="R155" s="270"/>
      <c r="S155" s="245"/>
    </row>
    <row r="156" spans="1:19" s="240" customFormat="1" ht="15.75" customHeight="1">
      <c r="A156" s="155"/>
      <c r="B156" s="491"/>
      <c r="C156" s="701"/>
      <c r="D156" s="702"/>
      <c r="E156" s="268"/>
      <c r="F156" s="226"/>
      <c r="G156" s="490"/>
      <c r="H156" s="270"/>
      <c r="I156" s="245"/>
      <c r="J156" s="492"/>
      <c r="K156" s="344"/>
      <c r="L156" s="740"/>
      <c r="M156" s="346"/>
      <c r="N156" s="316">
        <f t="shared" si="9"/>
        <v>0</v>
      </c>
      <c r="O156" s="268"/>
      <c r="P156" s="226"/>
      <c r="Q156" s="490"/>
      <c r="R156" s="270"/>
      <c r="S156" s="245"/>
    </row>
    <row r="157" spans="1:19" s="240" customFormat="1" ht="15.75" customHeight="1">
      <c r="A157" s="155"/>
      <c r="B157" s="491"/>
      <c r="C157" s="701"/>
      <c r="D157" s="702"/>
      <c r="E157" s="268"/>
      <c r="F157" s="226"/>
      <c r="G157" s="490"/>
      <c r="H157" s="270"/>
      <c r="I157" s="245"/>
      <c r="J157" s="492"/>
      <c r="K157" s="344"/>
      <c r="L157" s="349"/>
      <c r="M157" s="346"/>
      <c r="N157" s="316"/>
      <c r="O157" s="268"/>
      <c r="P157" s="226"/>
      <c r="Q157" s="490"/>
      <c r="R157" s="270"/>
      <c r="S157" s="245"/>
    </row>
    <row r="158" spans="1:19" s="240" customFormat="1" ht="15.75" customHeight="1">
      <c r="A158" s="159"/>
      <c r="B158" s="887" t="s">
        <v>53</v>
      </c>
      <c r="C158" s="888"/>
      <c r="D158" s="889"/>
      <c r="E158" s="250"/>
      <c r="F158" s="251"/>
      <c r="G158" s="252"/>
      <c r="H158" s="253"/>
      <c r="I158" s="274">
        <f>SUM(I147:I154)</f>
        <v>405500</v>
      </c>
      <c r="J158" s="320"/>
      <c r="K158" s="344"/>
      <c r="L158" s="349"/>
      <c r="M158" s="346"/>
      <c r="N158" s="587">
        <f>SUM(N147:N157)</f>
        <v>205350</v>
      </c>
      <c r="O158" s="250"/>
      <c r="P158" s="251"/>
      <c r="Q158" s="252"/>
      <c r="R158" s="253"/>
      <c r="S158" s="584">
        <f>SUM(S147:S157)</f>
        <v>330400</v>
      </c>
    </row>
    <row r="159" spans="1:19" s="240" customFormat="1" ht="15.75" customHeight="1">
      <c r="A159" s="159"/>
      <c r="B159" s="887"/>
      <c r="C159" s="890"/>
      <c r="D159" s="891"/>
      <c r="E159" s="250"/>
      <c r="F159" s="266"/>
      <c r="G159" s="267"/>
      <c r="H159" s="229"/>
      <c r="I159" s="275"/>
      <c r="J159" s="320"/>
      <c r="K159" s="340"/>
      <c r="L159" s="341"/>
      <c r="M159" s="351"/>
      <c r="N159" s="352"/>
      <c r="O159" s="250"/>
      <c r="P159" s="266"/>
      <c r="Q159" s="267"/>
      <c r="R159" s="229"/>
      <c r="S159" s="275"/>
    </row>
    <row r="160" spans="1:19" s="240" customFormat="1" ht="15.75" customHeight="1">
      <c r="A160" s="158" t="s">
        <v>151</v>
      </c>
      <c r="B160" s="810" t="s">
        <v>77</v>
      </c>
      <c r="C160" s="882"/>
      <c r="D160" s="883"/>
      <c r="E160" s="265"/>
      <c r="F160" s="226"/>
      <c r="G160" s="267"/>
      <c r="H160" s="229"/>
      <c r="I160" s="245"/>
      <c r="J160" s="339"/>
      <c r="K160" s="344"/>
      <c r="L160" s="341"/>
      <c r="M160" s="351"/>
      <c r="N160" s="316"/>
      <c r="O160" s="265"/>
      <c r="P160" s="226"/>
      <c r="Q160" s="267"/>
      <c r="R160" s="229"/>
      <c r="S160" s="245"/>
    </row>
    <row r="161" spans="1:19" s="240" customFormat="1" ht="15.75" customHeight="1">
      <c r="A161" s="155"/>
      <c r="B161" s="886" t="s">
        <v>156</v>
      </c>
      <c r="C161" s="882"/>
      <c r="D161" s="883"/>
      <c r="E161" s="268">
        <v>1</v>
      </c>
      <c r="F161" s="226" t="s">
        <v>10</v>
      </c>
      <c r="G161" s="269">
        <v>12</v>
      </c>
      <c r="H161" s="270">
        <v>1200</v>
      </c>
      <c r="I161" s="245">
        <f t="shared" ref="I161:I168" si="11">H161*G161*E161</f>
        <v>14400</v>
      </c>
      <c r="J161" s="343">
        <v>1</v>
      </c>
      <c r="K161" s="344" t="s">
        <v>10</v>
      </c>
      <c r="L161" s="345">
        <v>12</v>
      </c>
      <c r="M161" s="346">
        <v>1200</v>
      </c>
      <c r="N161" s="316">
        <f t="shared" ref="N161:N167" si="12">M161*L161*J161</f>
        <v>14400</v>
      </c>
      <c r="O161" s="268">
        <v>1</v>
      </c>
      <c r="P161" s="226" t="s">
        <v>202</v>
      </c>
      <c r="Q161" s="269">
        <v>12</v>
      </c>
      <c r="R161" s="270">
        <v>1500</v>
      </c>
      <c r="S161" s="245">
        <f t="shared" ref="S161:S168" si="13">R161*Q161*O161</f>
        <v>18000</v>
      </c>
    </row>
    <row r="162" spans="1:19" s="240" customFormat="1" ht="15.75" customHeight="1">
      <c r="A162" s="155"/>
      <c r="B162" s="886" t="s">
        <v>157</v>
      </c>
      <c r="C162" s="882"/>
      <c r="D162" s="883"/>
      <c r="E162" s="268">
        <v>1</v>
      </c>
      <c r="F162" s="226" t="s">
        <v>10</v>
      </c>
      <c r="G162" s="269">
        <v>12</v>
      </c>
      <c r="H162" s="270">
        <v>1100</v>
      </c>
      <c r="I162" s="245">
        <f>H162*G162*E162</f>
        <v>13200</v>
      </c>
      <c r="J162" s="343">
        <v>1</v>
      </c>
      <c r="K162" s="344" t="s">
        <v>10</v>
      </c>
      <c r="L162" s="345">
        <v>12</v>
      </c>
      <c r="M162" s="346">
        <v>1000</v>
      </c>
      <c r="N162" s="316">
        <f t="shared" si="12"/>
        <v>12000</v>
      </c>
      <c r="O162" s="268">
        <v>1</v>
      </c>
      <c r="P162" s="226" t="s">
        <v>202</v>
      </c>
      <c r="Q162" s="269">
        <v>12</v>
      </c>
      <c r="R162" s="270">
        <v>1300</v>
      </c>
      <c r="S162" s="245">
        <f t="shared" si="13"/>
        <v>15600</v>
      </c>
    </row>
    <row r="163" spans="1:19" s="240" customFormat="1" ht="15.75" customHeight="1">
      <c r="A163" s="155"/>
      <c r="B163" s="886" t="s">
        <v>106</v>
      </c>
      <c r="C163" s="882"/>
      <c r="D163" s="883"/>
      <c r="E163" s="268">
        <v>1</v>
      </c>
      <c r="F163" s="226" t="s">
        <v>10</v>
      </c>
      <c r="G163" s="269">
        <v>12</v>
      </c>
      <c r="H163" s="270">
        <v>1100</v>
      </c>
      <c r="I163" s="245">
        <f t="shared" si="11"/>
        <v>13200</v>
      </c>
      <c r="J163" s="343">
        <v>1</v>
      </c>
      <c r="K163" s="344" t="s">
        <v>10</v>
      </c>
      <c r="L163" s="345">
        <v>12</v>
      </c>
      <c r="M163" s="346">
        <v>950</v>
      </c>
      <c r="N163" s="316">
        <f t="shared" si="12"/>
        <v>11400</v>
      </c>
      <c r="O163" s="268">
        <v>1</v>
      </c>
      <c r="P163" s="226" t="s">
        <v>202</v>
      </c>
      <c r="Q163" s="269">
        <v>12</v>
      </c>
      <c r="R163" s="270">
        <v>1300</v>
      </c>
      <c r="S163" s="245">
        <f t="shared" si="13"/>
        <v>15600</v>
      </c>
    </row>
    <row r="164" spans="1:19" s="240" customFormat="1" ht="15.75" customHeight="1">
      <c r="A164" s="155"/>
      <c r="B164" s="886" t="s">
        <v>61</v>
      </c>
      <c r="C164" s="882"/>
      <c r="D164" s="883"/>
      <c r="E164" s="268">
        <v>1</v>
      </c>
      <c r="F164" s="226" t="s">
        <v>10</v>
      </c>
      <c r="G164" s="269">
        <v>12</v>
      </c>
      <c r="H164" s="270">
        <v>1100</v>
      </c>
      <c r="I164" s="245">
        <f t="shared" si="11"/>
        <v>13200</v>
      </c>
      <c r="J164" s="343">
        <v>1</v>
      </c>
      <c r="K164" s="344" t="s">
        <v>10</v>
      </c>
      <c r="L164" s="345">
        <v>12</v>
      </c>
      <c r="M164" s="346">
        <v>1000</v>
      </c>
      <c r="N164" s="316">
        <f t="shared" si="12"/>
        <v>12000</v>
      </c>
      <c r="O164" s="268">
        <v>1</v>
      </c>
      <c r="P164" s="226" t="s">
        <v>202</v>
      </c>
      <c r="Q164" s="269">
        <v>12</v>
      </c>
      <c r="R164" s="270">
        <v>1300</v>
      </c>
      <c r="S164" s="245">
        <f t="shared" si="13"/>
        <v>15600</v>
      </c>
    </row>
    <row r="165" spans="1:19" s="240" customFormat="1" ht="15.75" customHeight="1">
      <c r="A165" s="155"/>
      <c r="B165" s="886" t="s">
        <v>73</v>
      </c>
      <c r="C165" s="882"/>
      <c r="D165" s="883"/>
      <c r="E165" s="268">
        <v>6</v>
      </c>
      <c r="F165" s="226" t="s">
        <v>10</v>
      </c>
      <c r="G165" s="269">
        <v>12</v>
      </c>
      <c r="H165" s="270">
        <v>900</v>
      </c>
      <c r="I165" s="245">
        <f t="shared" si="11"/>
        <v>64800</v>
      </c>
      <c r="J165" s="343">
        <v>6</v>
      </c>
      <c r="K165" s="344" t="s">
        <v>10</v>
      </c>
      <c r="L165" s="345">
        <v>12</v>
      </c>
      <c r="M165" s="346">
        <v>900</v>
      </c>
      <c r="N165" s="316">
        <f t="shared" si="12"/>
        <v>64800</v>
      </c>
      <c r="O165" s="268">
        <v>6</v>
      </c>
      <c r="P165" s="226" t="s">
        <v>202</v>
      </c>
      <c r="Q165" s="269">
        <v>12</v>
      </c>
      <c r="R165" s="270">
        <v>1300</v>
      </c>
      <c r="S165" s="245">
        <f t="shared" si="13"/>
        <v>93600</v>
      </c>
    </row>
    <row r="166" spans="1:19" s="240" customFormat="1" ht="15.75" customHeight="1">
      <c r="A166" s="155"/>
      <c r="B166" s="886" t="s">
        <v>74</v>
      </c>
      <c r="C166" s="882"/>
      <c r="D166" s="883"/>
      <c r="E166" s="268">
        <v>3</v>
      </c>
      <c r="F166" s="226" t="s">
        <v>10</v>
      </c>
      <c r="G166" s="269">
        <v>12</v>
      </c>
      <c r="H166" s="270">
        <v>900</v>
      </c>
      <c r="I166" s="245">
        <f t="shared" si="11"/>
        <v>32400</v>
      </c>
      <c r="J166" s="343">
        <v>3</v>
      </c>
      <c r="K166" s="344" t="s">
        <v>10</v>
      </c>
      <c r="L166" s="345">
        <v>12</v>
      </c>
      <c r="M166" s="346">
        <v>900</v>
      </c>
      <c r="N166" s="316">
        <f t="shared" si="12"/>
        <v>32400</v>
      </c>
      <c r="O166" s="268">
        <v>3</v>
      </c>
      <c r="P166" s="226" t="s">
        <v>202</v>
      </c>
      <c r="Q166" s="269">
        <v>12</v>
      </c>
      <c r="R166" s="270">
        <v>1200</v>
      </c>
      <c r="S166" s="245">
        <f t="shared" si="13"/>
        <v>43200</v>
      </c>
    </row>
    <row r="167" spans="1:19" s="240" customFormat="1" ht="15.75" customHeight="1">
      <c r="A167" s="155"/>
      <c r="B167" s="700"/>
      <c r="C167" s="699" t="s">
        <v>112</v>
      </c>
      <c r="D167" s="702"/>
      <c r="E167" s="268">
        <v>1</v>
      </c>
      <c r="F167" s="226" t="s">
        <v>10</v>
      </c>
      <c r="G167" s="269">
        <v>12</v>
      </c>
      <c r="H167" s="270">
        <v>900</v>
      </c>
      <c r="I167" s="245">
        <f>H167*G167*E167</f>
        <v>10800</v>
      </c>
      <c r="J167" s="343">
        <v>3</v>
      </c>
      <c r="K167" s="344" t="s">
        <v>10</v>
      </c>
      <c r="L167" s="345">
        <v>12</v>
      </c>
      <c r="M167" s="346">
        <v>850</v>
      </c>
      <c r="N167" s="316">
        <f t="shared" si="12"/>
        <v>30600</v>
      </c>
      <c r="O167" s="268">
        <v>1</v>
      </c>
      <c r="P167" s="226" t="s">
        <v>203</v>
      </c>
      <c r="Q167" s="269">
        <v>12</v>
      </c>
      <c r="R167" s="270">
        <v>1200</v>
      </c>
      <c r="S167" s="245">
        <f t="shared" si="13"/>
        <v>14400</v>
      </c>
    </row>
    <row r="168" spans="1:19" s="240" customFormat="1" ht="15.75" customHeight="1">
      <c r="A168" s="155"/>
      <c r="B168" s="886" t="s">
        <v>62</v>
      </c>
      <c r="C168" s="882"/>
      <c r="D168" s="883"/>
      <c r="E168" s="268">
        <v>3</v>
      </c>
      <c r="F168" s="226" t="s">
        <v>10</v>
      </c>
      <c r="G168" s="269">
        <v>12</v>
      </c>
      <c r="H168" s="270">
        <v>700</v>
      </c>
      <c r="I168" s="245">
        <f t="shared" si="11"/>
        <v>25200</v>
      </c>
      <c r="J168" s="353"/>
      <c r="K168" s="344"/>
      <c r="L168" s="341"/>
      <c r="M168" s="351"/>
      <c r="N168" s="350"/>
      <c r="O168" s="268">
        <v>3</v>
      </c>
      <c r="P168" s="226" t="s">
        <v>202</v>
      </c>
      <c r="Q168" s="269">
        <v>12</v>
      </c>
      <c r="R168" s="270">
        <v>1000</v>
      </c>
      <c r="S168" s="245">
        <f t="shared" si="13"/>
        <v>36000</v>
      </c>
    </row>
    <row r="169" spans="1:19" s="240" customFormat="1" ht="15.75" customHeight="1">
      <c r="A169" s="155"/>
      <c r="B169" s="887" t="s">
        <v>53</v>
      </c>
      <c r="C169" s="888"/>
      <c r="D169" s="889"/>
      <c r="E169" s="276">
        <f>SUM(E161:E168)</f>
        <v>17</v>
      </c>
      <c r="F169" s="226"/>
      <c r="G169" s="267"/>
      <c r="H169" s="229"/>
      <c r="I169" s="274">
        <f>SUM(I161:I168)</f>
        <v>187200</v>
      </c>
      <c r="J169" s="353">
        <v>13</v>
      </c>
      <c r="K169" s="344"/>
      <c r="L169" s="341"/>
      <c r="M169" s="351"/>
      <c r="N169" s="587">
        <f>SUM(N161:N168)</f>
        <v>177600</v>
      </c>
      <c r="O169" s="276"/>
      <c r="P169" s="226"/>
      <c r="Q169" s="267"/>
      <c r="R169" s="229"/>
      <c r="S169" s="588">
        <v>252000</v>
      </c>
    </row>
    <row r="170" spans="1:19" s="240" customFormat="1" ht="15.75" customHeight="1">
      <c r="A170" s="155"/>
      <c r="B170" s="703"/>
      <c r="C170" s="704"/>
      <c r="D170" s="705"/>
      <c r="E170" s="265"/>
      <c r="F170" s="226"/>
      <c r="G170" s="267"/>
      <c r="H170" s="229"/>
      <c r="I170" s="274"/>
      <c r="J170" s="339"/>
      <c r="K170" s="344"/>
      <c r="L170" s="341"/>
      <c r="M170" s="351"/>
      <c r="N170" s="316"/>
      <c r="O170" s="265"/>
      <c r="P170" s="226"/>
      <c r="Q170" s="267"/>
      <c r="R170" s="229"/>
      <c r="S170" s="274"/>
    </row>
    <row r="171" spans="1:19" s="240" customFormat="1" ht="15.75" customHeight="1">
      <c r="A171" s="158" t="s">
        <v>152</v>
      </c>
      <c r="B171" s="810" t="s">
        <v>173</v>
      </c>
      <c r="C171" s="882"/>
      <c r="D171" s="883"/>
      <c r="E171" s="265"/>
      <c r="F171" s="226"/>
      <c r="G171" s="267"/>
      <c r="H171" s="229"/>
      <c r="I171" s="245"/>
      <c r="J171" s="343"/>
      <c r="K171" s="344"/>
      <c r="L171" s="326"/>
      <c r="M171" s="346"/>
      <c r="N171" s="316"/>
      <c r="O171" s="265"/>
      <c r="P171" s="226"/>
      <c r="Q171" s="267"/>
      <c r="R171" s="229"/>
      <c r="S171" s="245"/>
    </row>
    <row r="172" spans="1:19" s="240" customFormat="1" ht="15.75" customHeight="1">
      <c r="A172" s="155"/>
      <c r="B172" s="886" t="s">
        <v>156</v>
      </c>
      <c r="C172" s="882"/>
      <c r="D172" s="883"/>
      <c r="E172" s="268"/>
      <c r="F172" s="226"/>
      <c r="G172" s="277"/>
      <c r="H172" s="270"/>
      <c r="I172" s="245">
        <f>H172*G172*E172</f>
        <v>0</v>
      </c>
      <c r="J172" s="343"/>
      <c r="K172" s="344"/>
      <c r="L172" s="326"/>
      <c r="M172" s="346"/>
      <c r="N172" s="316">
        <f t="shared" ref="N172:N180" si="14">M172*J172</f>
        <v>0</v>
      </c>
      <c r="O172" s="268"/>
      <c r="P172" s="226"/>
      <c r="Q172" s="269"/>
      <c r="R172" s="270"/>
      <c r="S172" s="245"/>
    </row>
    <row r="173" spans="1:19" s="240" customFormat="1" ht="15.75" customHeight="1">
      <c r="A173" s="155"/>
      <c r="B173" s="886" t="s">
        <v>157</v>
      </c>
      <c r="C173" s="882"/>
      <c r="D173" s="883"/>
      <c r="E173" s="268"/>
      <c r="F173" s="226"/>
      <c r="G173" s="277"/>
      <c r="H173" s="270"/>
      <c r="I173" s="245">
        <f>H173*G173*E173</f>
        <v>0</v>
      </c>
      <c r="J173" s="343"/>
      <c r="K173" s="344"/>
      <c r="L173" s="326"/>
      <c r="M173" s="346"/>
      <c r="N173" s="316">
        <f t="shared" si="14"/>
        <v>0</v>
      </c>
      <c r="O173" s="268"/>
      <c r="P173" s="226"/>
      <c r="Q173" s="269"/>
      <c r="R173" s="270"/>
      <c r="S173" s="245"/>
    </row>
    <row r="174" spans="1:19" s="240" customFormat="1" ht="15.75" customHeight="1">
      <c r="A174" s="155"/>
      <c r="B174" s="886" t="s">
        <v>87</v>
      </c>
      <c r="C174" s="882"/>
      <c r="D174" s="883"/>
      <c r="E174" s="268"/>
      <c r="F174" s="226"/>
      <c r="G174" s="277"/>
      <c r="H174" s="270"/>
      <c r="I174" s="245">
        <f t="shared" ref="I174:I180" si="15">H174*G174*E174</f>
        <v>0</v>
      </c>
      <c r="J174" s="343"/>
      <c r="K174" s="344"/>
      <c r="L174" s="326"/>
      <c r="M174" s="346"/>
      <c r="N174" s="316">
        <f t="shared" si="14"/>
        <v>0</v>
      </c>
      <c r="O174" s="268"/>
      <c r="P174" s="226"/>
      <c r="Q174" s="269"/>
      <c r="R174" s="270"/>
      <c r="S174" s="245"/>
    </row>
    <row r="175" spans="1:19" s="240" customFormat="1" ht="15.75" customHeight="1">
      <c r="A175" s="155"/>
      <c r="B175" s="886" t="s">
        <v>61</v>
      </c>
      <c r="C175" s="882"/>
      <c r="D175" s="883"/>
      <c r="E175" s="268"/>
      <c r="F175" s="226"/>
      <c r="G175" s="277"/>
      <c r="H175" s="270"/>
      <c r="I175" s="245">
        <f t="shared" si="15"/>
        <v>0</v>
      </c>
      <c r="J175" s="343"/>
      <c r="K175" s="344"/>
      <c r="L175" s="326"/>
      <c r="M175" s="346"/>
      <c r="N175" s="316">
        <f t="shared" si="14"/>
        <v>0</v>
      </c>
      <c r="O175" s="268"/>
      <c r="P175" s="226"/>
      <c r="Q175" s="269"/>
      <c r="R175" s="270"/>
      <c r="S175" s="245"/>
    </row>
    <row r="176" spans="1:19" s="240" customFormat="1" ht="15.75" customHeight="1">
      <c r="A176" s="155"/>
      <c r="B176" s="886" t="s">
        <v>73</v>
      </c>
      <c r="C176" s="882"/>
      <c r="D176" s="883"/>
      <c r="E176" s="268"/>
      <c r="F176" s="226"/>
      <c r="G176" s="277"/>
      <c r="H176" s="270"/>
      <c r="I176" s="245">
        <f t="shared" si="15"/>
        <v>0</v>
      </c>
      <c r="J176" s="343"/>
      <c r="K176" s="344"/>
      <c r="L176" s="326"/>
      <c r="M176" s="346"/>
      <c r="N176" s="316">
        <f t="shared" si="14"/>
        <v>0</v>
      </c>
      <c r="O176" s="268"/>
      <c r="P176" s="226"/>
      <c r="Q176" s="269"/>
      <c r="R176" s="270"/>
      <c r="S176" s="245"/>
    </row>
    <row r="177" spans="1:19" s="240" customFormat="1" ht="15.75" customHeight="1">
      <c r="A177" s="155"/>
      <c r="B177" s="886" t="s">
        <v>74</v>
      </c>
      <c r="C177" s="882"/>
      <c r="D177" s="883"/>
      <c r="E177" s="268"/>
      <c r="F177" s="226"/>
      <c r="G177" s="277"/>
      <c r="H177" s="270"/>
      <c r="I177" s="245">
        <f t="shared" si="15"/>
        <v>0</v>
      </c>
      <c r="J177" s="343"/>
      <c r="K177" s="344"/>
      <c r="L177" s="326"/>
      <c r="M177" s="346"/>
      <c r="N177" s="316">
        <f t="shared" si="14"/>
        <v>0</v>
      </c>
      <c r="O177" s="268"/>
      <c r="P177" s="226"/>
      <c r="Q177" s="269"/>
      <c r="R177" s="270"/>
      <c r="S177" s="245"/>
    </row>
    <row r="178" spans="1:19" s="240" customFormat="1" ht="15.75" customHeight="1">
      <c r="A178" s="155"/>
      <c r="B178" s="881" t="s">
        <v>159</v>
      </c>
      <c r="C178" s="884"/>
      <c r="D178" s="885"/>
      <c r="E178" s="268"/>
      <c r="F178" s="226"/>
      <c r="G178" s="277"/>
      <c r="H178" s="270"/>
      <c r="I178" s="245">
        <f>H178*G178*E178</f>
        <v>0</v>
      </c>
      <c r="J178" s="343"/>
      <c r="K178" s="344"/>
      <c r="L178" s="326"/>
      <c r="M178" s="346"/>
      <c r="N178" s="316">
        <f t="shared" si="14"/>
        <v>0</v>
      </c>
      <c r="O178" s="268"/>
      <c r="P178" s="226"/>
      <c r="Q178" s="269"/>
      <c r="R178" s="270"/>
      <c r="S178" s="245"/>
    </row>
    <row r="179" spans="1:19" s="240" customFormat="1" ht="15.75" customHeight="1">
      <c r="A179" s="155"/>
      <c r="B179" s="700" t="s">
        <v>88</v>
      </c>
      <c r="C179" s="701"/>
      <c r="D179" s="702"/>
      <c r="E179" s="268"/>
      <c r="F179" s="226"/>
      <c r="G179" s="277"/>
      <c r="H179" s="270"/>
      <c r="I179" s="245">
        <f t="shared" si="15"/>
        <v>0</v>
      </c>
      <c r="J179" s="343"/>
      <c r="K179" s="344"/>
      <c r="L179" s="326"/>
      <c r="M179" s="346"/>
      <c r="N179" s="316">
        <f t="shared" si="14"/>
        <v>0</v>
      </c>
      <c r="O179" s="268"/>
      <c r="P179" s="226"/>
      <c r="Q179" s="269"/>
      <c r="R179" s="270"/>
      <c r="S179" s="245"/>
    </row>
    <row r="180" spans="1:19" s="240" customFormat="1" ht="15.75" customHeight="1">
      <c r="A180" s="155"/>
      <c r="B180" s="886" t="s">
        <v>62</v>
      </c>
      <c r="C180" s="882"/>
      <c r="D180" s="883"/>
      <c r="E180" s="268"/>
      <c r="F180" s="226"/>
      <c r="G180" s="277"/>
      <c r="H180" s="270"/>
      <c r="I180" s="245">
        <f t="shared" si="15"/>
        <v>0</v>
      </c>
      <c r="J180" s="343"/>
      <c r="K180" s="344"/>
      <c r="L180" s="326"/>
      <c r="M180" s="346"/>
      <c r="N180" s="316">
        <f t="shared" si="14"/>
        <v>0</v>
      </c>
      <c r="O180" s="268"/>
      <c r="P180" s="226"/>
      <c r="Q180" s="269"/>
      <c r="R180" s="270"/>
      <c r="S180" s="245"/>
    </row>
    <row r="181" spans="1:19" s="240" customFormat="1" ht="15.75" customHeight="1">
      <c r="A181" s="155"/>
      <c r="B181" s="887" t="s">
        <v>53</v>
      </c>
      <c r="C181" s="888"/>
      <c r="D181" s="889"/>
      <c r="E181" s="276"/>
      <c r="F181" s="226"/>
      <c r="G181" s="267"/>
      <c r="H181" s="229"/>
      <c r="I181" s="274">
        <f>SUM(I172:I180)</f>
        <v>0</v>
      </c>
      <c r="J181" s="353"/>
      <c r="K181" s="344"/>
      <c r="L181" s="341"/>
      <c r="M181" s="351"/>
      <c r="N181" s="587">
        <f>SUM(N172:N180)</f>
        <v>0</v>
      </c>
      <c r="O181" s="276"/>
      <c r="P181" s="226"/>
      <c r="Q181" s="267"/>
      <c r="R181" s="229"/>
      <c r="S181" s="588"/>
    </row>
    <row r="182" spans="1:19" s="240" customFormat="1" ht="15.75" customHeight="1">
      <c r="A182" s="155"/>
      <c r="B182" s="703"/>
      <c r="C182" s="704"/>
      <c r="D182" s="705"/>
      <c r="E182" s="276"/>
      <c r="F182" s="226"/>
      <c r="G182" s="267"/>
      <c r="H182" s="229"/>
      <c r="I182" s="274"/>
      <c r="J182" s="339"/>
      <c r="K182" s="344"/>
      <c r="L182" s="341"/>
      <c r="M182" s="351"/>
      <c r="N182" s="316"/>
      <c r="O182" s="276"/>
      <c r="P182" s="226"/>
      <c r="Q182" s="267"/>
      <c r="R182" s="229"/>
      <c r="S182" s="274"/>
    </row>
    <row r="183" spans="1:19" s="240" customFormat="1" ht="15.75" customHeight="1">
      <c r="A183" s="158" t="s">
        <v>153</v>
      </c>
      <c r="B183" s="810" t="s">
        <v>158</v>
      </c>
      <c r="C183" s="882"/>
      <c r="D183" s="883"/>
      <c r="E183" s="265"/>
      <c r="F183" s="226"/>
      <c r="G183" s="267"/>
      <c r="H183" s="229"/>
      <c r="I183" s="245"/>
      <c r="J183" s="343"/>
      <c r="K183" s="344"/>
      <c r="L183" s="326"/>
      <c r="M183" s="346"/>
      <c r="N183" s="316"/>
      <c r="O183" s="265"/>
      <c r="P183" s="226"/>
      <c r="Q183" s="267"/>
      <c r="R183" s="229"/>
      <c r="S183" s="245"/>
    </row>
    <row r="184" spans="1:19" s="240" customFormat="1" ht="15.75" customHeight="1">
      <c r="A184" s="155"/>
      <c r="B184" s="886" t="s">
        <v>156</v>
      </c>
      <c r="C184" s="882"/>
      <c r="D184" s="883"/>
      <c r="E184" s="268">
        <v>1</v>
      </c>
      <c r="F184" s="226" t="s">
        <v>10</v>
      </c>
      <c r="G184" s="277">
        <v>30</v>
      </c>
      <c r="H184" s="270">
        <v>1200</v>
      </c>
      <c r="I184" s="245">
        <f t="shared" ref="I184:I191" si="16">H184*G184*E184</f>
        <v>36000</v>
      </c>
      <c r="J184" s="343">
        <v>1</v>
      </c>
      <c r="K184" s="344" t="s">
        <v>10</v>
      </c>
      <c r="L184" s="326">
        <v>30</v>
      </c>
      <c r="M184" s="346">
        <v>1200</v>
      </c>
      <c r="N184" s="316">
        <f t="shared" ref="N184:N191" si="17">M184*L184*J184</f>
        <v>36000</v>
      </c>
      <c r="O184" s="268">
        <v>1</v>
      </c>
      <c r="P184" s="226" t="s">
        <v>202</v>
      </c>
      <c r="Q184" s="277">
        <v>30</v>
      </c>
      <c r="R184" s="270">
        <v>1500</v>
      </c>
      <c r="S184" s="245">
        <f t="shared" ref="S184:S191" si="18">R184*Q184*O184</f>
        <v>45000</v>
      </c>
    </row>
    <row r="185" spans="1:19" s="240" customFormat="1" ht="15.75" customHeight="1">
      <c r="A185" s="155"/>
      <c r="B185" s="886" t="s">
        <v>157</v>
      </c>
      <c r="C185" s="882"/>
      <c r="D185" s="883"/>
      <c r="E185" s="268">
        <v>1</v>
      </c>
      <c r="F185" s="226" t="s">
        <v>10</v>
      </c>
      <c r="G185" s="277">
        <v>30</v>
      </c>
      <c r="H185" s="270">
        <v>1200</v>
      </c>
      <c r="I185" s="245">
        <f t="shared" si="16"/>
        <v>36000</v>
      </c>
      <c r="J185" s="343">
        <v>1</v>
      </c>
      <c r="K185" s="344" t="s">
        <v>10</v>
      </c>
      <c r="L185" s="326">
        <v>30</v>
      </c>
      <c r="M185" s="346">
        <v>1000</v>
      </c>
      <c r="N185" s="316">
        <f t="shared" si="17"/>
        <v>30000</v>
      </c>
      <c r="O185" s="268">
        <v>1</v>
      </c>
      <c r="P185" s="226" t="s">
        <v>202</v>
      </c>
      <c r="Q185" s="277">
        <v>30</v>
      </c>
      <c r="R185" s="270">
        <v>1300</v>
      </c>
      <c r="S185" s="245">
        <f t="shared" si="18"/>
        <v>39000</v>
      </c>
    </row>
    <row r="186" spans="1:19" s="240" customFormat="1" ht="15.75" customHeight="1">
      <c r="A186" s="155"/>
      <c r="B186" s="886" t="s">
        <v>87</v>
      </c>
      <c r="C186" s="882"/>
      <c r="D186" s="883"/>
      <c r="E186" s="268">
        <v>1</v>
      </c>
      <c r="F186" s="226" t="s">
        <v>10</v>
      </c>
      <c r="G186" s="277">
        <v>30</v>
      </c>
      <c r="H186" s="270">
        <v>1100</v>
      </c>
      <c r="I186" s="245">
        <f t="shared" si="16"/>
        <v>33000</v>
      </c>
      <c r="J186" s="343">
        <v>1</v>
      </c>
      <c r="K186" s="344" t="s">
        <v>10</v>
      </c>
      <c r="L186" s="326">
        <v>30</v>
      </c>
      <c r="M186" s="346">
        <v>950</v>
      </c>
      <c r="N186" s="316">
        <f t="shared" si="17"/>
        <v>28500</v>
      </c>
      <c r="O186" s="268">
        <v>1</v>
      </c>
      <c r="P186" s="226" t="s">
        <v>202</v>
      </c>
      <c r="Q186" s="277">
        <v>30</v>
      </c>
      <c r="R186" s="270">
        <v>1300</v>
      </c>
      <c r="S186" s="245">
        <f t="shared" si="18"/>
        <v>39000</v>
      </c>
    </row>
    <row r="187" spans="1:19" s="240" customFormat="1" ht="15.75" customHeight="1">
      <c r="A187" s="155"/>
      <c r="B187" s="886" t="s">
        <v>73</v>
      </c>
      <c r="C187" s="882"/>
      <c r="D187" s="883"/>
      <c r="E187" s="268">
        <v>4</v>
      </c>
      <c r="F187" s="226" t="s">
        <v>10</v>
      </c>
      <c r="G187" s="277">
        <v>30</v>
      </c>
      <c r="H187" s="270">
        <v>900</v>
      </c>
      <c r="I187" s="245">
        <f t="shared" si="16"/>
        <v>108000</v>
      </c>
      <c r="J187" s="343">
        <v>4</v>
      </c>
      <c r="K187" s="344" t="s">
        <v>10</v>
      </c>
      <c r="L187" s="326">
        <v>30</v>
      </c>
      <c r="M187" s="346">
        <v>900</v>
      </c>
      <c r="N187" s="316">
        <f t="shared" si="17"/>
        <v>108000</v>
      </c>
      <c r="O187" s="268">
        <v>4</v>
      </c>
      <c r="P187" s="226" t="s">
        <v>202</v>
      </c>
      <c r="Q187" s="277">
        <v>30</v>
      </c>
      <c r="R187" s="270">
        <v>1300</v>
      </c>
      <c r="S187" s="245">
        <f t="shared" si="18"/>
        <v>156000</v>
      </c>
    </row>
    <row r="188" spans="1:19" s="240" customFormat="1" ht="15.75" customHeight="1">
      <c r="A188" s="155"/>
      <c r="B188" s="886" t="s">
        <v>74</v>
      </c>
      <c r="C188" s="882"/>
      <c r="D188" s="883"/>
      <c r="E188" s="268">
        <v>4</v>
      </c>
      <c r="F188" s="226" t="s">
        <v>10</v>
      </c>
      <c r="G188" s="277">
        <v>30</v>
      </c>
      <c r="H188" s="270">
        <v>900</v>
      </c>
      <c r="I188" s="245">
        <f t="shared" si="16"/>
        <v>108000</v>
      </c>
      <c r="J188" s="343">
        <v>4</v>
      </c>
      <c r="K188" s="344" t="s">
        <v>10</v>
      </c>
      <c r="L188" s="326">
        <v>30</v>
      </c>
      <c r="M188" s="346">
        <v>900</v>
      </c>
      <c r="N188" s="316">
        <f t="shared" si="17"/>
        <v>108000</v>
      </c>
      <c r="O188" s="268">
        <v>4</v>
      </c>
      <c r="P188" s="226" t="s">
        <v>202</v>
      </c>
      <c r="Q188" s="277">
        <v>30</v>
      </c>
      <c r="R188" s="270">
        <v>1200</v>
      </c>
      <c r="S188" s="245">
        <f t="shared" si="18"/>
        <v>144000</v>
      </c>
    </row>
    <row r="189" spans="1:19" s="240" customFormat="1" ht="15.75" customHeight="1">
      <c r="A189" s="155"/>
      <c r="B189" s="881" t="s">
        <v>159</v>
      </c>
      <c r="C189" s="884"/>
      <c r="D189" s="885"/>
      <c r="E189" s="268">
        <v>1</v>
      </c>
      <c r="F189" s="226" t="s">
        <v>10</v>
      </c>
      <c r="G189" s="277">
        <v>30</v>
      </c>
      <c r="H189" s="270">
        <v>900</v>
      </c>
      <c r="I189" s="245">
        <f t="shared" si="16"/>
        <v>27000</v>
      </c>
      <c r="J189" s="343">
        <v>1</v>
      </c>
      <c r="K189" s="344" t="s">
        <v>10</v>
      </c>
      <c r="L189" s="326">
        <v>30</v>
      </c>
      <c r="M189" s="346">
        <v>900</v>
      </c>
      <c r="N189" s="316">
        <f t="shared" si="17"/>
        <v>27000</v>
      </c>
      <c r="O189" s="268">
        <v>1</v>
      </c>
      <c r="P189" s="226" t="s">
        <v>202</v>
      </c>
      <c r="Q189" s="277">
        <v>30</v>
      </c>
      <c r="R189" s="270">
        <v>1200</v>
      </c>
      <c r="S189" s="245">
        <f t="shared" si="18"/>
        <v>36000</v>
      </c>
    </row>
    <row r="190" spans="1:19" s="240" customFormat="1" ht="15.75" customHeight="1">
      <c r="A190" s="155"/>
      <c r="B190" s="700" t="s">
        <v>88</v>
      </c>
      <c r="C190" s="701"/>
      <c r="D190" s="702"/>
      <c r="E190" s="268">
        <v>4</v>
      </c>
      <c r="F190" s="226" t="s">
        <v>10</v>
      </c>
      <c r="G190" s="277">
        <v>30</v>
      </c>
      <c r="H190" s="270">
        <v>900</v>
      </c>
      <c r="I190" s="245">
        <f t="shared" si="16"/>
        <v>108000</v>
      </c>
      <c r="J190" s="343">
        <v>4</v>
      </c>
      <c r="K190" s="344" t="s">
        <v>10</v>
      </c>
      <c r="L190" s="326">
        <v>30</v>
      </c>
      <c r="M190" s="346">
        <v>850</v>
      </c>
      <c r="N190" s="316">
        <f t="shared" si="17"/>
        <v>102000</v>
      </c>
      <c r="O190" s="268">
        <v>4</v>
      </c>
      <c r="P190" s="226" t="s">
        <v>202</v>
      </c>
      <c r="Q190" s="277">
        <v>30</v>
      </c>
      <c r="R190" s="270">
        <v>1000</v>
      </c>
      <c r="S190" s="245">
        <f t="shared" si="18"/>
        <v>120000</v>
      </c>
    </row>
    <row r="191" spans="1:19" s="240" customFormat="1" ht="15.75" customHeight="1">
      <c r="A191" s="155"/>
      <c r="B191" s="886" t="s">
        <v>62</v>
      </c>
      <c r="C191" s="882"/>
      <c r="D191" s="883"/>
      <c r="E191" s="268">
        <v>4</v>
      </c>
      <c r="F191" s="226" t="s">
        <v>10</v>
      </c>
      <c r="G191" s="277">
        <v>30</v>
      </c>
      <c r="H191" s="270">
        <v>700</v>
      </c>
      <c r="I191" s="245">
        <f t="shared" si="16"/>
        <v>84000</v>
      </c>
      <c r="J191" s="343">
        <v>4</v>
      </c>
      <c r="K191" s="344" t="s">
        <v>10</v>
      </c>
      <c r="L191" s="326">
        <v>30</v>
      </c>
      <c r="M191" s="346">
        <v>850</v>
      </c>
      <c r="N191" s="316">
        <f t="shared" si="17"/>
        <v>102000</v>
      </c>
      <c r="O191" s="268">
        <v>4</v>
      </c>
      <c r="P191" s="226" t="s">
        <v>202</v>
      </c>
      <c r="Q191" s="277">
        <v>30</v>
      </c>
      <c r="R191" s="270">
        <v>1000</v>
      </c>
      <c r="S191" s="245">
        <f t="shared" si="18"/>
        <v>120000</v>
      </c>
    </row>
    <row r="192" spans="1:19" s="240" customFormat="1" ht="15.75" customHeight="1">
      <c r="A192" s="155"/>
      <c r="B192" s="887" t="s">
        <v>53</v>
      </c>
      <c r="C192" s="888"/>
      <c r="D192" s="889"/>
      <c r="E192" s="276">
        <f>SUM(E184:E191)</f>
        <v>20</v>
      </c>
      <c r="F192" s="226"/>
      <c r="G192" s="267"/>
      <c r="H192" s="229"/>
      <c r="I192" s="274">
        <f>SUM(I184:I191)</f>
        <v>540000</v>
      </c>
      <c r="J192" s="353">
        <v>20</v>
      </c>
      <c r="K192" s="344"/>
      <c r="L192" s="341"/>
      <c r="M192" s="351"/>
      <c r="N192" s="587">
        <f>SUM(N184:N191)</f>
        <v>541500</v>
      </c>
      <c r="O192" s="276">
        <v>20</v>
      </c>
      <c r="P192" s="226"/>
      <c r="Q192" s="267"/>
      <c r="R192" s="229"/>
      <c r="S192" s="588">
        <f>SUM(S184:S191)</f>
        <v>699000</v>
      </c>
    </row>
    <row r="193" spans="1:19" s="240" customFormat="1" ht="15.75" customHeight="1">
      <c r="A193" s="155"/>
      <c r="B193" s="703"/>
      <c r="C193" s="704"/>
      <c r="D193" s="705"/>
      <c r="E193" s="276"/>
      <c r="F193" s="226"/>
      <c r="G193" s="267"/>
      <c r="H193" s="229"/>
      <c r="I193" s="274"/>
      <c r="J193" s="339"/>
      <c r="K193" s="344"/>
      <c r="L193" s="341"/>
      <c r="M193" s="351"/>
      <c r="N193" s="350"/>
      <c r="O193" s="276"/>
      <c r="P193" s="226"/>
      <c r="Q193" s="267"/>
      <c r="R193" s="229"/>
      <c r="S193" s="274"/>
    </row>
    <row r="194" spans="1:19" s="240" customFormat="1" ht="15.75" customHeight="1">
      <c r="A194" s="155"/>
      <c r="B194" s="703"/>
      <c r="C194" s="704"/>
      <c r="D194" s="705"/>
      <c r="E194" s="276"/>
      <c r="F194" s="226"/>
      <c r="G194" s="267"/>
      <c r="H194" s="229"/>
      <c r="I194" s="274"/>
      <c r="J194" s="339"/>
      <c r="K194" s="344"/>
      <c r="L194" s="341"/>
      <c r="M194" s="351"/>
      <c r="N194" s="350"/>
      <c r="O194" s="276"/>
      <c r="P194" s="226"/>
      <c r="Q194" s="267"/>
      <c r="R194" s="229"/>
      <c r="S194" s="274"/>
    </row>
    <row r="195" spans="1:19" s="240" customFormat="1" ht="15.75" customHeight="1">
      <c r="A195" s="155"/>
      <c r="B195" s="703"/>
      <c r="C195" s="704"/>
      <c r="D195" s="705"/>
      <c r="E195" s="265"/>
      <c r="F195" s="226"/>
      <c r="G195" s="267"/>
      <c r="H195" s="229"/>
      <c r="I195" s="274"/>
      <c r="J195" s="339"/>
      <c r="K195" s="344"/>
      <c r="L195" s="341"/>
      <c r="M195" s="351"/>
      <c r="N195" s="352"/>
      <c r="O195" s="265"/>
      <c r="P195" s="226"/>
      <c r="Q195" s="267"/>
      <c r="R195" s="229"/>
      <c r="S195" s="274"/>
    </row>
    <row r="196" spans="1:19" s="240" customFormat="1" ht="15.75" customHeight="1">
      <c r="A196" s="158" t="s">
        <v>154</v>
      </c>
      <c r="B196" s="810" t="s">
        <v>20</v>
      </c>
      <c r="C196" s="882"/>
      <c r="D196" s="883"/>
      <c r="E196" s="265"/>
      <c r="F196" s="226"/>
      <c r="G196" s="267"/>
      <c r="H196" s="229"/>
      <c r="I196" s="275"/>
      <c r="J196" s="339"/>
      <c r="K196" s="344"/>
      <c r="L196" s="341"/>
      <c r="M196" s="351"/>
      <c r="N196" s="350"/>
      <c r="O196" s="265"/>
      <c r="P196" s="226"/>
      <c r="Q196" s="267"/>
      <c r="R196" s="229"/>
      <c r="S196" s="275"/>
    </row>
    <row r="197" spans="1:19" s="240" customFormat="1" ht="15.75" customHeight="1">
      <c r="A197" s="155"/>
      <c r="B197" s="816" t="s">
        <v>63</v>
      </c>
      <c r="C197" s="884"/>
      <c r="D197" s="885"/>
      <c r="E197" s="265"/>
      <c r="F197" s="226"/>
      <c r="G197" s="267"/>
      <c r="H197" s="229"/>
      <c r="I197" s="274">
        <f>(I201+I202+I203)*0.003</f>
        <v>7995.0330000000004</v>
      </c>
      <c r="J197" s="339"/>
      <c r="K197" s="344"/>
      <c r="L197" s="341"/>
      <c r="M197" s="351"/>
      <c r="N197" s="274">
        <f>(N201+N202+N203)*0.003</f>
        <v>4636.4430000000002</v>
      </c>
      <c r="O197" s="265"/>
      <c r="P197" s="226"/>
      <c r="Q197" s="267"/>
      <c r="R197" s="229"/>
      <c r="S197" s="274">
        <f>(S201+S202+S203)*0.003</f>
        <v>9364.8000000000011</v>
      </c>
    </row>
    <row r="198" spans="1:19" s="240" customFormat="1" ht="15.75" customHeight="1">
      <c r="A198" s="158" t="s">
        <v>162</v>
      </c>
      <c r="B198" s="899" t="s">
        <v>89</v>
      </c>
      <c r="C198" s="900"/>
      <c r="D198" s="901"/>
      <c r="E198" s="265"/>
      <c r="F198" s="226"/>
      <c r="G198" s="267"/>
      <c r="H198" s="229"/>
      <c r="I198" s="274">
        <f>(I201+I202+I203)*0.05</f>
        <v>133250.55000000002</v>
      </c>
      <c r="J198" s="339"/>
      <c r="K198" s="344"/>
      <c r="L198" s="341"/>
      <c r="M198" s="351"/>
      <c r="N198" s="274">
        <f>(N201+N202+N203)*0.05</f>
        <v>77274.05</v>
      </c>
      <c r="O198" s="265"/>
      <c r="P198" s="226"/>
      <c r="Q198" s="267"/>
      <c r="R198" s="229"/>
      <c r="S198" s="274">
        <f>(S201+S202+S203)*0.05</f>
        <v>156080</v>
      </c>
    </row>
    <row r="199" spans="1:19" s="240" customFormat="1" ht="15.75" customHeight="1">
      <c r="A199" s="155"/>
      <c r="B199" s="895"/>
      <c r="C199" s="884"/>
      <c r="D199" s="885"/>
      <c r="E199" s="265"/>
      <c r="F199" s="226"/>
      <c r="G199" s="267"/>
      <c r="H199" s="229"/>
      <c r="I199" s="245"/>
      <c r="J199" s="339"/>
      <c r="K199" s="344"/>
      <c r="L199" s="341"/>
      <c r="M199" s="351"/>
      <c r="N199" s="316"/>
      <c r="O199" s="265"/>
      <c r="P199" s="226"/>
      <c r="Q199" s="267"/>
      <c r="R199" s="229"/>
      <c r="S199" s="245"/>
    </row>
    <row r="200" spans="1:19" s="240" customFormat="1" ht="15.75" customHeight="1">
      <c r="A200" s="155"/>
      <c r="B200" s="896" t="s">
        <v>64</v>
      </c>
      <c r="C200" s="897"/>
      <c r="D200" s="898"/>
      <c r="E200" s="265"/>
      <c r="F200" s="226"/>
      <c r="G200" s="267"/>
      <c r="H200" s="229"/>
      <c r="I200" s="245"/>
      <c r="J200" s="339"/>
      <c r="K200" s="344"/>
      <c r="L200" s="341"/>
      <c r="M200" s="351"/>
      <c r="N200" s="330"/>
      <c r="O200" s="265"/>
      <c r="P200" s="226"/>
      <c r="Q200" s="267"/>
      <c r="R200" s="229"/>
      <c r="S200" s="278"/>
    </row>
    <row r="201" spans="1:19" s="240" customFormat="1" ht="15.75" customHeight="1">
      <c r="A201" s="155"/>
      <c r="B201" s="896" t="s">
        <v>65</v>
      </c>
      <c r="C201" s="828"/>
      <c r="D201" s="829"/>
      <c r="E201" s="265"/>
      <c r="F201" s="226"/>
      <c r="G201" s="267"/>
      <c r="H201" s="229"/>
      <c r="I201" s="278">
        <f>I39</f>
        <v>723500</v>
      </c>
      <c r="J201" s="339"/>
      <c r="K201" s="344"/>
      <c r="L201" s="341"/>
      <c r="M201" s="351"/>
      <c r="N201" s="330">
        <v>126400</v>
      </c>
      <c r="O201" s="265"/>
      <c r="P201" s="226"/>
      <c r="Q201" s="267"/>
      <c r="R201" s="229"/>
      <c r="S201" s="278">
        <f>S39</f>
        <v>435000</v>
      </c>
    </row>
    <row r="202" spans="1:19" s="240" customFormat="1" ht="15.75" customHeight="1">
      <c r="A202" s="155"/>
      <c r="B202" s="896" t="s">
        <v>66</v>
      </c>
      <c r="C202" s="897"/>
      <c r="D202" s="898"/>
      <c r="E202" s="265"/>
      <c r="F202" s="226"/>
      <c r="G202" s="267"/>
      <c r="H202" s="229"/>
      <c r="I202" s="274">
        <f>I45+I79+I117+I122+I133+I138+I158+I57+I63+I68+I73+I85+I91+I97+I103+I109+I143+I50</f>
        <v>1214311</v>
      </c>
      <c r="J202" s="339"/>
      <c r="K202" s="344"/>
      <c r="L202" s="341"/>
      <c r="M202" s="351"/>
      <c r="N202" s="274">
        <f>N45+N79+N117+N122+N133+N138+N158+N57+N63+N68+N73+N85+N91+N97+N103+N109+N143+N50</f>
        <v>699981</v>
      </c>
      <c r="O202" s="265"/>
      <c r="P202" s="226"/>
      <c r="Q202" s="267"/>
      <c r="R202" s="229"/>
      <c r="S202" s="274">
        <f>S45+S79+S117+S122+S133+S138+S158+S57+S63+S68+S73+S85+S91+S97+S103+S109+S143+S50</f>
        <v>1735600</v>
      </c>
    </row>
    <row r="203" spans="1:19" s="240" customFormat="1" ht="15.75" customHeight="1">
      <c r="A203" s="155"/>
      <c r="B203" s="896" t="s">
        <v>38</v>
      </c>
      <c r="C203" s="897"/>
      <c r="D203" s="898"/>
      <c r="E203" s="265"/>
      <c r="F203" s="226"/>
      <c r="G203" s="267"/>
      <c r="H203" s="229"/>
      <c r="I203" s="274">
        <f>I181+I169+I192</f>
        <v>727200</v>
      </c>
      <c r="J203" s="339"/>
      <c r="K203" s="344"/>
      <c r="L203" s="341"/>
      <c r="M203" s="351"/>
      <c r="N203" s="274">
        <f>N181+N169+N192</f>
        <v>719100</v>
      </c>
      <c r="O203" s="265"/>
      <c r="P203" s="226"/>
      <c r="Q203" s="267"/>
      <c r="R203" s="229"/>
      <c r="S203" s="274">
        <f>S181+S169+S192</f>
        <v>951000</v>
      </c>
    </row>
    <row r="204" spans="1:19" s="240" customFormat="1" ht="15.75" customHeight="1">
      <c r="A204" s="155"/>
      <c r="B204" s="896" t="s">
        <v>67</v>
      </c>
      <c r="C204" s="897"/>
      <c r="D204" s="898"/>
      <c r="E204" s="265"/>
      <c r="F204" s="226"/>
      <c r="G204" s="267"/>
      <c r="H204" s="229"/>
      <c r="I204" s="274">
        <f>(I201+I202+I203)*0.15</f>
        <v>399751.64999999997</v>
      </c>
      <c r="J204" s="339"/>
      <c r="K204" s="344"/>
      <c r="L204" s="341"/>
      <c r="M204" s="351"/>
      <c r="N204" s="274">
        <f>(N201+N202+N203)*0.15</f>
        <v>231822.15</v>
      </c>
      <c r="O204" s="265"/>
      <c r="P204" s="226"/>
      <c r="Q204" s="267"/>
      <c r="R204" s="229"/>
      <c r="S204" s="274">
        <f>(S201+S202+S203)*0.15</f>
        <v>468240</v>
      </c>
    </row>
    <row r="205" spans="1:19" s="240" customFormat="1" ht="25.5" customHeight="1" thickBot="1">
      <c r="A205" s="155"/>
      <c r="B205" s="909" t="s">
        <v>68</v>
      </c>
      <c r="C205" s="903"/>
      <c r="D205" s="904"/>
      <c r="E205" s="265"/>
      <c r="F205" s="226"/>
      <c r="G205" s="267"/>
      <c r="H205" s="229"/>
      <c r="I205" s="284">
        <f>SUM(I197:I204)</f>
        <v>3206008.233</v>
      </c>
      <c r="J205" s="910" t="s">
        <v>174</v>
      </c>
      <c r="K205" s="910"/>
      <c r="L205" s="910"/>
      <c r="M205" s="910"/>
      <c r="N205" s="284">
        <f>SUM(N197:N204)</f>
        <v>1859213.6429999999</v>
      </c>
      <c r="O205" s="265"/>
      <c r="P205" s="226"/>
      <c r="Q205" s="267"/>
      <c r="R205" s="229"/>
      <c r="S205" s="410">
        <f>SUM(S197:S204)</f>
        <v>3755284.8</v>
      </c>
    </row>
    <row r="206" spans="1:19" s="240" customFormat="1" ht="17.25" customHeight="1" thickBot="1">
      <c r="A206" s="155"/>
      <c r="B206" s="911" t="s">
        <v>69</v>
      </c>
      <c r="C206" s="912"/>
      <c r="D206" s="913"/>
      <c r="E206" s="912" t="s">
        <v>174</v>
      </c>
      <c r="F206" s="912"/>
      <c r="G206" s="912"/>
      <c r="H206" s="914"/>
      <c r="I206" s="285"/>
      <c r="J206" s="339"/>
      <c r="K206" s="344"/>
      <c r="L206" s="341"/>
      <c r="M206" s="351"/>
      <c r="N206" s="732"/>
      <c r="O206" s="912"/>
      <c r="P206" s="912"/>
      <c r="Q206" s="912"/>
      <c r="R206" s="914"/>
      <c r="S206" s="244"/>
    </row>
    <row r="207" spans="1:19" s="240" customFormat="1" ht="21" customHeight="1" thickBot="1">
      <c r="A207" s="160"/>
      <c r="B207" s="915" t="s">
        <v>32</v>
      </c>
      <c r="C207" s="916"/>
      <c r="D207" s="917"/>
      <c r="E207" s="107"/>
      <c r="F207" s="105"/>
      <c r="G207" s="106"/>
      <c r="H207" s="116" t="s">
        <v>70</v>
      </c>
      <c r="I207" s="286">
        <f>I205</f>
        <v>3206008.233</v>
      </c>
      <c r="J207" s="910" t="s">
        <v>174</v>
      </c>
      <c r="K207" s="910"/>
      <c r="L207" s="910"/>
      <c r="M207" s="910"/>
      <c r="N207" s="286">
        <f>N205</f>
        <v>1859213.6429999999</v>
      </c>
      <c r="O207" s="595"/>
      <c r="P207" s="596"/>
      <c r="Q207" s="106"/>
      <c r="R207" s="116"/>
      <c r="S207" s="286">
        <f>S205</f>
        <v>3755284.8</v>
      </c>
    </row>
    <row r="208" spans="1:19" ht="15.75" customHeight="1" thickBot="1">
      <c r="A208" s="102"/>
      <c r="B208" s="103"/>
      <c r="C208" s="103"/>
      <c r="D208" s="103"/>
      <c r="E208" s="103"/>
      <c r="F208" s="103"/>
      <c r="G208" s="103"/>
      <c r="H208" s="103"/>
      <c r="I208" s="104"/>
      <c r="K208" s="354"/>
      <c r="L208" s="355"/>
      <c r="M208" s="356"/>
      <c r="O208" s="594"/>
      <c r="P208" s="13"/>
    </row>
    <row r="209" spans="1:15" ht="15.75" customHeight="1">
      <c r="A209" s="905" t="s">
        <v>11</v>
      </c>
      <c r="B209" s="906"/>
      <c r="C209" s="906"/>
      <c r="D209" s="103"/>
      <c r="E209" s="103"/>
      <c r="F209" s="103"/>
      <c r="G209" s="103"/>
      <c r="H209" s="103"/>
      <c r="I209" s="104"/>
      <c r="O209" s="594"/>
    </row>
    <row r="210" spans="1:15" ht="15.75" customHeight="1">
      <c r="A210" s="102"/>
      <c r="B210" s="103"/>
      <c r="C210" s="103"/>
      <c r="D210" s="103"/>
      <c r="E210" s="103"/>
      <c r="F210" s="103"/>
      <c r="G210" s="103"/>
      <c r="H210" s="103"/>
      <c r="I210" s="104"/>
      <c r="O210" s="594"/>
    </row>
    <row r="211" spans="1:15" ht="15.75" customHeight="1">
      <c r="A211" s="907" t="s">
        <v>40</v>
      </c>
      <c r="B211" s="908"/>
      <c r="C211" s="908"/>
      <c r="D211" s="103"/>
      <c r="E211" s="103"/>
      <c r="F211" s="103"/>
      <c r="G211" s="103"/>
      <c r="H211" s="103"/>
      <c r="I211" s="104"/>
      <c r="O211" s="594"/>
    </row>
    <row r="212" spans="1:15" ht="15.75" customHeight="1">
      <c r="A212" s="14" t="s">
        <v>94</v>
      </c>
      <c r="B212" s="16"/>
      <c r="C212" s="16"/>
      <c r="D212" s="162"/>
      <c r="E212" s="9"/>
      <c r="F212" s="9"/>
      <c r="G212" s="9"/>
      <c r="H212" s="10"/>
      <c r="I212" s="11" t="s">
        <v>71</v>
      </c>
      <c r="O212" s="594"/>
    </row>
    <row r="213" spans="1:15" ht="15.75" customHeight="1">
      <c r="E213" s="9"/>
      <c r="F213" s="9"/>
      <c r="G213" s="9"/>
      <c r="H213" s="10"/>
      <c r="I213" s="11"/>
      <c r="O213" s="594"/>
    </row>
    <row r="214" spans="1:15" ht="15.75" customHeight="1">
      <c r="A214" t="s">
        <v>29</v>
      </c>
      <c r="B214" s="16"/>
      <c r="C214" s="16"/>
      <c r="D214" s="16"/>
      <c r="E214" s="9"/>
      <c r="F214" s="9"/>
      <c r="G214" s="9"/>
      <c r="H214" s="10"/>
      <c r="I214" s="11"/>
      <c r="O214" s="594"/>
    </row>
    <row r="215" spans="1:15" ht="15.75" customHeight="1">
      <c r="A215"/>
      <c r="B215"/>
      <c r="C215"/>
      <c r="D215"/>
      <c r="E215" s="9"/>
      <c r="F215" s="9"/>
      <c r="G215" s="9"/>
      <c r="H215" s="10"/>
      <c r="I215" s="11"/>
      <c r="O215" s="594"/>
    </row>
    <row r="216" spans="1:15" ht="15.75" customHeight="1">
      <c r="A216" s="23" t="s">
        <v>130</v>
      </c>
      <c r="B216"/>
      <c r="C216"/>
      <c r="D216" s="40" t="s">
        <v>95</v>
      </c>
      <c r="E216" s="9"/>
      <c r="F216" s="9"/>
      <c r="G216" s="9"/>
      <c r="H216" s="10"/>
      <c r="I216" s="11"/>
      <c r="O216" s="594"/>
    </row>
    <row r="217" spans="1:15" ht="15.75" customHeight="1">
      <c r="A217" t="s">
        <v>93</v>
      </c>
      <c r="B217"/>
      <c r="C217"/>
      <c r="D217" s="163" t="s">
        <v>96</v>
      </c>
      <c r="E217" s="9"/>
      <c r="F217" s="9"/>
      <c r="G217" s="9"/>
      <c r="H217" s="10"/>
      <c r="I217" s="11"/>
      <c r="O217" s="594"/>
    </row>
    <row r="218" spans="1:15" ht="15.75" customHeight="1">
      <c r="E218" s="9"/>
      <c r="F218" s="9"/>
      <c r="G218" s="9"/>
      <c r="H218" s="10"/>
      <c r="I218" s="11"/>
      <c r="O218" s="594"/>
    </row>
    <row r="219" spans="1:15" ht="15.75" customHeight="1">
      <c r="E219" s="2"/>
      <c r="F219" s="2"/>
      <c r="G219" s="13"/>
      <c r="H219" s="3"/>
      <c r="I219" s="3"/>
      <c r="O219" s="594"/>
    </row>
    <row r="220" spans="1:15" ht="15.75" customHeight="1">
      <c r="E220" s="13"/>
      <c r="F220" s="13"/>
      <c r="G220" s="13"/>
      <c r="H220" s="3"/>
      <c r="I220" s="3"/>
      <c r="O220" s="594"/>
    </row>
    <row r="221" spans="1:15" ht="15.75" customHeight="1">
      <c r="E221" s="13"/>
      <c r="F221" s="13"/>
      <c r="G221" s="13"/>
      <c r="H221" s="3"/>
      <c r="I221" s="3"/>
      <c r="O221" s="594"/>
    </row>
    <row r="222" spans="1:15" ht="15.75" customHeight="1">
      <c r="E222" s="2"/>
      <c r="F222" s="2"/>
      <c r="G222" s="13"/>
      <c r="H222" s="3"/>
      <c r="I222" s="3"/>
      <c r="O222" s="594"/>
    </row>
    <row r="223" spans="1:15" ht="15.75" customHeight="1">
      <c r="E223" s="2"/>
      <c r="F223" s="2"/>
      <c r="G223" s="13"/>
      <c r="H223" s="3"/>
      <c r="I223" s="3"/>
      <c r="O223" s="594"/>
    </row>
    <row r="224" spans="1:15" ht="15.75" customHeight="1">
      <c r="O224" s="594"/>
    </row>
    <row r="225" spans="15:15" ht="15.75" customHeight="1">
      <c r="O225" s="594"/>
    </row>
    <row r="226" spans="15:15" ht="15.75" customHeight="1">
      <c r="O226" s="594"/>
    </row>
    <row r="227" spans="15:15" ht="15.75" customHeight="1">
      <c r="O227" s="594"/>
    </row>
    <row r="228" spans="15:15" ht="15.75" customHeight="1">
      <c r="O228" s="594"/>
    </row>
    <row r="229" spans="15:15" ht="15.75" customHeight="1">
      <c r="O229" s="594"/>
    </row>
    <row r="230" spans="15:15" ht="15.75" customHeight="1">
      <c r="O230" s="594"/>
    </row>
    <row r="231" spans="15:15" ht="15.75" customHeight="1">
      <c r="O231" s="594"/>
    </row>
    <row r="232" spans="15:15" ht="15.75" customHeight="1">
      <c r="O232" s="594"/>
    </row>
    <row r="233" spans="15:15" ht="15.75" customHeight="1">
      <c r="O233" s="594"/>
    </row>
    <row r="234" spans="15:15" ht="15.75" customHeight="1">
      <c r="O234" s="594"/>
    </row>
    <row r="235" spans="15:15" ht="15.75" customHeight="1">
      <c r="O235" s="594"/>
    </row>
    <row r="236" spans="15:15" ht="15.75" customHeight="1">
      <c r="O236" s="594"/>
    </row>
    <row r="237" spans="15:15" ht="15.75" customHeight="1">
      <c r="O237" s="594"/>
    </row>
  </sheetData>
  <mergeCells count="175">
    <mergeCell ref="O206:R206"/>
    <mergeCell ref="B207:D207"/>
    <mergeCell ref="J207:M207"/>
    <mergeCell ref="A209:C209"/>
    <mergeCell ref="A211:C211"/>
    <mergeCell ref="B202:D202"/>
    <mergeCell ref="B203:D203"/>
    <mergeCell ref="B204:D204"/>
    <mergeCell ref="B205:D205"/>
    <mergeCell ref="J205:M205"/>
    <mergeCell ref="B206:D206"/>
    <mergeCell ref="E206:H206"/>
    <mergeCell ref="B196:D196"/>
    <mergeCell ref="B197:D197"/>
    <mergeCell ref="B198:D198"/>
    <mergeCell ref="B199:D199"/>
    <mergeCell ref="B200:D200"/>
    <mergeCell ref="B201:D201"/>
    <mergeCell ref="B186:D186"/>
    <mergeCell ref="B187:D187"/>
    <mergeCell ref="B188:D188"/>
    <mergeCell ref="B189:D189"/>
    <mergeCell ref="B191:D191"/>
    <mergeCell ref="B192:D192"/>
    <mergeCell ref="B178:D178"/>
    <mergeCell ref="B180:D180"/>
    <mergeCell ref="B181:D181"/>
    <mergeCell ref="B183:D183"/>
    <mergeCell ref="B184:D184"/>
    <mergeCell ref="B185:D185"/>
    <mergeCell ref="B172:D172"/>
    <mergeCell ref="B173:D173"/>
    <mergeCell ref="B174:D174"/>
    <mergeCell ref="B175:D175"/>
    <mergeCell ref="B176:D176"/>
    <mergeCell ref="B177:D177"/>
    <mergeCell ref="B164:D164"/>
    <mergeCell ref="B165:D165"/>
    <mergeCell ref="B166:D166"/>
    <mergeCell ref="B168:D168"/>
    <mergeCell ref="B169:D169"/>
    <mergeCell ref="B171:D171"/>
    <mergeCell ref="B158:D158"/>
    <mergeCell ref="B159:D159"/>
    <mergeCell ref="B160:D160"/>
    <mergeCell ref="B161:D161"/>
    <mergeCell ref="B162:D162"/>
    <mergeCell ref="B163:D163"/>
    <mergeCell ref="B149:D149"/>
    <mergeCell ref="B150:D150"/>
    <mergeCell ref="B151:D151"/>
    <mergeCell ref="B152:D152"/>
    <mergeCell ref="B153:D153"/>
    <mergeCell ref="B154:D154"/>
    <mergeCell ref="B141:D141"/>
    <mergeCell ref="B142:D142"/>
    <mergeCell ref="B143:D143"/>
    <mergeCell ref="B146:D146"/>
    <mergeCell ref="B147:D147"/>
    <mergeCell ref="B148:D148"/>
    <mergeCell ref="B135:D135"/>
    <mergeCell ref="B136:D136"/>
    <mergeCell ref="B137:D137"/>
    <mergeCell ref="B138:D138"/>
    <mergeCell ref="B139:D139"/>
    <mergeCell ref="B140:D140"/>
    <mergeCell ref="B128:D128"/>
    <mergeCell ref="B129:D129"/>
    <mergeCell ref="B130:D130"/>
    <mergeCell ref="B131:D131"/>
    <mergeCell ref="B132:D132"/>
    <mergeCell ref="B133:D133"/>
    <mergeCell ref="B121:D121"/>
    <mergeCell ref="B122:D122"/>
    <mergeCell ref="B124:D124"/>
    <mergeCell ref="B125:D125"/>
    <mergeCell ref="B126:D126"/>
    <mergeCell ref="B127:D127"/>
    <mergeCell ref="B111:D111"/>
    <mergeCell ref="B112:D112"/>
    <mergeCell ref="B116:D116"/>
    <mergeCell ref="B117:D117"/>
    <mergeCell ref="B119:D119"/>
    <mergeCell ref="B120:D120"/>
    <mergeCell ref="B100:D100"/>
    <mergeCell ref="B101:D101"/>
    <mergeCell ref="B103:D103"/>
    <mergeCell ref="B105:D105"/>
    <mergeCell ref="B106:D106"/>
    <mergeCell ref="B109:D109"/>
    <mergeCell ref="B91:D91"/>
    <mergeCell ref="B93:D93"/>
    <mergeCell ref="B94:D94"/>
    <mergeCell ref="B95:D95"/>
    <mergeCell ref="B97:D97"/>
    <mergeCell ref="B99:D99"/>
    <mergeCell ref="B82:D82"/>
    <mergeCell ref="B83:D83"/>
    <mergeCell ref="B85:D85"/>
    <mergeCell ref="B87:D87"/>
    <mergeCell ref="B88:D88"/>
    <mergeCell ref="B89:D89"/>
    <mergeCell ref="B73:D73"/>
    <mergeCell ref="B75:D75"/>
    <mergeCell ref="B76:D76"/>
    <mergeCell ref="B77:D77"/>
    <mergeCell ref="B79:D79"/>
    <mergeCell ref="B81:D81"/>
    <mergeCell ref="B66:D66"/>
    <mergeCell ref="B67:D67"/>
    <mergeCell ref="B68:D68"/>
    <mergeCell ref="B70:D70"/>
    <mergeCell ref="B71:D71"/>
    <mergeCell ref="B72:D72"/>
    <mergeCell ref="B59:D59"/>
    <mergeCell ref="B60:D60"/>
    <mergeCell ref="B61:D61"/>
    <mergeCell ref="B62:D62"/>
    <mergeCell ref="B63:D63"/>
    <mergeCell ref="B65:D65"/>
    <mergeCell ref="B50:D50"/>
    <mergeCell ref="B53:D53"/>
    <mergeCell ref="B54:D54"/>
    <mergeCell ref="B55:D55"/>
    <mergeCell ref="B56:D56"/>
    <mergeCell ref="B57:D57"/>
    <mergeCell ref="B43:D43"/>
    <mergeCell ref="B44:D44"/>
    <mergeCell ref="B45:D45"/>
    <mergeCell ref="B47:D47"/>
    <mergeCell ref="B48:D48"/>
    <mergeCell ref="B49:D49"/>
    <mergeCell ref="B34:D34"/>
    <mergeCell ref="B35:D35"/>
    <mergeCell ref="B36:D36"/>
    <mergeCell ref="B39:D39"/>
    <mergeCell ref="B41:D41"/>
    <mergeCell ref="B42:D42"/>
    <mergeCell ref="B25:D25"/>
    <mergeCell ref="B26:D26"/>
    <mergeCell ref="B27:D27"/>
    <mergeCell ref="B28:D28"/>
    <mergeCell ref="B29:D29"/>
    <mergeCell ref="B31:D31"/>
    <mergeCell ref="B14:D14"/>
    <mergeCell ref="B15:D15"/>
    <mergeCell ref="B16:D16"/>
    <mergeCell ref="B21:D21"/>
    <mergeCell ref="B22:D22"/>
    <mergeCell ref="B24:D24"/>
    <mergeCell ref="P10:P11"/>
    <mergeCell ref="Q10:Q11"/>
    <mergeCell ref="R10:R11"/>
    <mergeCell ref="S10:S11"/>
    <mergeCell ref="B12:D12"/>
    <mergeCell ref="B13:D13"/>
    <mergeCell ref="A10:A11"/>
    <mergeCell ref="B10:D11"/>
    <mergeCell ref="E10:E11"/>
    <mergeCell ref="F10:F11"/>
    <mergeCell ref="G10:G11"/>
    <mergeCell ref="H10:H11"/>
    <mergeCell ref="J6:N7"/>
    <mergeCell ref="O6:R7"/>
    <mergeCell ref="D7:F7"/>
    <mergeCell ref="H7:I7"/>
    <mergeCell ref="D8:F8"/>
    <mergeCell ref="H8:I8"/>
    <mergeCell ref="I10:I11"/>
    <mergeCell ref="O10:O11"/>
    <mergeCell ref="A1:C4"/>
    <mergeCell ref="D1:F2"/>
    <mergeCell ref="G1:I4"/>
    <mergeCell ref="D3:F4"/>
    <mergeCell ref="H6:I6"/>
  </mergeCells>
  <printOptions horizontalCentered="1" verticalCentered="1"/>
  <pageMargins left="0" right="0" top="0" bottom="0" header="0.3" footer="0.3"/>
  <pageSetup paperSize="8" scale="94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S237"/>
  <sheetViews>
    <sheetView zoomScale="70" zoomScaleNormal="70" workbookViewId="0">
      <pane xSplit="9" ySplit="11" topLeftCell="J204" activePane="bottomRight" state="frozen"/>
      <selection pane="topRight" activeCell="J1" sqref="J1"/>
      <selection pane="bottomLeft" activeCell="A12" sqref="A12"/>
      <selection pane="bottomRight" activeCell="G37" sqref="G37"/>
    </sheetView>
  </sheetViews>
  <sheetFormatPr defaultColWidth="14.26953125" defaultRowHeight="15.75" customHeight="1"/>
  <cols>
    <col min="1" max="1" width="6.54296875" style="2" customWidth="1"/>
    <col min="2" max="3" width="14.26953125" style="2"/>
    <col min="4" max="4" width="45.54296875" style="2" customWidth="1"/>
    <col min="5" max="5" width="8.1796875" style="3" customWidth="1"/>
    <col min="6" max="6" width="9.7265625" style="3" customWidth="1"/>
    <col min="7" max="7" width="8.81640625" style="3" customWidth="1"/>
    <col min="8" max="8" width="18" style="4" customWidth="1"/>
    <col min="9" max="9" width="22.1796875" style="5" customWidth="1"/>
    <col min="10" max="12" width="14.26953125" style="2"/>
    <col min="13" max="13" width="18" style="2" customWidth="1"/>
    <col min="14" max="14" width="23.54296875" style="2" customWidth="1"/>
    <col min="15" max="18" width="14.26953125" style="2"/>
    <col min="19" max="19" width="27.1796875" style="2" customWidth="1"/>
    <col min="20" max="16384" width="14.26953125" style="2"/>
  </cols>
  <sheetData>
    <row r="1" spans="1:19" ht="15.75" customHeight="1">
      <c r="A1" s="794"/>
      <c r="B1" s="795"/>
      <c r="C1" s="796"/>
      <c r="D1" s="803" t="s">
        <v>113</v>
      </c>
      <c r="E1" s="803"/>
      <c r="F1" s="803"/>
      <c r="G1" s="794"/>
      <c r="H1" s="795"/>
      <c r="I1" s="796"/>
      <c r="J1" s="370"/>
      <c r="K1" s="371"/>
      <c r="L1" s="371"/>
      <c r="M1" s="371"/>
      <c r="N1" s="372"/>
      <c r="O1" s="370"/>
      <c r="P1" s="371"/>
      <c r="Q1" s="371"/>
      <c r="R1" s="371"/>
      <c r="S1" s="372"/>
    </row>
    <row r="2" spans="1:19" ht="15.75" customHeight="1">
      <c r="A2" s="797"/>
      <c r="B2" s="798"/>
      <c r="C2" s="799"/>
      <c r="D2" s="803"/>
      <c r="E2" s="803"/>
      <c r="F2" s="803"/>
      <c r="G2" s="797"/>
      <c r="H2" s="798"/>
      <c r="I2" s="799"/>
      <c r="J2" s="373"/>
      <c r="K2" s="13"/>
      <c r="L2" s="13"/>
      <c r="M2" s="13"/>
      <c r="N2" s="374"/>
      <c r="O2" s="373"/>
      <c r="P2" s="13"/>
      <c r="Q2" s="13"/>
      <c r="R2" s="13"/>
      <c r="S2" s="374"/>
    </row>
    <row r="3" spans="1:19" ht="15.75" customHeight="1">
      <c r="A3" s="797"/>
      <c r="B3" s="798"/>
      <c r="C3" s="799"/>
      <c r="D3" s="804" t="s">
        <v>114</v>
      </c>
      <c r="E3" s="804"/>
      <c r="F3" s="804"/>
      <c r="G3" s="797"/>
      <c r="H3" s="798"/>
      <c r="I3" s="799"/>
      <c r="J3" s="373"/>
      <c r="K3" s="13"/>
      <c r="L3" s="13"/>
      <c r="M3" s="13"/>
      <c r="N3" s="374"/>
      <c r="O3" s="373"/>
      <c r="P3" s="13"/>
      <c r="Q3" s="13"/>
      <c r="R3" s="13"/>
      <c r="S3" s="374"/>
    </row>
    <row r="4" spans="1:19" ht="15.75" customHeight="1">
      <c r="A4" s="800"/>
      <c r="B4" s="801"/>
      <c r="C4" s="802"/>
      <c r="D4" s="804"/>
      <c r="E4" s="804"/>
      <c r="F4" s="804"/>
      <c r="G4" s="800"/>
      <c r="H4" s="801"/>
      <c r="I4" s="802"/>
      <c r="J4" s="373"/>
      <c r="K4" s="13"/>
      <c r="L4" s="13"/>
      <c r="M4" s="13"/>
      <c r="N4" s="374"/>
      <c r="O4" s="373"/>
      <c r="P4" s="13"/>
      <c r="Q4" s="13"/>
      <c r="R4" s="13"/>
      <c r="S4" s="374"/>
    </row>
    <row r="5" spans="1:19" ht="15.75" customHeight="1">
      <c r="A5" s="184"/>
      <c r="B5" s="185"/>
      <c r="C5" s="185"/>
      <c r="D5" s="185"/>
      <c r="E5" s="183"/>
      <c r="F5" s="183"/>
      <c r="G5" s="183"/>
      <c r="H5" s="186"/>
      <c r="I5" s="187"/>
      <c r="J5" s="373"/>
      <c r="K5" s="13"/>
      <c r="L5" s="13"/>
      <c r="M5" s="13"/>
      <c r="N5" s="374"/>
      <c r="O5" s="373"/>
      <c r="P5" s="13"/>
      <c r="Q5" s="13"/>
      <c r="R5" s="13"/>
      <c r="S5" s="374"/>
    </row>
    <row r="6" spans="1:19" ht="15.75" customHeight="1">
      <c r="A6" s="188" t="s">
        <v>115</v>
      </c>
      <c r="B6" s="185"/>
      <c r="C6" s="189"/>
      <c r="D6" s="190"/>
      <c r="E6" s="190"/>
      <c r="F6" s="190"/>
      <c r="G6" s="191" t="s">
        <v>116</v>
      </c>
      <c r="H6" s="805">
        <v>44396</v>
      </c>
      <c r="I6" s="806"/>
      <c r="J6" s="807" t="s">
        <v>209</v>
      </c>
      <c r="K6" s="808"/>
      <c r="L6" s="808"/>
      <c r="M6" s="808"/>
      <c r="N6" s="809"/>
      <c r="O6" s="842" t="s">
        <v>208</v>
      </c>
      <c r="P6" s="843"/>
      <c r="Q6" s="843"/>
      <c r="R6" s="843"/>
      <c r="S6" s="415"/>
    </row>
    <row r="7" spans="1:19" ht="15.75" customHeight="1">
      <c r="A7" s="192"/>
      <c r="B7" s="185"/>
      <c r="C7" s="189"/>
      <c r="D7" s="844" t="s">
        <v>119</v>
      </c>
      <c r="E7" s="844"/>
      <c r="F7" s="844"/>
      <c r="G7" s="183"/>
      <c r="H7" s="845"/>
      <c r="I7" s="845"/>
      <c r="J7" s="807"/>
      <c r="K7" s="808"/>
      <c r="L7" s="808"/>
      <c r="M7" s="808"/>
      <c r="N7" s="809"/>
      <c r="O7" s="842"/>
      <c r="P7" s="843"/>
      <c r="Q7" s="843"/>
      <c r="R7" s="843"/>
      <c r="S7" s="590"/>
    </row>
    <row r="8" spans="1:19" ht="15.75" customHeight="1">
      <c r="A8" s="188" t="s">
        <v>117</v>
      </c>
      <c r="B8" s="185"/>
      <c r="C8" s="189"/>
      <c r="D8" s="846"/>
      <c r="E8" s="846"/>
      <c r="F8" s="846"/>
      <c r="G8" s="183" t="s">
        <v>118</v>
      </c>
      <c r="H8" s="847"/>
      <c r="I8" s="847"/>
      <c r="J8" s="373"/>
      <c r="K8" s="13"/>
      <c r="L8" s="13"/>
      <c r="M8" s="13"/>
      <c r="N8" s="374"/>
      <c r="S8" s="411"/>
    </row>
    <row r="9" spans="1:19" ht="15.75" customHeight="1">
      <c r="A9" s="193"/>
      <c r="B9" s="194"/>
      <c r="C9" s="195"/>
      <c r="D9" s="196"/>
      <c r="E9" s="197"/>
      <c r="F9" s="197"/>
      <c r="G9" s="198"/>
      <c r="H9" s="199"/>
      <c r="I9" s="390"/>
      <c r="J9" s="373"/>
      <c r="K9" s="13"/>
      <c r="L9" s="13"/>
      <c r="M9" s="13"/>
      <c r="N9" s="374"/>
      <c r="S9" s="412"/>
    </row>
    <row r="10" spans="1:19" ht="15.75" customHeight="1">
      <c r="A10" s="848" t="s">
        <v>4</v>
      </c>
      <c r="B10" s="850" t="s">
        <v>5</v>
      </c>
      <c r="C10" s="851"/>
      <c r="D10" s="852"/>
      <c r="E10" s="856" t="s">
        <v>8</v>
      </c>
      <c r="F10" s="858" t="s">
        <v>33</v>
      </c>
      <c r="G10" s="851" t="s">
        <v>34</v>
      </c>
      <c r="H10" s="870" t="s">
        <v>6</v>
      </c>
      <c r="I10" s="872" t="s">
        <v>7</v>
      </c>
      <c r="J10" s="386" t="s">
        <v>8</v>
      </c>
      <c r="K10" s="387" t="s">
        <v>33</v>
      </c>
      <c r="L10" s="387" t="s">
        <v>34</v>
      </c>
      <c r="M10" s="388" t="s">
        <v>6</v>
      </c>
      <c r="N10" s="388" t="s">
        <v>7</v>
      </c>
      <c r="O10" s="856" t="s">
        <v>8</v>
      </c>
      <c r="P10" s="858" t="s">
        <v>33</v>
      </c>
      <c r="Q10" s="851" t="s">
        <v>34</v>
      </c>
      <c r="R10" s="870" t="s">
        <v>6</v>
      </c>
      <c r="S10" s="860" t="s">
        <v>7</v>
      </c>
    </row>
    <row r="11" spans="1:19" s="8" customFormat="1" ht="15.75" customHeight="1" thickBot="1">
      <c r="A11" s="849"/>
      <c r="B11" s="853"/>
      <c r="C11" s="854"/>
      <c r="D11" s="855"/>
      <c r="E11" s="857"/>
      <c r="F11" s="859"/>
      <c r="G11" s="854"/>
      <c r="H11" s="871"/>
      <c r="I11" s="861"/>
      <c r="J11" s="359"/>
      <c r="K11" s="360"/>
      <c r="L11" s="360"/>
      <c r="M11" s="361"/>
      <c r="N11" s="368"/>
      <c r="O11" s="857"/>
      <c r="P11" s="859"/>
      <c r="Q11" s="854"/>
      <c r="R11" s="871"/>
      <c r="S11" s="861"/>
    </row>
    <row r="12" spans="1:19" s="8" customFormat="1" ht="15.75" customHeight="1">
      <c r="A12" s="151" t="s">
        <v>18</v>
      </c>
      <c r="B12" s="862" t="s">
        <v>17</v>
      </c>
      <c r="C12" s="863"/>
      <c r="D12" s="864"/>
      <c r="E12" s="126"/>
      <c r="F12" s="120"/>
      <c r="G12" s="120"/>
      <c r="H12" s="121"/>
      <c r="I12" s="591"/>
      <c r="J12" s="309"/>
      <c r="K12" s="310"/>
      <c r="L12" s="310"/>
      <c r="M12" s="311"/>
      <c r="N12" s="369"/>
      <c r="O12" s="236"/>
      <c r="P12" s="237"/>
      <c r="Q12" s="237"/>
      <c r="R12" s="238"/>
      <c r="S12" s="239"/>
    </row>
    <row r="13" spans="1:19" s="8" customFormat="1" ht="15.75" customHeight="1">
      <c r="A13" s="152">
        <v>1</v>
      </c>
      <c r="B13" s="816" t="s">
        <v>92</v>
      </c>
      <c r="C13" s="865"/>
      <c r="D13" s="866"/>
      <c r="E13" s="127"/>
      <c r="F13" s="87" t="s">
        <v>12</v>
      </c>
      <c r="G13" s="88">
        <v>1</v>
      </c>
      <c r="H13" s="108">
        <v>20000</v>
      </c>
      <c r="I13" s="592">
        <f>H13*G13</f>
        <v>20000</v>
      </c>
      <c r="J13" s="312"/>
      <c r="K13" s="313" t="s">
        <v>12</v>
      </c>
      <c r="L13" s="314">
        <v>1</v>
      </c>
      <c r="M13" s="315">
        <v>12000</v>
      </c>
      <c r="N13" s="316">
        <v>12000</v>
      </c>
      <c r="O13" s="241"/>
      <c r="P13" s="242" t="s">
        <v>12</v>
      </c>
      <c r="Q13" s="243">
        <v>1</v>
      </c>
      <c r="R13" s="244">
        <v>80000</v>
      </c>
      <c r="S13" s="245">
        <v>80000</v>
      </c>
    </row>
    <row r="14" spans="1:19" s="8" customFormat="1" ht="15.75" customHeight="1">
      <c r="A14" s="152"/>
      <c r="B14" s="816" t="s">
        <v>91</v>
      </c>
      <c r="C14" s="817"/>
      <c r="D14" s="818"/>
      <c r="E14" s="127"/>
      <c r="F14" s="87" t="s">
        <v>12</v>
      </c>
      <c r="G14" s="88">
        <v>1</v>
      </c>
      <c r="H14" s="108">
        <v>15000</v>
      </c>
      <c r="I14" s="109">
        <f>H14*G14</f>
        <v>15000</v>
      </c>
      <c r="J14" s="312"/>
      <c r="K14" s="313" t="s">
        <v>12</v>
      </c>
      <c r="L14" s="314">
        <v>1</v>
      </c>
      <c r="M14" s="315">
        <v>5000</v>
      </c>
      <c r="N14" s="316">
        <v>5000</v>
      </c>
      <c r="O14" s="241"/>
      <c r="P14" s="242" t="s">
        <v>12</v>
      </c>
      <c r="Q14" s="243">
        <v>1</v>
      </c>
      <c r="R14" s="244">
        <v>30000</v>
      </c>
      <c r="S14" s="245">
        <v>30000</v>
      </c>
    </row>
    <row r="15" spans="1:19" s="8" customFormat="1" ht="15.75" customHeight="1">
      <c r="A15" s="153">
        <v>2</v>
      </c>
      <c r="B15" s="867" t="s">
        <v>41</v>
      </c>
      <c r="C15" s="868"/>
      <c r="D15" s="869"/>
      <c r="E15" s="128"/>
      <c r="F15" s="87"/>
      <c r="G15" s="89"/>
      <c r="H15" s="108"/>
      <c r="I15" s="109"/>
      <c r="J15" s="317"/>
      <c r="K15" s="313"/>
      <c r="L15" s="318"/>
      <c r="M15" s="315"/>
      <c r="N15" s="316"/>
      <c r="O15" s="247"/>
      <c r="P15" s="242"/>
      <c r="Q15" s="248"/>
      <c r="R15" s="244"/>
      <c r="S15" s="245"/>
    </row>
    <row r="16" spans="1:19" s="8" customFormat="1" ht="15.75" customHeight="1">
      <c r="A16" s="153"/>
      <c r="B16" s="867" t="s">
        <v>42</v>
      </c>
      <c r="C16" s="868"/>
      <c r="D16" s="869"/>
      <c r="E16" s="128"/>
      <c r="F16" s="87" t="s">
        <v>9</v>
      </c>
      <c r="G16" s="89">
        <v>300</v>
      </c>
      <c r="H16" s="108">
        <v>25</v>
      </c>
      <c r="I16" s="109">
        <f t="shared" ref="I16:I36" si="0">H16*G16</f>
        <v>7500</v>
      </c>
      <c r="J16" s="317"/>
      <c r="K16" s="313" t="s">
        <v>9</v>
      </c>
      <c r="L16" s="731">
        <v>300</v>
      </c>
      <c r="M16" s="315">
        <v>50</v>
      </c>
      <c r="N16" s="316">
        <v>10000</v>
      </c>
      <c r="O16" s="247"/>
      <c r="P16" s="242" t="s">
        <v>190</v>
      </c>
      <c r="Q16" s="248">
        <v>300</v>
      </c>
      <c r="R16" s="244">
        <v>40</v>
      </c>
      <c r="S16" s="245">
        <v>12000</v>
      </c>
    </row>
    <row r="17" spans="1:19" s="8" customFormat="1" ht="15.75" customHeight="1">
      <c r="A17" s="153"/>
      <c r="B17" s="139" t="s">
        <v>108</v>
      </c>
      <c r="C17" s="140"/>
      <c r="D17" s="141"/>
      <c r="E17" s="128"/>
      <c r="F17" s="87" t="s">
        <v>16</v>
      </c>
      <c r="G17" s="89">
        <v>10</v>
      </c>
      <c r="H17" s="108">
        <v>4250</v>
      </c>
      <c r="I17" s="109">
        <f t="shared" si="0"/>
        <v>42500</v>
      </c>
      <c r="J17" s="317"/>
      <c r="K17" s="313" t="s">
        <v>16</v>
      </c>
      <c r="L17" s="318">
        <v>7</v>
      </c>
      <c r="M17" s="315">
        <v>350</v>
      </c>
      <c r="N17" s="316">
        <v>2450</v>
      </c>
      <c r="O17" s="247"/>
      <c r="P17" s="242" t="s">
        <v>191</v>
      </c>
      <c r="Q17" s="248">
        <v>10</v>
      </c>
      <c r="R17" s="244">
        <v>500</v>
      </c>
      <c r="S17" s="245">
        <v>5000</v>
      </c>
    </row>
    <row r="18" spans="1:19" s="8" customFormat="1" ht="15.75" customHeight="1">
      <c r="A18" s="153"/>
      <c r="B18" s="139" t="s">
        <v>43</v>
      </c>
      <c r="C18" s="140"/>
      <c r="D18" s="141"/>
      <c r="E18" s="128"/>
      <c r="F18" s="87" t="s">
        <v>15</v>
      </c>
      <c r="G18" s="89">
        <v>2</v>
      </c>
      <c r="H18" s="108">
        <v>3000</v>
      </c>
      <c r="I18" s="109">
        <f t="shared" si="0"/>
        <v>6000</v>
      </c>
      <c r="J18" s="317"/>
      <c r="K18" s="313" t="s">
        <v>15</v>
      </c>
      <c r="L18" s="318">
        <v>2</v>
      </c>
      <c r="M18" s="315">
        <v>1000</v>
      </c>
      <c r="N18" s="316">
        <v>2000</v>
      </c>
      <c r="O18" s="247"/>
      <c r="P18" s="242" t="s">
        <v>192</v>
      </c>
      <c r="Q18" s="248">
        <v>2</v>
      </c>
      <c r="R18" s="244">
        <v>1500</v>
      </c>
      <c r="S18" s="245">
        <v>3000</v>
      </c>
    </row>
    <row r="19" spans="1:19" s="8" customFormat="1" ht="15.75" customHeight="1">
      <c r="A19" s="153"/>
      <c r="B19" s="139" t="s">
        <v>99</v>
      </c>
      <c r="C19" s="140"/>
      <c r="D19" s="141"/>
      <c r="E19" s="128"/>
      <c r="F19" s="87" t="s">
        <v>12</v>
      </c>
      <c r="G19" s="89">
        <v>1</v>
      </c>
      <c r="H19" s="108">
        <v>5000</v>
      </c>
      <c r="I19" s="109">
        <f t="shared" si="0"/>
        <v>5000</v>
      </c>
      <c r="J19" s="317"/>
      <c r="K19" s="313" t="s">
        <v>12</v>
      </c>
      <c r="L19" s="318">
        <v>1</v>
      </c>
      <c r="M19" s="315">
        <v>1000</v>
      </c>
      <c r="N19" s="316">
        <v>1000</v>
      </c>
      <c r="O19" s="247"/>
      <c r="P19" s="242" t="s">
        <v>12</v>
      </c>
      <c r="Q19" s="248">
        <v>1</v>
      </c>
      <c r="R19" s="244">
        <v>2000</v>
      </c>
      <c r="S19" s="245">
        <v>2000</v>
      </c>
    </row>
    <row r="20" spans="1:19" s="8" customFormat="1" ht="15.75" customHeight="1">
      <c r="A20" s="153"/>
      <c r="B20" s="139" t="s">
        <v>166</v>
      </c>
      <c r="C20" s="140"/>
      <c r="D20" s="141"/>
      <c r="E20" s="128"/>
      <c r="F20" s="87" t="s">
        <v>45</v>
      </c>
      <c r="G20" s="90">
        <v>6</v>
      </c>
      <c r="H20" s="108">
        <v>4500</v>
      </c>
      <c r="I20" s="109">
        <f t="shared" si="0"/>
        <v>27000</v>
      </c>
      <c r="J20" s="317"/>
      <c r="K20" s="313" t="s">
        <v>45</v>
      </c>
      <c r="L20" s="319">
        <v>6</v>
      </c>
      <c r="M20" s="315">
        <v>900</v>
      </c>
      <c r="N20" s="316">
        <v>5400</v>
      </c>
      <c r="O20" s="247"/>
      <c r="P20" s="242" t="s">
        <v>45</v>
      </c>
      <c r="Q20" s="249">
        <v>6</v>
      </c>
      <c r="R20" s="244">
        <v>3000</v>
      </c>
      <c r="S20" s="245">
        <v>18000</v>
      </c>
    </row>
    <row r="21" spans="1:19" s="240" customFormat="1" ht="15.75" customHeight="1">
      <c r="A21" s="246"/>
      <c r="B21" s="918" t="s">
        <v>193</v>
      </c>
      <c r="C21" s="919"/>
      <c r="D21" s="920"/>
      <c r="E21" s="247"/>
      <c r="F21" s="242"/>
      <c r="G21" s="249"/>
      <c r="H21" s="244"/>
      <c r="I21" s="792"/>
      <c r="J21" s="317"/>
      <c r="K21" s="313"/>
      <c r="L21" s="319"/>
      <c r="M21" s="315"/>
      <c r="N21" s="316"/>
      <c r="O21" s="247"/>
      <c r="P21" s="416" t="s">
        <v>45</v>
      </c>
      <c r="Q21" s="249">
        <v>15</v>
      </c>
      <c r="R21" s="244">
        <v>1500</v>
      </c>
      <c r="S21" s="245">
        <v>22500</v>
      </c>
    </row>
    <row r="22" spans="1:19" s="8" customFormat="1" ht="30" customHeight="1">
      <c r="A22" s="153"/>
      <c r="B22" s="822" t="s">
        <v>165</v>
      </c>
      <c r="C22" s="823"/>
      <c r="D22" s="824"/>
      <c r="E22" s="128"/>
      <c r="F22" s="87" t="s">
        <v>45</v>
      </c>
      <c r="G22" s="90">
        <v>6</v>
      </c>
      <c r="H22" s="108">
        <v>3000</v>
      </c>
      <c r="I22" s="109">
        <f t="shared" si="0"/>
        <v>18000</v>
      </c>
      <c r="J22" s="317"/>
      <c r="K22" s="313" t="s">
        <v>45</v>
      </c>
      <c r="L22" s="319">
        <v>6</v>
      </c>
      <c r="M22" s="315">
        <v>900</v>
      </c>
      <c r="N22" s="316">
        <v>5400</v>
      </c>
      <c r="O22" s="247"/>
      <c r="P22" s="242" t="s">
        <v>45</v>
      </c>
      <c r="Q22" s="249">
        <v>6</v>
      </c>
      <c r="R22" s="244">
        <v>3000</v>
      </c>
      <c r="S22" s="245">
        <v>18000</v>
      </c>
    </row>
    <row r="23" spans="1:19" s="8" customFormat="1" ht="15.75" customHeight="1">
      <c r="A23" s="153">
        <v>3</v>
      </c>
      <c r="B23" s="139" t="s">
        <v>46</v>
      </c>
      <c r="C23" s="140"/>
      <c r="D23" s="141"/>
      <c r="E23" s="128"/>
      <c r="F23" s="87"/>
      <c r="G23" s="90"/>
      <c r="H23" s="108"/>
      <c r="I23" s="109"/>
      <c r="J23" s="317"/>
      <c r="K23" s="313"/>
      <c r="L23" s="319"/>
      <c r="M23" s="315"/>
      <c r="N23" s="316"/>
      <c r="O23" s="247"/>
      <c r="P23" s="242"/>
      <c r="Q23" s="249"/>
      <c r="R23" s="244"/>
      <c r="S23" s="245"/>
    </row>
    <row r="24" spans="1:19" s="8" customFormat="1" ht="15.75" customHeight="1">
      <c r="A24" s="153"/>
      <c r="B24" s="825" t="s">
        <v>47</v>
      </c>
      <c r="C24" s="826"/>
      <c r="D24" s="827"/>
      <c r="E24" s="128"/>
      <c r="F24" s="87" t="s">
        <v>39</v>
      </c>
      <c r="G24" s="90">
        <v>3</v>
      </c>
      <c r="H24" s="108">
        <v>25000</v>
      </c>
      <c r="I24" s="109">
        <f t="shared" si="0"/>
        <v>75000</v>
      </c>
      <c r="J24" s="317"/>
      <c r="K24" s="313" t="s">
        <v>39</v>
      </c>
      <c r="L24" s="319">
        <v>3</v>
      </c>
      <c r="M24" s="315">
        <v>1200</v>
      </c>
      <c r="N24" s="316">
        <v>3600</v>
      </c>
      <c r="O24" s="247"/>
      <c r="P24" s="242" t="s">
        <v>39</v>
      </c>
      <c r="Q24" s="249">
        <v>3</v>
      </c>
      <c r="R24" s="244">
        <v>10000</v>
      </c>
      <c r="S24" s="245">
        <v>30000</v>
      </c>
    </row>
    <row r="25" spans="1:19" s="8" customFormat="1" ht="15.75" customHeight="1">
      <c r="A25" s="153"/>
      <c r="B25" s="825" t="s">
        <v>109</v>
      </c>
      <c r="C25" s="826"/>
      <c r="D25" s="827"/>
      <c r="E25" s="128"/>
      <c r="F25" s="87" t="s">
        <v>39</v>
      </c>
      <c r="G25" s="90">
        <v>3</v>
      </c>
      <c r="H25" s="108">
        <v>15000</v>
      </c>
      <c r="I25" s="109">
        <f t="shared" si="0"/>
        <v>45000</v>
      </c>
      <c r="J25" s="317"/>
      <c r="K25" s="313" t="s">
        <v>39</v>
      </c>
      <c r="L25" s="319">
        <v>3</v>
      </c>
      <c r="M25" s="315">
        <v>1000</v>
      </c>
      <c r="N25" s="316">
        <v>3000</v>
      </c>
      <c r="O25" s="247"/>
      <c r="P25" s="242" t="s">
        <v>39</v>
      </c>
      <c r="Q25" s="249">
        <v>3</v>
      </c>
      <c r="R25" s="244">
        <v>10000</v>
      </c>
      <c r="S25" s="245">
        <v>30000</v>
      </c>
    </row>
    <row r="26" spans="1:19" s="8" customFormat="1" ht="15.75" customHeight="1">
      <c r="A26" s="153"/>
      <c r="B26" s="825" t="s">
        <v>110</v>
      </c>
      <c r="C26" s="826"/>
      <c r="D26" s="827"/>
      <c r="E26" s="128"/>
      <c r="F26" s="87" t="s">
        <v>39</v>
      </c>
      <c r="G26" s="90">
        <v>3</v>
      </c>
      <c r="H26" s="108">
        <v>10000</v>
      </c>
      <c r="I26" s="109">
        <f t="shared" si="0"/>
        <v>30000</v>
      </c>
      <c r="J26" s="317"/>
      <c r="K26" s="313" t="s">
        <v>39</v>
      </c>
      <c r="L26" s="319">
        <v>1</v>
      </c>
      <c r="M26" s="315">
        <v>1000</v>
      </c>
      <c r="N26" s="316">
        <v>1000</v>
      </c>
      <c r="O26" s="247"/>
      <c r="P26" s="242" t="s">
        <v>39</v>
      </c>
      <c r="Q26" s="249">
        <v>3</v>
      </c>
      <c r="R26" s="244">
        <v>8000</v>
      </c>
      <c r="S26" s="245">
        <v>24000</v>
      </c>
    </row>
    <row r="27" spans="1:19" s="8" customFormat="1" ht="15.75" customHeight="1">
      <c r="A27" s="153"/>
      <c r="B27" s="825" t="s">
        <v>48</v>
      </c>
      <c r="C27" s="828"/>
      <c r="D27" s="829"/>
      <c r="E27" s="128"/>
      <c r="F27" s="87" t="s">
        <v>12</v>
      </c>
      <c r="G27" s="90">
        <v>2</v>
      </c>
      <c r="H27" s="108">
        <v>30000</v>
      </c>
      <c r="I27" s="109">
        <f t="shared" si="0"/>
        <v>60000</v>
      </c>
      <c r="J27" s="317"/>
      <c r="K27" s="313" t="s">
        <v>39</v>
      </c>
      <c r="L27" s="319">
        <v>3</v>
      </c>
      <c r="M27" s="315">
        <v>950</v>
      </c>
      <c r="N27" s="316">
        <v>2850</v>
      </c>
      <c r="O27" s="247"/>
      <c r="P27" s="242" t="s">
        <v>194</v>
      </c>
      <c r="Q27" s="249">
        <v>2</v>
      </c>
      <c r="R27" s="244">
        <v>35000</v>
      </c>
      <c r="S27" s="245">
        <v>70000</v>
      </c>
    </row>
    <row r="28" spans="1:19" s="8" customFormat="1" ht="15.75" customHeight="1">
      <c r="A28" s="153"/>
      <c r="B28" s="825" t="s">
        <v>49</v>
      </c>
      <c r="C28" s="828"/>
      <c r="D28" s="829"/>
      <c r="E28" s="128"/>
      <c r="F28" s="87" t="s">
        <v>39</v>
      </c>
      <c r="G28" s="90">
        <v>2</v>
      </c>
      <c r="H28" s="108">
        <v>15000</v>
      </c>
      <c r="I28" s="109">
        <f t="shared" si="0"/>
        <v>30000</v>
      </c>
      <c r="J28" s="317"/>
      <c r="K28" s="313" t="s">
        <v>12</v>
      </c>
      <c r="L28" s="319">
        <v>2</v>
      </c>
      <c r="M28" s="315">
        <v>25000</v>
      </c>
      <c r="N28" s="316">
        <v>50000</v>
      </c>
      <c r="O28" s="247"/>
      <c r="P28" s="242" t="s">
        <v>194</v>
      </c>
      <c r="Q28" s="249">
        <v>2</v>
      </c>
      <c r="R28" s="244">
        <v>15000</v>
      </c>
      <c r="S28" s="245">
        <v>30000</v>
      </c>
    </row>
    <row r="29" spans="1:19" s="8" customFormat="1" ht="15.75" customHeight="1">
      <c r="A29" s="153"/>
      <c r="B29" s="825" t="s">
        <v>50</v>
      </c>
      <c r="C29" s="826"/>
      <c r="D29" s="827"/>
      <c r="E29" s="128"/>
      <c r="F29" s="87" t="s">
        <v>12</v>
      </c>
      <c r="G29" s="90">
        <v>3</v>
      </c>
      <c r="H29" s="108">
        <v>6000</v>
      </c>
      <c r="I29" s="109">
        <f t="shared" si="0"/>
        <v>18000</v>
      </c>
      <c r="J29" s="317"/>
      <c r="K29" s="313" t="s">
        <v>39</v>
      </c>
      <c r="L29" s="319">
        <v>2</v>
      </c>
      <c r="M29" s="315">
        <v>1000</v>
      </c>
      <c r="N29" s="316">
        <v>2000</v>
      </c>
      <c r="O29" s="247"/>
      <c r="P29" s="242" t="s">
        <v>194</v>
      </c>
      <c r="Q29" s="249">
        <v>3</v>
      </c>
      <c r="R29" s="244">
        <v>7000</v>
      </c>
      <c r="S29" s="245">
        <v>21000</v>
      </c>
    </row>
    <row r="30" spans="1:19" s="8" customFormat="1" ht="15.75" customHeight="1">
      <c r="A30" s="153"/>
      <c r="B30" s="133" t="s">
        <v>51</v>
      </c>
      <c r="C30" s="134"/>
      <c r="D30" s="135"/>
      <c r="E30" s="128"/>
      <c r="F30" s="87" t="s">
        <v>39</v>
      </c>
      <c r="G30" s="90">
        <v>1</v>
      </c>
      <c r="H30" s="108">
        <v>190000</v>
      </c>
      <c r="I30" s="109">
        <f t="shared" si="0"/>
        <v>190000</v>
      </c>
      <c r="J30" s="317"/>
      <c r="K30" s="313" t="s">
        <v>12</v>
      </c>
      <c r="L30" s="319">
        <v>3</v>
      </c>
      <c r="M30" s="315">
        <v>500</v>
      </c>
      <c r="N30" s="316">
        <v>1500</v>
      </c>
      <c r="O30" s="247"/>
      <c r="P30" s="242" t="s">
        <v>195</v>
      </c>
      <c r="Q30" s="249">
        <v>1</v>
      </c>
      <c r="R30" s="244">
        <v>10000</v>
      </c>
      <c r="S30" s="245">
        <v>10000</v>
      </c>
    </row>
    <row r="31" spans="1:19" s="8" customFormat="1" ht="15.75" customHeight="1">
      <c r="A31" s="153"/>
      <c r="B31" s="816" t="s">
        <v>75</v>
      </c>
      <c r="C31" s="817"/>
      <c r="D31" s="818"/>
      <c r="E31" s="128"/>
      <c r="F31" s="87" t="s">
        <v>39</v>
      </c>
      <c r="G31" s="90">
        <v>2</v>
      </c>
      <c r="H31" s="108">
        <v>5000</v>
      </c>
      <c r="I31" s="109">
        <f t="shared" si="0"/>
        <v>10000</v>
      </c>
      <c r="J31" s="317"/>
      <c r="K31" s="313" t="s">
        <v>39</v>
      </c>
      <c r="L31" s="319">
        <v>1</v>
      </c>
      <c r="M31" s="315">
        <v>1000</v>
      </c>
      <c r="N31" s="316">
        <v>1000</v>
      </c>
      <c r="O31" s="247"/>
      <c r="P31" s="242" t="s">
        <v>33</v>
      </c>
      <c r="Q31" s="249">
        <v>2</v>
      </c>
      <c r="R31" s="244">
        <v>4000</v>
      </c>
      <c r="S31" s="245">
        <v>8000</v>
      </c>
    </row>
    <row r="32" spans="1:19" s="8" customFormat="1" ht="15.75" customHeight="1">
      <c r="A32" s="153"/>
      <c r="B32" s="179" t="s">
        <v>111</v>
      </c>
      <c r="C32" s="180"/>
      <c r="D32" s="181"/>
      <c r="E32" s="128"/>
      <c r="F32" s="87" t="s">
        <v>39</v>
      </c>
      <c r="G32" s="90">
        <v>2</v>
      </c>
      <c r="H32" s="108">
        <v>5000</v>
      </c>
      <c r="I32" s="109">
        <f t="shared" si="0"/>
        <v>10000</v>
      </c>
      <c r="J32" s="317"/>
      <c r="K32" s="313" t="s">
        <v>39</v>
      </c>
      <c r="L32" s="319">
        <v>2</v>
      </c>
      <c r="M32" s="315">
        <v>3000</v>
      </c>
      <c r="N32" s="316">
        <v>6000</v>
      </c>
      <c r="O32" s="247"/>
      <c r="P32" s="242" t="s">
        <v>33</v>
      </c>
      <c r="Q32" s="249">
        <v>2</v>
      </c>
      <c r="R32" s="244">
        <v>4000</v>
      </c>
      <c r="S32" s="245">
        <v>8000</v>
      </c>
    </row>
    <row r="33" spans="1:19" s="8" customFormat="1" ht="15.75" customHeight="1">
      <c r="A33" s="153"/>
      <c r="B33" s="212" t="s">
        <v>164</v>
      </c>
      <c r="C33" s="213"/>
      <c r="D33" s="214"/>
      <c r="E33" s="128"/>
      <c r="F33" s="87" t="s">
        <v>12</v>
      </c>
      <c r="G33" s="90">
        <v>1</v>
      </c>
      <c r="H33" s="108">
        <v>15000</v>
      </c>
      <c r="I33" s="109">
        <f t="shared" si="0"/>
        <v>15000</v>
      </c>
      <c r="J33" s="317"/>
      <c r="K33" s="313" t="s">
        <v>39</v>
      </c>
      <c r="L33" s="731">
        <v>1</v>
      </c>
      <c r="M33" s="315">
        <v>1000</v>
      </c>
      <c r="N33" s="316">
        <v>2000</v>
      </c>
      <c r="O33" s="247"/>
      <c r="P33" s="242" t="s">
        <v>194</v>
      </c>
      <c r="Q33" s="249">
        <v>1</v>
      </c>
      <c r="R33" s="244">
        <v>10000</v>
      </c>
      <c r="S33" s="245">
        <v>10000</v>
      </c>
    </row>
    <row r="34" spans="1:19" s="8" customFormat="1" ht="15.75" customHeight="1">
      <c r="A34" s="153"/>
      <c r="B34" s="816" t="s">
        <v>76</v>
      </c>
      <c r="C34" s="817"/>
      <c r="D34" s="818"/>
      <c r="E34" s="128"/>
      <c r="F34" s="87" t="s">
        <v>39</v>
      </c>
      <c r="G34" s="90">
        <v>2</v>
      </c>
      <c r="H34" s="108">
        <v>12000</v>
      </c>
      <c r="I34" s="109">
        <f t="shared" si="0"/>
        <v>24000</v>
      </c>
      <c r="J34" s="317"/>
      <c r="K34" s="313" t="s">
        <v>12</v>
      </c>
      <c r="L34" s="731">
        <v>2</v>
      </c>
      <c r="M34" s="315">
        <v>2000</v>
      </c>
      <c r="N34" s="316">
        <v>2000</v>
      </c>
      <c r="O34" s="247"/>
      <c r="P34" s="242" t="s">
        <v>33</v>
      </c>
      <c r="Q34" s="249">
        <v>2</v>
      </c>
      <c r="R34" s="244">
        <v>5000</v>
      </c>
      <c r="S34" s="245">
        <v>10000</v>
      </c>
    </row>
    <row r="35" spans="1:19" s="8" customFormat="1" ht="15.75" customHeight="1">
      <c r="A35" s="153"/>
      <c r="B35" s="816" t="s">
        <v>163</v>
      </c>
      <c r="C35" s="817"/>
      <c r="D35" s="818"/>
      <c r="E35" s="128"/>
      <c r="F35" s="87" t="s">
        <v>39</v>
      </c>
      <c r="G35" s="90">
        <v>2</v>
      </c>
      <c r="H35" s="108">
        <v>12000</v>
      </c>
      <c r="I35" s="109">
        <f t="shared" si="0"/>
        <v>24000</v>
      </c>
      <c r="J35" s="317"/>
      <c r="K35" s="313" t="s">
        <v>39</v>
      </c>
      <c r="L35" s="319">
        <v>2</v>
      </c>
      <c r="M35" s="315">
        <v>800</v>
      </c>
      <c r="N35" s="316">
        <v>1600</v>
      </c>
      <c r="O35" s="247"/>
      <c r="P35" s="242" t="s">
        <v>33</v>
      </c>
      <c r="Q35" s="249">
        <v>2</v>
      </c>
      <c r="R35" s="244">
        <v>5000</v>
      </c>
      <c r="S35" s="245">
        <v>10000</v>
      </c>
    </row>
    <row r="36" spans="1:19" s="8" customFormat="1" ht="15.75" customHeight="1">
      <c r="A36" s="153"/>
      <c r="B36" s="816" t="s">
        <v>90</v>
      </c>
      <c r="C36" s="817"/>
      <c r="D36" s="818"/>
      <c r="E36" s="128"/>
      <c r="F36" s="87" t="s">
        <v>12</v>
      </c>
      <c r="G36" s="90">
        <v>1</v>
      </c>
      <c r="H36" s="108">
        <v>15000</v>
      </c>
      <c r="I36" s="109">
        <f t="shared" si="0"/>
        <v>15000</v>
      </c>
      <c r="J36" s="317"/>
      <c r="K36" s="313" t="s">
        <v>39</v>
      </c>
      <c r="L36" s="731">
        <v>1</v>
      </c>
      <c r="M36" s="315">
        <v>5000</v>
      </c>
      <c r="N36" s="316">
        <v>5000</v>
      </c>
      <c r="O36" s="247"/>
      <c r="P36" s="242" t="s">
        <v>194</v>
      </c>
      <c r="Q36" s="249">
        <v>1</v>
      </c>
      <c r="R36" s="244">
        <v>15000</v>
      </c>
      <c r="S36" s="245">
        <v>15000</v>
      </c>
    </row>
    <row r="37" spans="1:19" s="240" customFormat="1" ht="15.75" customHeight="1">
      <c r="A37" s="246"/>
      <c r="B37" s="477"/>
      <c r="C37" s="481"/>
      <c r="D37" s="482"/>
      <c r="E37" s="247"/>
      <c r="F37" s="242"/>
      <c r="G37" s="249"/>
      <c r="H37" s="244"/>
      <c r="I37" s="245"/>
      <c r="J37" s="317"/>
      <c r="K37" s="313"/>
      <c r="L37" s="319"/>
      <c r="M37" s="315"/>
      <c r="N37" s="316"/>
      <c r="O37" s="247"/>
      <c r="P37" s="242"/>
      <c r="Q37" s="249"/>
      <c r="R37" s="244"/>
      <c r="S37" s="245"/>
    </row>
    <row r="38" spans="1:19" s="240" customFormat="1" ht="15.75" customHeight="1">
      <c r="A38" s="246"/>
      <c r="B38" s="477"/>
      <c r="C38" s="481"/>
      <c r="D38" s="482"/>
      <c r="E38" s="247"/>
      <c r="F38" s="242"/>
      <c r="G38" s="249"/>
      <c r="H38" s="244"/>
      <c r="I38" s="245"/>
      <c r="J38" s="317"/>
      <c r="K38" s="313"/>
      <c r="L38" s="319"/>
      <c r="M38" s="315"/>
      <c r="N38" s="316"/>
      <c r="O38" s="247"/>
      <c r="P38" s="242"/>
      <c r="Q38" s="249"/>
      <c r="R38" s="244"/>
      <c r="S38" s="245"/>
    </row>
    <row r="39" spans="1:19" s="240" customFormat="1" ht="15.75" customHeight="1">
      <c r="A39" s="246"/>
      <c r="B39" s="477"/>
      <c r="C39" s="481"/>
      <c r="D39" s="482"/>
      <c r="E39" s="247"/>
      <c r="F39" s="242"/>
      <c r="G39" s="249"/>
      <c r="H39" s="244"/>
      <c r="I39" s="245"/>
      <c r="J39" s="317"/>
      <c r="K39" s="313"/>
      <c r="L39" s="319"/>
      <c r="M39" s="315"/>
      <c r="N39" s="316"/>
      <c r="O39" s="247"/>
      <c r="P39" s="242"/>
      <c r="Q39" s="249"/>
      <c r="R39" s="244"/>
      <c r="S39" s="245"/>
    </row>
    <row r="40" spans="1:19" s="8" customFormat="1" ht="15.75" customHeight="1">
      <c r="A40" s="154" t="s">
        <v>52</v>
      </c>
      <c r="B40" s="830" t="s">
        <v>53</v>
      </c>
      <c r="C40" s="831"/>
      <c r="D40" s="832"/>
      <c r="E40" s="129"/>
      <c r="F40" s="91"/>
      <c r="G40" s="92"/>
      <c r="H40" s="110"/>
      <c r="I40" s="279">
        <f>SUM(I12:I36)</f>
        <v>687000</v>
      </c>
      <c r="J40" s="317"/>
      <c r="K40" s="313"/>
      <c r="L40" s="319"/>
      <c r="M40" s="315"/>
      <c r="N40" s="585">
        <v>126400</v>
      </c>
      <c r="O40" s="250"/>
      <c r="P40" s="251"/>
      <c r="Q40" s="252"/>
      <c r="R40" s="253"/>
      <c r="S40" s="780">
        <v>466500</v>
      </c>
    </row>
    <row r="41" spans="1:19" s="8" customFormat="1" ht="15" customHeight="1">
      <c r="A41" s="154"/>
      <c r="B41" s="136"/>
      <c r="C41" s="137"/>
      <c r="D41" s="138"/>
      <c r="E41" s="129"/>
      <c r="F41" s="91"/>
      <c r="G41" s="92"/>
      <c r="H41" s="110"/>
      <c r="I41" s="111"/>
      <c r="J41" s="320"/>
      <c r="K41" s="321"/>
      <c r="L41" s="322"/>
      <c r="M41" s="323"/>
      <c r="N41" s="324"/>
      <c r="O41" s="250"/>
      <c r="P41" s="251"/>
      <c r="Q41" s="252"/>
      <c r="R41" s="253"/>
      <c r="S41" s="111"/>
    </row>
    <row r="42" spans="1:19" s="8" customFormat="1" ht="26.25" customHeight="1">
      <c r="A42" s="157" t="s">
        <v>19</v>
      </c>
      <c r="B42" s="833" t="s">
        <v>131</v>
      </c>
      <c r="C42" s="834"/>
      <c r="D42" s="835"/>
      <c r="E42" s="130"/>
      <c r="F42" s="93"/>
      <c r="G42" s="94"/>
      <c r="H42" s="122"/>
      <c r="I42" s="118"/>
      <c r="J42" s="320"/>
      <c r="K42" s="321"/>
      <c r="L42" s="322"/>
      <c r="M42" s="323"/>
      <c r="N42" s="324"/>
      <c r="O42" s="254"/>
      <c r="P42" s="255"/>
      <c r="Q42" s="256"/>
      <c r="R42" s="257"/>
      <c r="S42" s="258"/>
    </row>
    <row r="43" spans="1:19" s="8" customFormat="1" ht="15.75" customHeight="1">
      <c r="A43" s="155">
        <v>1</v>
      </c>
      <c r="B43" s="836" t="s">
        <v>100</v>
      </c>
      <c r="C43" s="837"/>
      <c r="D43" s="838"/>
      <c r="E43" s="130"/>
      <c r="F43" s="93" t="s">
        <v>12</v>
      </c>
      <c r="G43" s="94">
        <v>1</v>
      </c>
      <c r="H43" s="44">
        <v>15000</v>
      </c>
      <c r="I43" s="118">
        <f>H43*G43</f>
        <v>15000</v>
      </c>
      <c r="J43" s="320"/>
      <c r="K43" s="325" t="s">
        <v>12</v>
      </c>
      <c r="L43" s="326">
        <v>1</v>
      </c>
      <c r="M43" s="328">
        <v>1000</v>
      </c>
      <c r="N43" s="316">
        <v>1000</v>
      </c>
      <c r="O43" s="254"/>
      <c r="P43" s="255" t="s">
        <v>197</v>
      </c>
      <c r="Q43" s="256">
        <v>1</v>
      </c>
      <c r="R43" s="259">
        <v>5000</v>
      </c>
      <c r="S43" s="258">
        <v>5000</v>
      </c>
    </row>
    <row r="44" spans="1:19" s="8" customFormat="1" ht="15.75" customHeight="1">
      <c r="A44" s="155">
        <v>2</v>
      </c>
      <c r="B44" s="836" t="s">
        <v>120</v>
      </c>
      <c r="C44" s="837"/>
      <c r="D44" s="838"/>
      <c r="E44" s="130"/>
      <c r="F44" s="93" t="s">
        <v>12</v>
      </c>
      <c r="G44" s="94">
        <v>1</v>
      </c>
      <c r="H44" s="44">
        <v>30000</v>
      </c>
      <c r="I44" s="118">
        <f>H44*G44</f>
        <v>30000</v>
      </c>
      <c r="J44" s="320"/>
      <c r="K44" s="325" t="s">
        <v>12</v>
      </c>
      <c r="L44" s="326">
        <v>1</v>
      </c>
      <c r="M44" s="328">
        <v>11856</v>
      </c>
      <c r="N44" s="316">
        <v>11856</v>
      </c>
      <c r="O44" s="254"/>
      <c r="P44" s="255" t="s">
        <v>197</v>
      </c>
      <c r="Q44" s="256">
        <v>1</v>
      </c>
      <c r="R44" s="259">
        <v>50000</v>
      </c>
      <c r="S44" s="258">
        <v>50000</v>
      </c>
    </row>
    <row r="45" spans="1:19" s="8" customFormat="1" ht="15.75" customHeight="1">
      <c r="A45" s="155">
        <v>3</v>
      </c>
      <c r="B45" s="836" t="s">
        <v>167</v>
      </c>
      <c r="C45" s="837"/>
      <c r="D45" s="838"/>
      <c r="E45" s="130"/>
      <c r="F45" s="93" t="s">
        <v>39</v>
      </c>
      <c r="G45" s="94">
        <v>1</v>
      </c>
      <c r="H45" s="44"/>
      <c r="I45" s="44"/>
      <c r="J45" s="320"/>
      <c r="K45" s="325" t="s">
        <v>39</v>
      </c>
      <c r="L45" s="326">
        <v>1</v>
      </c>
      <c r="M45" s="329" t="s">
        <v>181</v>
      </c>
      <c r="N45" s="316"/>
      <c r="O45" s="254"/>
      <c r="P45" s="255" t="s">
        <v>177</v>
      </c>
      <c r="Q45" s="256"/>
      <c r="R45" s="259"/>
      <c r="S45" s="259"/>
    </row>
    <row r="46" spans="1:19" s="8" customFormat="1" ht="15.75" customHeight="1">
      <c r="A46" s="156"/>
      <c r="B46" s="839" t="s">
        <v>53</v>
      </c>
      <c r="C46" s="840"/>
      <c r="D46" s="841"/>
      <c r="E46" s="130"/>
      <c r="F46" s="93"/>
      <c r="G46" s="94"/>
      <c r="H46" s="122"/>
      <c r="I46" s="280">
        <f>SUM(I43:I45)</f>
        <v>45000</v>
      </c>
      <c r="J46" s="320"/>
      <c r="K46" s="325"/>
      <c r="L46" s="326"/>
      <c r="M46" s="329"/>
      <c r="N46" s="586">
        <v>12856</v>
      </c>
      <c r="O46" s="254"/>
      <c r="P46" s="255"/>
      <c r="Q46" s="256"/>
      <c r="R46" s="257"/>
      <c r="S46" s="781">
        <v>55000</v>
      </c>
    </row>
    <row r="47" spans="1:19" s="8" customFormat="1" ht="15.75" customHeight="1">
      <c r="A47" s="156"/>
      <c r="B47" s="204"/>
      <c r="C47" s="205"/>
      <c r="D47" s="206"/>
      <c r="E47" s="130"/>
      <c r="F47" s="93"/>
      <c r="G47" s="94"/>
      <c r="H47" s="122"/>
      <c r="I47" s="119"/>
      <c r="J47" s="320"/>
      <c r="K47" s="325"/>
      <c r="L47" s="326"/>
      <c r="M47" s="327"/>
      <c r="N47" s="330"/>
      <c r="O47" s="254"/>
      <c r="P47" s="255"/>
      <c r="Q47" s="256"/>
      <c r="R47" s="257"/>
      <c r="S47" s="260"/>
    </row>
    <row r="48" spans="1:19" s="8" customFormat="1" ht="23.25" customHeight="1">
      <c r="A48" s="157" t="s">
        <v>78</v>
      </c>
      <c r="B48" s="833" t="s">
        <v>175</v>
      </c>
      <c r="C48" s="834"/>
      <c r="D48" s="835"/>
      <c r="E48" s="130"/>
      <c r="F48" s="93"/>
      <c r="G48" s="94"/>
      <c r="H48" s="122"/>
      <c r="I48" s="118"/>
      <c r="J48" s="320"/>
      <c r="K48" s="325"/>
      <c r="L48" s="326"/>
      <c r="M48" s="327"/>
      <c r="N48" s="330"/>
      <c r="O48" s="254"/>
      <c r="P48" s="255"/>
      <c r="Q48" s="256"/>
      <c r="R48" s="257"/>
      <c r="S48" s="258"/>
    </row>
    <row r="49" spans="1:19" s="8" customFormat="1" ht="15.75" customHeight="1">
      <c r="A49" s="155">
        <v>1</v>
      </c>
      <c r="B49" s="836" t="s">
        <v>100</v>
      </c>
      <c r="C49" s="837"/>
      <c r="D49" s="838"/>
      <c r="E49" s="130"/>
      <c r="F49" s="93" t="s">
        <v>12</v>
      </c>
      <c r="G49" s="94">
        <v>1</v>
      </c>
      <c r="H49" s="44">
        <v>15000</v>
      </c>
      <c r="I49" s="118">
        <f>H49*G49</f>
        <v>15000</v>
      </c>
      <c r="J49" s="320"/>
      <c r="K49" s="325" t="s">
        <v>12</v>
      </c>
      <c r="L49" s="326">
        <v>1</v>
      </c>
      <c r="M49" s="328">
        <v>1000</v>
      </c>
      <c r="N49" s="316">
        <v>1000</v>
      </c>
      <c r="O49" s="254"/>
      <c r="P49" s="255" t="s">
        <v>197</v>
      </c>
      <c r="Q49" s="256">
        <v>1</v>
      </c>
      <c r="R49" s="259">
        <v>5000</v>
      </c>
      <c r="S49" s="258">
        <v>5000</v>
      </c>
    </row>
    <row r="50" spans="1:19" s="8" customFormat="1" ht="15.75" customHeight="1">
      <c r="A50" s="155">
        <v>2</v>
      </c>
      <c r="B50" s="836" t="s">
        <v>120</v>
      </c>
      <c r="C50" s="837"/>
      <c r="D50" s="838"/>
      <c r="E50" s="130"/>
      <c r="F50" s="93" t="s">
        <v>12</v>
      </c>
      <c r="G50" s="94">
        <v>1</v>
      </c>
      <c r="H50" s="44">
        <v>30000</v>
      </c>
      <c r="I50" s="118">
        <f>H50*G50</f>
        <v>30000</v>
      </c>
      <c r="J50" s="320"/>
      <c r="K50" s="325" t="s">
        <v>12</v>
      </c>
      <c r="L50" s="326">
        <v>1</v>
      </c>
      <c r="M50" s="328">
        <v>12000</v>
      </c>
      <c r="N50" s="316">
        <v>12000</v>
      </c>
      <c r="O50" s="254"/>
      <c r="P50" s="255" t="s">
        <v>197</v>
      </c>
      <c r="Q50" s="256">
        <v>1</v>
      </c>
      <c r="R50" s="259">
        <v>50000</v>
      </c>
      <c r="S50" s="258">
        <v>50000</v>
      </c>
    </row>
    <row r="51" spans="1:19" s="8" customFormat="1" ht="15.75" customHeight="1">
      <c r="A51" s="156"/>
      <c r="B51" s="839" t="s">
        <v>53</v>
      </c>
      <c r="C51" s="840"/>
      <c r="D51" s="841"/>
      <c r="E51" s="130"/>
      <c r="F51" s="93"/>
      <c r="G51" s="94"/>
      <c r="H51" s="122"/>
      <c r="I51" s="280">
        <f>SUM(I49:I50)</f>
        <v>45000</v>
      </c>
      <c r="J51" s="320"/>
      <c r="K51" s="325"/>
      <c r="L51" s="326"/>
      <c r="M51" s="327"/>
      <c r="N51" s="586">
        <v>13000</v>
      </c>
      <c r="O51" s="254"/>
      <c r="P51" s="255"/>
      <c r="Q51" s="256"/>
      <c r="R51" s="257"/>
      <c r="S51" s="780">
        <v>55000</v>
      </c>
    </row>
    <row r="52" spans="1:19" s="240" customFormat="1" ht="15.75" customHeight="1">
      <c r="A52" s="156"/>
      <c r="B52" s="462"/>
      <c r="C52" s="463"/>
      <c r="D52" s="464"/>
      <c r="E52" s="254"/>
      <c r="F52" s="255"/>
      <c r="G52" s="256"/>
      <c r="H52" s="257"/>
      <c r="I52" s="260"/>
      <c r="J52" s="320"/>
      <c r="K52" s="325"/>
      <c r="L52" s="326"/>
      <c r="M52" s="327"/>
      <c r="N52" s="586"/>
      <c r="O52" s="254"/>
      <c r="P52" s="255"/>
      <c r="Q52" s="256"/>
      <c r="R52" s="257"/>
      <c r="S52" s="582"/>
    </row>
    <row r="53" spans="1:19" s="8" customFormat="1" ht="15.75" customHeight="1">
      <c r="A53" s="155"/>
      <c r="B53" s="218"/>
      <c r="C53" s="219"/>
      <c r="D53" s="220"/>
      <c r="E53" s="130"/>
      <c r="F53" s="93"/>
      <c r="G53" s="94"/>
      <c r="H53" s="44"/>
      <c r="I53" s="118"/>
      <c r="J53" s="320"/>
      <c r="K53" s="325"/>
      <c r="L53" s="326"/>
      <c r="M53" s="327"/>
      <c r="N53" s="330"/>
      <c r="O53" s="254"/>
      <c r="P53" s="255"/>
      <c r="Q53" s="256"/>
      <c r="R53" s="259"/>
      <c r="S53" s="258"/>
    </row>
    <row r="54" spans="1:19" s="8" customFormat="1" ht="24.75" customHeight="1">
      <c r="A54" s="157" t="s">
        <v>79</v>
      </c>
      <c r="B54" s="833" t="s">
        <v>132</v>
      </c>
      <c r="C54" s="834"/>
      <c r="D54" s="835"/>
      <c r="E54" s="130"/>
      <c r="F54" s="93"/>
      <c r="G54" s="94"/>
      <c r="H54" s="122"/>
      <c r="I54" s="118"/>
      <c r="J54" s="320"/>
      <c r="K54" s="325"/>
      <c r="L54" s="326"/>
      <c r="M54" s="328"/>
      <c r="N54" s="316"/>
      <c r="O54" s="254"/>
      <c r="P54" s="255"/>
      <c r="Q54" s="256"/>
      <c r="R54" s="257"/>
      <c r="S54" s="258"/>
    </row>
    <row r="55" spans="1:19" s="8" customFormat="1" ht="15.75" customHeight="1">
      <c r="A55" s="155">
        <v>1</v>
      </c>
      <c r="B55" s="836" t="s">
        <v>100</v>
      </c>
      <c r="C55" s="837"/>
      <c r="D55" s="838"/>
      <c r="E55" s="130"/>
      <c r="F55" s="93" t="s">
        <v>12</v>
      </c>
      <c r="G55" s="94">
        <v>1</v>
      </c>
      <c r="H55" s="44">
        <v>25000</v>
      </c>
      <c r="I55" s="118">
        <f>H55*G55</f>
        <v>25000</v>
      </c>
      <c r="J55" s="320"/>
      <c r="K55" s="325" t="s">
        <v>12</v>
      </c>
      <c r="L55" s="326">
        <v>1</v>
      </c>
      <c r="M55" s="328">
        <v>1000</v>
      </c>
      <c r="N55" s="316">
        <v>1000</v>
      </c>
      <c r="O55" s="254"/>
      <c r="P55" s="255" t="s">
        <v>197</v>
      </c>
      <c r="Q55" s="256">
        <v>1</v>
      </c>
      <c r="R55" s="259">
        <v>5000</v>
      </c>
      <c r="S55" s="258">
        <v>50000</v>
      </c>
    </row>
    <row r="56" spans="1:19" s="8" customFormat="1" ht="15.75" customHeight="1">
      <c r="A56" s="155">
        <v>2</v>
      </c>
      <c r="B56" s="836" t="s">
        <v>120</v>
      </c>
      <c r="C56" s="837"/>
      <c r="D56" s="838"/>
      <c r="E56" s="130"/>
      <c r="F56" s="93" t="s">
        <v>12</v>
      </c>
      <c r="G56" s="94">
        <v>1</v>
      </c>
      <c r="H56" s="44">
        <v>20000</v>
      </c>
      <c r="I56" s="118">
        <f>H56*G56</f>
        <v>20000</v>
      </c>
      <c r="J56" s="320"/>
      <c r="K56" s="325" t="s">
        <v>12</v>
      </c>
      <c r="L56" s="326">
        <v>1</v>
      </c>
      <c r="M56" s="328">
        <v>12000</v>
      </c>
      <c r="N56" s="316">
        <v>12000</v>
      </c>
      <c r="O56" s="254"/>
      <c r="P56" s="255" t="s">
        <v>197</v>
      </c>
      <c r="Q56" s="256">
        <v>1</v>
      </c>
      <c r="R56" s="259">
        <v>5000</v>
      </c>
      <c r="S56" s="258">
        <v>50000</v>
      </c>
    </row>
    <row r="57" spans="1:19" s="8" customFormat="1" ht="15.75" customHeight="1">
      <c r="A57" s="155">
        <v>3</v>
      </c>
      <c r="B57" s="836" t="s">
        <v>167</v>
      </c>
      <c r="C57" s="837"/>
      <c r="D57" s="838"/>
      <c r="E57" s="130"/>
      <c r="F57" s="93" t="s">
        <v>39</v>
      </c>
      <c r="G57" s="94">
        <v>1</v>
      </c>
      <c r="H57" s="44">
        <v>10000</v>
      </c>
      <c r="I57" s="44"/>
      <c r="J57" s="320"/>
      <c r="K57" s="325" t="s">
        <v>39</v>
      </c>
      <c r="L57" s="326">
        <v>1</v>
      </c>
      <c r="M57" s="329" t="s">
        <v>181</v>
      </c>
      <c r="N57" s="316"/>
      <c r="O57" s="254"/>
      <c r="P57" s="255"/>
      <c r="Q57" s="256"/>
      <c r="R57" s="259"/>
      <c r="S57" s="259"/>
    </row>
    <row r="58" spans="1:19" s="8" customFormat="1" ht="15.75" customHeight="1">
      <c r="A58" s="156"/>
      <c r="B58" s="839" t="s">
        <v>53</v>
      </c>
      <c r="C58" s="840"/>
      <c r="D58" s="841"/>
      <c r="E58" s="130"/>
      <c r="F58" s="93"/>
      <c r="G58" s="94"/>
      <c r="H58" s="122"/>
      <c r="I58" s="280">
        <f>SUM(I55:I57)</f>
        <v>45000</v>
      </c>
      <c r="J58" s="320"/>
      <c r="K58" s="325"/>
      <c r="L58" s="326"/>
      <c r="M58" s="329"/>
      <c r="N58" s="586">
        <v>13000</v>
      </c>
      <c r="O58" s="254"/>
      <c r="P58" s="255"/>
      <c r="Q58" s="256"/>
      <c r="R58" s="257"/>
      <c r="S58" s="780">
        <v>55000</v>
      </c>
    </row>
    <row r="59" spans="1:19" s="8" customFormat="1" ht="15.75" customHeight="1">
      <c r="A59" s="156"/>
      <c r="B59" s="142"/>
      <c r="C59" s="143"/>
      <c r="D59" s="144"/>
      <c r="E59" s="130"/>
      <c r="F59" s="93"/>
      <c r="G59" s="94"/>
      <c r="H59" s="122"/>
      <c r="I59" s="118"/>
      <c r="J59" s="320"/>
      <c r="K59" s="325"/>
      <c r="L59" s="326"/>
      <c r="M59" s="327"/>
      <c r="N59" s="330"/>
      <c r="O59" s="254"/>
      <c r="P59" s="255"/>
      <c r="Q59" s="256"/>
      <c r="R59" s="257"/>
      <c r="S59" s="258"/>
    </row>
    <row r="60" spans="1:19" s="8" customFormat="1" ht="23.25" customHeight="1">
      <c r="A60" s="157" t="s">
        <v>80</v>
      </c>
      <c r="B60" s="833" t="s">
        <v>133</v>
      </c>
      <c r="C60" s="834"/>
      <c r="D60" s="835"/>
      <c r="E60" s="130"/>
      <c r="F60" s="93"/>
      <c r="G60" s="94"/>
      <c r="H60" s="122"/>
      <c r="I60" s="118"/>
      <c r="J60" s="320"/>
      <c r="K60" s="325"/>
      <c r="L60" s="326"/>
      <c r="M60" s="327"/>
      <c r="N60" s="316"/>
      <c r="O60" s="254"/>
      <c r="P60" s="255"/>
      <c r="Q60" s="256"/>
      <c r="R60" s="257"/>
      <c r="S60" s="258"/>
    </row>
    <row r="61" spans="1:19" s="8" customFormat="1" ht="15.75" customHeight="1">
      <c r="A61" s="155">
        <v>1</v>
      </c>
      <c r="B61" s="836" t="s">
        <v>100</v>
      </c>
      <c r="C61" s="837"/>
      <c r="D61" s="838"/>
      <c r="E61" s="130"/>
      <c r="F61" s="93" t="s">
        <v>12</v>
      </c>
      <c r="G61" s="94">
        <v>1</v>
      </c>
      <c r="H61" s="44">
        <v>25000</v>
      </c>
      <c r="I61" s="118">
        <f>H61*G61</f>
        <v>25000</v>
      </c>
      <c r="J61" s="320"/>
      <c r="K61" s="325" t="s">
        <v>12</v>
      </c>
      <c r="L61" s="326">
        <v>1</v>
      </c>
      <c r="M61" s="328">
        <v>1000</v>
      </c>
      <c r="N61" s="316">
        <v>1000</v>
      </c>
      <c r="O61" s="254"/>
      <c r="P61" s="255" t="s">
        <v>197</v>
      </c>
      <c r="Q61" s="256">
        <v>1</v>
      </c>
      <c r="R61" s="259">
        <v>5000</v>
      </c>
      <c r="S61" s="258">
        <v>5000</v>
      </c>
    </row>
    <row r="62" spans="1:19" s="8" customFormat="1" ht="15.75" customHeight="1">
      <c r="A62" s="155">
        <v>2</v>
      </c>
      <c r="B62" s="836" t="s">
        <v>120</v>
      </c>
      <c r="C62" s="837"/>
      <c r="D62" s="838"/>
      <c r="E62" s="130"/>
      <c r="F62" s="93" t="s">
        <v>12</v>
      </c>
      <c r="G62" s="94">
        <v>1</v>
      </c>
      <c r="H62" s="44">
        <v>20000</v>
      </c>
      <c r="I62" s="118">
        <f>H62*G62</f>
        <v>20000</v>
      </c>
      <c r="J62" s="320"/>
      <c r="K62" s="325" t="s">
        <v>12</v>
      </c>
      <c r="L62" s="326">
        <v>1</v>
      </c>
      <c r="M62" s="328">
        <v>12000</v>
      </c>
      <c r="N62" s="316">
        <v>12000</v>
      </c>
      <c r="O62" s="254"/>
      <c r="P62" s="255" t="s">
        <v>197</v>
      </c>
      <c r="Q62" s="256">
        <v>1</v>
      </c>
      <c r="R62" s="259">
        <v>50000</v>
      </c>
      <c r="S62" s="258">
        <v>50000</v>
      </c>
    </row>
    <row r="63" spans="1:19" s="8" customFormat="1" ht="15.75" customHeight="1">
      <c r="A63" s="155">
        <v>3</v>
      </c>
      <c r="B63" s="836" t="s">
        <v>167</v>
      </c>
      <c r="C63" s="837"/>
      <c r="D63" s="838"/>
      <c r="E63" s="130"/>
      <c r="F63" s="93" t="s">
        <v>39</v>
      </c>
      <c r="G63" s="94">
        <v>1</v>
      </c>
      <c r="H63" s="44">
        <v>10000</v>
      </c>
      <c r="I63" s="44"/>
      <c r="J63" s="320"/>
      <c r="K63" s="325" t="s">
        <v>39</v>
      </c>
      <c r="L63" s="326">
        <v>1</v>
      </c>
      <c r="M63" s="329" t="s">
        <v>181</v>
      </c>
      <c r="N63" s="316"/>
      <c r="O63" s="254"/>
      <c r="P63" s="255"/>
      <c r="Q63" s="256"/>
      <c r="R63" s="259"/>
      <c r="S63" s="259"/>
    </row>
    <row r="64" spans="1:19" s="8" customFormat="1" ht="15.75" customHeight="1">
      <c r="A64" s="156"/>
      <c r="B64" s="839" t="s">
        <v>53</v>
      </c>
      <c r="C64" s="840"/>
      <c r="D64" s="841"/>
      <c r="E64" s="130"/>
      <c r="F64" s="93"/>
      <c r="G64" s="94"/>
      <c r="H64" s="122"/>
      <c r="I64" s="280">
        <f>SUM(I61:I63)</f>
        <v>45000</v>
      </c>
      <c r="J64" s="320"/>
      <c r="K64" s="325"/>
      <c r="L64" s="326"/>
      <c r="M64" s="329"/>
      <c r="N64" s="586">
        <v>13000</v>
      </c>
      <c r="O64" s="254"/>
      <c r="P64" s="255"/>
      <c r="Q64" s="256"/>
      <c r="R64" s="257"/>
      <c r="S64" s="780">
        <v>55000</v>
      </c>
    </row>
    <row r="65" spans="1:19" s="8" customFormat="1" ht="15.75" customHeight="1">
      <c r="A65" s="156"/>
      <c r="B65" s="204"/>
      <c r="C65" s="205"/>
      <c r="D65" s="206"/>
      <c r="E65" s="130"/>
      <c r="F65" s="93"/>
      <c r="G65" s="94"/>
      <c r="H65" s="122"/>
      <c r="I65" s="118"/>
      <c r="J65" s="320"/>
      <c r="K65" s="325"/>
      <c r="L65" s="326"/>
      <c r="M65" s="327"/>
      <c r="N65" s="330"/>
      <c r="O65" s="254"/>
      <c r="P65" s="255"/>
      <c r="Q65" s="256"/>
      <c r="R65" s="257"/>
      <c r="S65" s="258"/>
    </row>
    <row r="66" spans="1:19" s="8" customFormat="1" ht="24.75" customHeight="1">
      <c r="A66" s="157" t="s">
        <v>105</v>
      </c>
      <c r="B66" s="833" t="s">
        <v>134</v>
      </c>
      <c r="C66" s="834"/>
      <c r="D66" s="835"/>
      <c r="E66" s="130"/>
      <c r="F66" s="93"/>
      <c r="G66" s="94"/>
      <c r="H66" s="122"/>
      <c r="I66" s="118"/>
      <c r="J66" s="320"/>
      <c r="K66" s="325"/>
      <c r="L66" s="326"/>
      <c r="M66" s="327"/>
      <c r="N66" s="316"/>
      <c r="O66" s="254"/>
      <c r="P66" s="255"/>
      <c r="Q66" s="256"/>
      <c r="R66" s="257"/>
      <c r="S66" s="258"/>
    </row>
    <row r="67" spans="1:19" s="8" customFormat="1" ht="15.75" customHeight="1">
      <c r="A67" s="155">
        <v>1</v>
      </c>
      <c r="B67" s="836" t="s">
        <v>100</v>
      </c>
      <c r="C67" s="837"/>
      <c r="D67" s="838"/>
      <c r="E67" s="130"/>
      <c r="F67" s="93" t="s">
        <v>12</v>
      </c>
      <c r="G67" s="94">
        <v>1</v>
      </c>
      <c r="H67" s="44">
        <v>15000</v>
      </c>
      <c r="I67" s="118">
        <f>H67*G67</f>
        <v>15000</v>
      </c>
      <c r="J67" s="320"/>
      <c r="K67" s="325" t="s">
        <v>12</v>
      </c>
      <c r="L67" s="326">
        <v>1</v>
      </c>
      <c r="M67" s="328">
        <v>1000</v>
      </c>
      <c r="N67" s="316">
        <v>1000</v>
      </c>
      <c r="O67" s="254"/>
      <c r="P67" s="255" t="s">
        <v>197</v>
      </c>
      <c r="Q67" s="256">
        <v>1</v>
      </c>
      <c r="R67" s="259">
        <v>5000</v>
      </c>
      <c r="S67" s="258">
        <v>5000</v>
      </c>
    </row>
    <row r="68" spans="1:19" s="8" customFormat="1" ht="15.75" customHeight="1">
      <c r="A68" s="155">
        <v>2</v>
      </c>
      <c r="B68" s="836" t="s">
        <v>120</v>
      </c>
      <c r="C68" s="837"/>
      <c r="D68" s="838"/>
      <c r="E68" s="130"/>
      <c r="F68" s="93" t="s">
        <v>12</v>
      </c>
      <c r="G68" s="94">
        <v>1</v>
      </c>
      <c r="H68" s="44">
        <v>15000</v>
      </c>
      <c r="I68" s="118">
        <f>H68*G68</f>
        <v>15000</v>
      </c>
      <c r="J68" s="320"/>
      <c r="K68" s="325" t="s">
        <v>12</v>
      </c>
      <c r="L68" s="326">
        <v>1</v>
      </c>
      <c r="M68" s="328">
        <v>12000</v>
      </c>
      <c r="N68" s="316">
        <v>12000</v>
      </c>
      <c r="O68" s="254"/>
      <c r="P68" s="255" t="s">
        <v>197</v>
      </c>
      <c r="Q68" s="256">
        <v>1</v>
      </c>
      <c r="R68" s="259">
        <v>50000</v>
      </c>
      <c r="S68" s="258">
        <v>50000</v>
      </c>
    </row>
    <row r="69" spans="1:19" s="8" customFormat="1" ht="15.75" customHeight="1">
      <c r="A69" s="156"/>
      <c r="B69" s="839" t="s">
        <v>53</v>
      </c>
      <c r="C69" s="840"/>
      <c r="D69" s="841"/>
      <c r="E69" s="130"/>
      <c r="F69" s="93"/>
      <c r="G69" s="94"/>
      <c r="H69" s="122"/>
      <c r="I69" s="280">
        <f>SUM(I67:I68)</f>
        <v>30000</v>
      </c>
      <c r="J69" s="320"/>
      <c r="K69" s="325"/>
      <c r="L69" s="326"/>
      <c r="M69" s="328"/>
      <c r="N69" s="586">
        <v>13000</v>
      </c>
      <c r="O69" s="254"/>
      <c r="P69" s="255"/>
      <c r="Q69" s="256"/>
      <c r="R69" s="257"/>
      <c r="S69" s="780">
        <f>SUM(S67:S68)</f>
        <v>55000</v>
      </c>
    </row>
    <row r="70" spans="1:19" s="8" customFormat="1" ht="15.75" customHeight="1">
      <c r="A70" s="156"/>
      <c r="B70" s="204"/>
      <c r="C70" s="205"/>
      <c r="D70" s="206"/>
      <c r="E70" s="130"/>
      <c r="F70" s="93"/>
      <c r="G70" s="94"/>
      <c r="H70" s="122"/>
      <c r="I70" s="119"/>
      <c r="J70" s="320"/>
      <c r="K70" s="325"/>
      <c r="L70" s="326"/>
      <c r="M70" s="327"/>
      <c r="N70" s="330"/>
      <c r="O70" s="254"/>
      <c r="P70" s="255"/>
      <c r="Q70" s="256"/>
      <c r="R70" s="257"/>
      <c r="S70" s="260"/>
    </row>
    <row r="71" spans="1:19" s="8" customFormat="1" ht="29.25" customHeight="1">
      <c r="A71" s="157" t="s">
        <v>81</v>
      </c>
      <c r="B71" s="833" t="s">
        <v>135</v>
      </c>
      <c r="C71" s="834"/>
      <c r="D71" s="835"/>
      <c r="E71" s="130"/>
      <c r="F71" s="93"/>
      <c r="G71" s="94"/>
      <c r="H71" s="122"/>
      <c r="I71" s="118"/>
      <c r="J71" s="320"/>
      <c r="K71" s="325"/>
      <c r="L71" s="326"/>
      <c r="M71" s="327"/>
      <c r="N71" s="330"/>
      <c r="O71" s="254"/>
      <c r="P71" s="255"/>
      <c r="Q71" s="256"/>
      <c r="R71" s="257"/>
      <c r="S71" s="258"/>
    </row>
    <row r="72" spans="1:19" s="8" customFormat="1" ht="15.75" customHeight="1">
      <c r="A72" s="155">
        <v>1</v>
      </c>
      <c r="B72" s="836" t="s">
        <v>100</v>
      </c>
      <c r="C72" s="837"/>
      <c r="D72" s="838"/>
      <c r="E72" s="130"/>
      <c r="F72" s="93" t="s">
        <v>12</v>
      </c>
      <c r="G72" s="94">
        <v>1</v>
      </c>
      <c r="H72" s="44">
        <v>15000</v>
      </c>
      <c r="I72" s="118">
        <f>H72*G72</f>
        <v>15000</v>
      </c>
      <c r="J72" s="320"/>
      <c r="K72" s="325" t="s">
        <v>12</v>
      </c>
      <c r="L72" s="326">
        <v>1</v>
      </c>
      <c r="M72" s="328">
        <v>1000</v>
      </c>
      <c r="N72" s="316">
        <v>1000</v>
      </c>
      <c r="O72" s="254"/>
      <c r="P72" s="255" t="s">
        <v>197</v>
      </c>
      <c r="Q72" s="256">
        <v>1</v>
      </c>
      <c r="R72" s="259">
        <v>5000</v>
      </c>
      <c r="S72" s="258">
        <v>5000</v>
      </c>
    </row>
    <row r="73" spans="1:19" s="8" customFormat="1" ht="15.75" customHeight="1">
      <c r="A73" s="155">
        <v>2</v>
      </c>
      <c r="B73" s="836" t="s">
        <v>120</v>
      </c>
      <c r="C73" s="837"/>
      <c r="D73" s="838"/>
      <c r="E73" s="130"/>
      <c r="F73" s="93" t="s">
        <v>12</v>
      </c>
      <c r="G73" s="94">
        <v>1</v>
      </c>
      <c r="H73" s="44">
        <v>15000</v>
      </c>
      <c r="I73" s="118">
        <f>H73*G73</f>
        <v>15000</v>
      </c>
      <c r="J73" s="320"/>
      <c r="K73" s="325" t="s">
        <v>12</v>
      </c>
      <c r="L73" s="326">
        <v>1</v>
      </c>
      <c r="M73" s="328">
        <v>12000</v>
      </c>
      <c r="N73" s="316">
        <v>12000</v>
      </c>
      <c r="O73" s="254"/>
      <c r="P73" s="255" t="s">
        <v>197</v>
      </c>
      <c r="Q73" s="256">
        <v>1</v>
      </c>
      <c r="R73" s="259">
        <v>50000</v>
      </c>
      <c r="S73" s="258">
        <v>50000</v>
      </c>
    </row>
    <row r="74" spans="1:19" s="8" customFormat="1" ht="15.75" customHeight="1">
      <c r="A74" s="156"/>
      <c r="B74" s="839" t="s">
        <v>53</v>
      </c>
      <c r="C74" s="840"/>
      <c r="D74" s="841"/>
      <c r="E74" s="130"/>
      <c r="F74" s="93"/>
      <c r="G74" s="94"/>
      <c r="H74" s="122"/>
      <c r="I74" s="280">
        <f>SUM(I72:I73)</f>
        <v>30000</v>
      </c>
      <c r="J74" s="320"/>
      <c r="K74" s="325"/>
      <c r="L74" s="326"/>
      <c r="M74" s="328"/>
      <c r="N74" s="586">
        <v>13000</v>
      </c>
      <c r="O74" s="254"/>
      <c r="P74" s="255"/>
      <c r="Q74" s="256"/>
      <c r="R74" s="257"/>
      <c r="S74" s="780">
        <f>SUM(S72:S73)</f>
        <v>55000</v>
      </c>
    </row>
    <row r="75" spans="1:19" s="8" customFormat="1" ht="15.75" customHeight="1">
      <c r="A75" s="156"/>
      <c r="B75" s="204"/>
      <c r="C75" s="205"/>
      <c r="D75" s="206"/>
      <c r="E75" s="130"/>
      <c r="F75" s="93"/>
      <c r="G75" s="94"/>
      <c r="H75" s="122"/>
      <c r="I75" s="119"/>
      <c r="J75" s="320"/>
      <c r="K75" s="325"/>
      <c r="L75" s="326"/>
      <c r="M75" s="327"/>
      <c r="N75" s="330"/>
      <c r="O75" s="254"/>
      <c r="P75" s="255"/>
      <c r="Q75" s="256"/>
      <c r="R75" s="257"/>
      <c r="S75" s="260"/>
    </row>
    <row r="76" spans="1:19" s="8" customFormat="1" ht="18" customHeight="1">
      <c r="A76" s="157" t="s">
        <v>82</v>
      </c>
      <c r="B76" s="873" t="s">
        <v>139</v>
      </c>
      <c r="C76" s="874"/>
      <c r="D76" s="875"/>
      <c r="E76" s="130"/>
      <c r="F76" s="93"/>
      <c r="G76" s="94"/>
      <c r="H76" s="123"/>
      <c r="I76" s="118"/>
      <c r="J76" s="320"/>
      <c r="K76" s="325"/>
      <c r="L76" s="326"/>
      <c r="M76" s="327"/>
      <c r="N76" s="330"/>
      <c r="O76" s="254"/>
      <c r="P76" s="255"/>
      <c r="Q76" s="256"/>
      <c r="R76" s="261"/>
      <c r="S76" s="258"/>
    </row>
    <row r="77" spans="1:19" s="8" customFormat="1" ht="15.75" customHeight="1">
      <c r="A77" s="155">
        <v>1</v>
      </c>
      <c r="B77" s="876" t="s">
        <v>121</v>
      </c>
      <c r="C77" s="877"/>
      <c r="D77" s="878"/>
      <c r="E77" s="130"/>
      <c r="F77" s="93" t="s">
        <v>97</v>
      </c>
      <c r="G77" s="94">
        <v>4</v>
      </c>
      <c r="H77" s="44">
        <v>6675</v>
      </c>
      <c r="I77" s="44">
        <f>H77*G77</f>
        <v>26700</v>
      </c>
      <c r="J77" s="320"/>
      <c r="K77" s="325" t="s">
        <v>97</v>
      </c>
      <c r="L77" s="326">
        <v>4</v>
      </c>
      <c r="M77" s="328">
        <v>5100</v>
      </c>
      <c r="N77" s="316">
        <v>20400</v>
      </c>
      <c r="O77" s="254"/>
      <c r="P77" s="255" t="s">
        <v>198</v>
      </c>
      <c r="Q77" s="256">
        <v>4</v>
      </c>
      <c r="R77" s="259">
        <v>10000</v>
      </c>
      <c r="S77" s="259">
        <v>40000</v>
      </c>
    </row>
    <row r="78" spans="1:19" s="8" customFormat="1" ht="15.75" customHeight="1">
      <c r="A78" s="155">
        <v>2</v>
      </c>
      <c r="B78" s="876" t="s">
        <v>122</v>
      </c>
      <c r="C78" s="877"/>
      <c r="D78" s="878"/>
      <c r="E78" s="130"/>
      <c r="F78" s="93" t="s">
        <v>97</v>
      </c>
      <c r="G78" s="94">
        <v>11</v>
      </c>
      <c r="H78" s="44">
        <v>3337</v>
      </c>
      <c r="I78" s="44">
        <f>H78*G78</f>
        <v>36707</v>
      </c>
      <c r="J78" s="320"/>
      <c r="K78" s="325" t="s">
        <v>97</v>
      </c>
      <c r="L78" s="326">
        <v>8</v>
      </c>
      <c r="M78" s="328">
        <v>3100</v>
      </c>
      <c r="N78" s="316">
        <v>24800</v>
      </c>
      <c r="O78" s="254"/>
      <c r="P78" s="255" t="s">
        <v>198</v>
      </c>
      <c r="Q78" s="256">
        <v>11</v>
      </c>
      <c r="R78" s="259">
        <v>6000</v>
      </c>
      <c r="S78" s="259">
        <v>66000</v>
      </c>
    </row>
    <row r="79" spans="1:19" s="8" customFormat="1" ht="15.75" customHeight="1">
      <c r="A79" s="155">
        <v>3</v>
      </c>
      <c r="B79" s="167" t="s">
        <v>123</v>
      </c>
      <c r="C79" s="168"/>
      <c r="D79" s="169"/>
      <c r="F79" s="93" t="s">
        <v>12</v>
      </c>
      <c r="G79" s="94">
        <v>1</v>
      </c>
      <c r="H79" s="44">
        <v>10000</v>
      </c>
      <c r="I79" s="44">
        <f>H79*G79</f>
        <v>10000</v>
      </c>
      <c r="J79" s="320"/>
      <c r="K79" s="325" t="s">
        <v>12</v>
      </c>
      <c r="L79" s="326">
        <v>1</v>
      </c>
      <c r="M79" s="328">
        <v>1500</v>
      </c>
      <c r="N79" s="316">
        <v>1500</v>
      </c>
      <c r="O79" s="240"/>
      <c r="P79" s="255" t="s">
        <v>197</v>
      </c>
      <c r="Q79" s="256">
        <v>1</v>
      </c>
      <c r="R79" s="259">
        <v>10000</v>
      </c>
      <c r="S79" s="259">
        <v>10000</v>
      </c>
    </row>
    <row r="80" spans="1:19" s="8" customFormat="1" ht="15.75" customHeight="1">
      <c r="A80" s="155"/>
      <c r="B80" s="839" t="s">
        <v>53</v>
      </c>
      <c r="C80" s="840"/>
      <c r="D80" s="841"/>
      <c r="E80" s="130"/>
      <c r="F80" s="93"/>
      <c r="G80" s="94"/>
      <c r="H80" s="124"/>
      <c r="I80" s="280">
        <f>SUM(I77:I79)</f>
        <v>73407</v>
      </c>
      <c r="J80" s="308"/>
      <c r="K80" s="325"/>
      <c r="L80" s="326"/>
      <c r="M80" s="328"/>
      <c r="N80" s="586">
        <v>46700</v>
      </c>
      <c r="O80" s="254"/>
      <c r="P80" s="255"/>
      <c r="Q80" s="256"/>
      <c r="R80" s="262"/>
      <c r="S80" s="780">
        <v>116000</v>
      </c>
    </row>
    <row r="81" spans="1:19" s="8" customFormat="1" ht="15.75" customHeight="1">
      <c r="A81" s="155"/>
      <c r="B81" s="164"/>
      <c r="C81" s="165"/>
      <c r="D81" s="166"/>
      <c r="E81" s="130"/>
      <c r="F81" s="93"/>
      <c r="G81" s="94"/>
      <c r="H81" s="124"/>
      <c r="I81" s="119"/>
      <c r="J81" s="320"/>
      <c r="K81" s="325"/>
      <c r="L81" s="326"/>
      <c r="M81" s="332"/>
      <c r="N81" s="330"/>
      <c r="O81" s="254"/>
      <c r="P81" s="255"/>
      <c r="Q81" s="256"/>
      <c r="R81" s="262"/>
      <c r="S81" s="260"/>
    </row>
    <row r="82" spans="1:19" s="8" customFormat="1" ht="23.25" customHeight="1">
      <c r="A82" s="157" t="s">
        <v>83</v>
      </c>
      <c r="B82" s="873" t="s">
        <v>140</v>
      </c>
      <c r="C82" s="874"/>
      <c r="D82" s="875"/>
      <c r="E82" s="130"/>
      <c r="F82" s="93"/>
      <c r="G82" s="94"/>
      <c r="H82" s="123"/>
      <c r="I82" s="118"/>
      <c r="J82" s="320"/>
      <c r="K82" s="325"/>
      <c r="L82" s="326"/>
      <c r="M82" s="332"/>
      <c r="N82" s="330"/>
      <c r="O82" s="254"/>
      <c r="P82" s="255"/>
      <c r="Q82" s="256"/>
      <c r="R82" s="261"/>
      <c r="S82" s="258"/>
    </row>
    <row r="83" spans="1:19" s="8" customFormat="1" ht="15.75" customHeight="1">
      <c r="A83" s="155">
        <v>1</v>
      </c>
      <c r="B83" s="876" t="s">
        <v>121</v>
      </c>
      <c r="C83" s="877"/>
      <c r="D83" s="878"/>
      <c r="E83" s="130"/>
      <c r="F83" s="93" t="s">
        <v>97</v>
      </c>
      <c r="G83" s="94">
        <v>2</v>
      </c>
      <c r="H83" s="44">
        <v>6675</v>
      </c>
      <c r="I83" s="44">
        <f>H83*G83</f>
        <v>13350</v>
      </c>
      <c r="J83" s="320"/>
      <c r="K83" s="325" t="s">
        <v>97</v>
      </c>
      <c r="L83" s="326">
        <v>2</v>
      </c>
      <c r="M83" s="328">
        <v>5100</v>
      </c>
      <c r="N83" s="316">
        <v>10200</v>
      </c>
      <c r="O83" s="254"/>
      <c r="P83" s="255" t="s">
        <v>198</v>
      </c>
      <c r="Q83" s="256">
        <v>2</v>
      </c>
      <c r="R83" s="259">
        <v>10000</v>
      </c>
      <c r="S83" s="259">
        <v>20000</v>
      </c>
    </row>
    <row r="84" spans="1:19" s="8" customFormat="1" ht="15.75" customHeight="1">
      <c r="A84" s="155">
        <v>2</v>
      </c>
      <c r="B84" s="876" t="s">
        <v>122</v>
      </c>
      <c r="C84" s="877"/>
      <c r="D84" s="878"/>
      <c r="E84" s="130"/>
      <c r="F84" s="93" t="s">
        <v>97</v>
      </c>
      <c r="G84" s="94">
        <v>5</v>
      </c>
      <c r="H84" s="44">
        <v>3337</v>
      </c>
      <c r="I84" s="44">
        <f>H84*G84</f>
        <v>16685</v>
      </c>
      <c r="J84" s="320"/>
      <c r="K84" s="325" t="s">
        <v>97</v>
      </c>
      <c r="L84" s="326">
        <v>5</v>
      </c>
      <c r="M84" s="328">
        <v>3100</v>
      </c>
      <c r="N84" s="316">
        <v>15500</v>
      </c>
      <c r="O84" s="254"/>
      <c r="P84" s="255" t="s">
        <v>198</v>
      </c>
      <c r="Q84" s="256">
        <v>5</v>
      </c>
      <c r="R84" s="259">
        <v>6000</v>
      </c>
      <c r="S84" s="259">
        <v>30000</v>
      </c>
    </row>
    <row r="85" spans="1:19" s="8" customFormat="1" ht="15.75" customHeight="1">
      <c r="A85" s="155">
        <v>3</v>
      </c>
      <c r="B85" s="201" t="s">
        <v>123</v>
      </c>
      <c r="C85" s="207"/>
      <c r="D85" s="208"/>
      <c r="F85" s="93" t="s">
        <v>12</v>
      </c>
      <c r="G85" s="94">
        <v>1</v>
      </c>
      <c r="H85" s="44">
        <v>10000</v>
      </c>
      <c r="I85" s="44">
        <f>H85*G85</f>
        <v>10000</v>
      </c>
      <c r="J85" s="320"/>
      <c r="K85" s="325" t="s">
        <v>12</v>
      </c>
      <c r="L85" s="326">
        <v>1</v>
      </c>
      <c r="M85" s="328">
        <v>1500</v>
      </c>
      <c r="N85" s="316">
        <v>1500</v>
      </c>
      <c r="O85" s="240"/>
      <c r="P85" s="255" t="s">
        <v>197</v>
      </c>
      <c r="Q85" s="256">
        <v>1</v>
      </c>
      <c r="R85" s="259">
        <v>10000</v>
      </c>
      <c r="S85" s="259">
        <v>10000</v>
      </c>
    </row>
    <row r="86" spans="1:19" s="8" customFormat="1" ht="15.75" customHeight="1">
      <c r="A86" s="155"/>
      <c r="B86" s="839" t="s">
        <v>53</v>
      </c>
      <c r="C86" s="840"/>
      <c r="D86" s="841"/>
      <c r="E86" s="130"/>
      <c r="F86" s="93"/>
      <c r="G86" s="94"/>
      <c r="H86" s="124"/>
      <c r="I86" s="280">
        <f>SUM(I83:I85)</f>
        <v>40035</v>
      </c>
      <c r="J86" s="308"/>
      <c r="K86" s="325"/>
      <c r="L86" s="326"/>
      <c r="M86" s="328"/>
      <c r="N86" s="586">
        <v>27200</v>
      </c>
      <c r="O86" s="254"/>
      <c r="P86" s="255"/>
      <c r="Q86" s="256"/>
      <c r="R86" s="262"/>
      <c r="S86" s="780">
        <v>60000</v>
      </c>
    </row>
    <row r="87" spans="1:19" s="8" customFormat="1" ht="15.75" customHeight="1">
      <c r="A87" s="155"/>
      <c r="B87" s="204"/>
      <c r="C87" s="205"/>
      <c r="D87" s="206"/>
      <c r="E87" s="130"/>
      <c r="F87" s="93"/>
      <c r="G87" s="94"/>
      <c r="H87" s="124"/>
      <c r="I87" s="119"/>
      <c r="J87" s="320"/>
      <c r="K87" s="325"/>
      <c r="L87" s="326"/>
      <c r="M87" s="332"/>
      <c r="N87" s="330"/>
      <c r="O87" s="254"/>
      <c r="P87" s="255"/>
      <c r="Q87" s="256"/>
      <c r="R87" s="262"/>
      <c r="S87" s="260"/>
    </row>
    <row r="88" spans="1:19" s="8" customFormat="1" ht="23.25" customHeight="1">
      <c r="A88" s="157" t="s">
        <v>84</v>
      </c>
      <c r="B88" s="873" t="s">
        <v>141</v>
      </c>
      <c r="C88" s="874"/>
      <c r="D88" s="875"/>
      <c r="E88" s="130"/>
      <c r="F88" s="93"/>
      <c r="G88" s="94"/>
      <c r="H88" s="123"/>
      <c r="I88" s="118"/>
      <c r="J88" s="320"/>
      <c r="K88" s="325"/>
      <c r="L88" s="326"/>
      <c r="M88" s="332"/>
      <c r="N88" s="330"/>
      <c r="O88" s="254"/>
      <c r="P88" s="255"/>
      <c r="Q88" s="256"/>
      <c r="R88" s="261"/>
      <c r="S88" s="258"/>
    </row>
    <row r="89" spans="1:19" s="8" customFormat="1" ht="15.75" customHeight="1">
      <c r="A89" s="155">
        <v>1</v>
      </c>
      <c r="B89" s="876" t="s">
        <v>121</v>
      </c>
      <c r="C89" s="877"/>
      <c r="D89" s="878"/>
      <c r="E89" s="130"/>
      <c r="F89" s="93" t="s">
        <v>97</v>
      </c>
      <c r="G89" s="94">
        <v>2</v>
      </c>
      <c r="H89" s="44">
        <v>6675</v>
      </c>
      <c r="I89" s="44">
        <f>H89*G89</f>
        <v>13350</v>
      </c>
      <c r="J89" s="320"/>
      <c r="K89" s="325" t="s">
        <v>97</v>
      </c>
      <c r="L89" s="326">
        <v>2</v>
      </c>
      <c r="M89" s="328">
        <v>5100</v>
      </c>
      <c r="N89" s="316">
        <v>10200</v>
      </c>
      <c r="O89" s="254"/>
      <c r="P89" s="255" t="s">
        <v>198</v>
      </c>
      <c r="Q89" s="256">
        <v>2</v>
      </c>
      <c r="R89" s="259">
        <v>10000</v>
      </c>
      <c r="S89" s="259">
        <v>20000</v>
      </c>
    </row>
    <row r="90" spans="1:19" s="8" customFormat="1" ht="15.75" customHeight="1">
      <c r="A90" s="155">
        <v>2</v>
      </c>
      <c r="B90" s="876" t="s">
        <v>122</v>
      </c>
      <c r="C90" s="877"/>
      <c r="D90" s="878"/>
      <c r="E90" s="130"/>
      <c r="F90" s="93" t="s">
        <v>97</v>
      </c>
      <c r="G90" s="94">
        <v>3</v>
      </c>
      <c r="H90" s="44">
        <v>3337</v>
      </c>
      <c r="I90" s="44">
        <f>H90*G90</f>
        <v>10011</v>
      </c>
      <c r="J90" s="320"/>
      <c r="K90" s="325" t="s">
        <v>97</v>
      </c>
      <c r="L90" s="326">
        <v>2</v>
      </c>
      <c r="M90" s="328">
        <v>3100</v>
      </c>
      <c r="N90" s="316">
        <v>6200</v>
      </c>
      <c r="O90" s="254"/>
      <c r="P90" s="255" t="s">
        <v>198</v>
      </c>
      <c r="Q90" s="256">
        <v>3</v>
      </c>
      <c r="R90" s="259">
        <v>6000</v>
      </c>
      <c r="S90" s="259">
        <v>18000</v>
      </c>
    </row>
    <row r="91" spans="1:19" s="8" customFormat="1" ht="15.75" customHeight="1">
      <c r="A91" s="155">
        <v>3</v>
      </c>
      <c r="B91" s="201" t="s">
        <v>123</v>
      </c>
      <c r="C91" s="207"/>
      <c r="D91" s="208"/>
      <c r="F91" s="93" t="s">
        <v>12</v>
      </c>
      <c r="G91" s="94">
        <v>1</v>
      </c>
      <c r="H91" s="44">
        <v>10000</v>
      </c>
      <c r="I91" s="44">
        <f>H91*G91</f>
        <v>10000</v>
      </c>
      <c r="J91" s="320"/>
      <c r="K91" s="325" t="s">
        <v>12</v>
      </c>
      <c r="L91" s="326">
        <v>1</v>
      </c>
      <c r="M91" s="328">
        <v>1500</v>
      </c>
      <c r="N91" s="316">
        <v>1500</v>
      </c>
      <c r="O91" s="240"/>
      <c r="P91" s="255" t="s">
        <v>197</v>
      </c>
      <c r="Q91" s="256">
        <v>1</v>
      </c>
      <c r="R91" s="259">
        <v>10000</v>
      </c>
      <c r="S91" s="259">
        <v>10000</v>
      </c>
    </row>
    <row r="92" spans="1:19" s="8" customFormat="1" ht="15.75" customHeight="1">
      <c r="A92" s="155"/>
      <c r="B92" s="839" t="s">
        <v>53</v>
      </c>
      <c r="C92" s="840"/>
      <c r="D92" s="841"/>
      <c r="E92" s="130"/>
      <c r="F92" s="93"/>
      <c r="G92" s="94"/>
      <c r="H92" s="124"/>
      <c r="I92" s="280">
        <f>SUM(I89:I91)</f>
        <v>33361</v>
      </c>
      <c r="J92" s="308"/>
      <c r="K92" s="325"/>
      <c r="L92" s="326"/>
      <c r="M92" s="328"/>
      <c r="N92" s="586">
        <v>17900</v>
      </c>
      <c r="O92" s="254"/>
      <c r="P92" s="255"/>
      <c r="Q92" s="256"/>
      <c r="R92" s="262"/>
      <c r="S92" s="780">
        <v>48000</v>
      </c>
    </row>
    <row r="93" spans="1:19" s="8" customFormat="1" ht="15.75" customHeight="1">
      <c r="A93" s="155"/>
      <c r="B93" s="204"/>
      <c r="C93" s="205"/>
      <c r="D93" s="206"/>
      <c r="E93" s="130"/>
      <c r="F93" s="93"/>
      <c r="G93" s="94"/>
      <c r="H93" s="124"/>
      <c r="I93" s="119"/>
      <c r="J93" s="320"/>
      <c r="K93" s="325"/>
      <c r="L93" s="326"/>
      <c r="M93" s="332"/>
      <c r="N93" s="330"/>
      <c r="O93" s="254"/>
      <c r="P93" s="255"/>
      <c r="Q93" s="256"/>
      <c r="R93" s="262"/>
      <c r="S93" s="260"/>
    </row>
    <row r="94" spans="1:19" s="8" customFormat="1" ht="24" customHeight="1">
      <c r="A94" s="157" t="s">
        <v>85</v>
      </c>
      <c r="B94" s="873" t="s">
        <v>142</v>
      </c>
      <c r="C94" s="874"/>
      <c r="D94" s="875"/>
      <c r="E94" s="130"/>
      <c r="F94" s="93"/>
      <c r="G94" s="94"/>
      <c r="H94" s="123"/>
      <c r="I94" s="118"/>
      <c r="J94" s="320"/>
      <c r="K94" s="325"/>
      <c r="L94" s="326"/>
      <c r="M94" s="332"/>
      <c r="N94" s="330"/>
      <c r="O94" s="254"/>
      <c r="P94" s="255"/>
      <c r="Q94" s="256"/>
      <c r="R94" s="261"/>
      <c r="S94" s="258"/>
    </row>
    <row r="95" spans="1:19" s="8" customFormat="1" ht="15.75" customHeight="1">
      <c r="A95" s="155">
        <v>1</v>
      </c>
      <c r="B95" s="876" t="s">
        <v>121</v>
      </c>
      <c r="C95" s="877"/>
      <c r="D95" s="878"/>
      <c r="E95" s="130"/>
      <c r="F95" s="93" t="s">
        <v>97</v>
      </c>
      <c r="G95" s="94">
        <v>1</v>
      </c>
      <c r="H95" s="44">
        <v>6675</v>
      </c>
      <c r="I95" s="44">
        <f>H95*G95</f>
        <v>6675</v>
      </c>
      <c r="J95" s="320"/>
      <c r="K95" s="325" t="s">
        <v>97</v>
      </c>
      <c r="L95" s="326">
        <v>1</v>
      </c>
      <c r="M95" s="328">
        <v>5100</v>
      </c>
      <c r="N95" s="316">
        <v>5100</v>
      </c>
      <c r="O95" s="254"/>
      <c r="P95" s="255" t="s">
        <v>198</v>
      </c>
      <c r="Q95" s="256">
        <v>1</v>
      </c>
      <c r="R95" s="259">
        <v>10000</v>
      </c>
      <c r="S95" s="259">
        <v>10000</v>
      </c>
    </row>
    <row r="96" spans="1:19" s="8" customFormat="1" ht="15.75" customHeight="1">
      <c r="A96" s="155">
        <v>2</v>
      </c>
      <c r="B96" s="876" t="s">
        <v>122</v>
      </c>
      <c r="C96" s="877"/>
      <c r="D96" s="878"/>
      <c r="E96" s="130"/>
      <c r="F96" s="93" t="s">
        <v>97</v>
      </c>
      <c r="G96" s="94">
        <v>2</v>
      </c>
      <c r="H96" s="44">
        <v>3337</v>
      </c>
      <c r="I96" s="44">
        <f>H96*G96</f>
        <v>6674</v>
      </c>
      <c r="J96" s="320"/>
      <c r="K96" s="325" t="s">
        <v>97</v>
      </c>
      <c r="L96" s="326">
        <v>2</v>
      </c>
      <c r="M96" s="328">
        <v>3100</v>
      </c>
      <c r="N96" s="316">
        <v>6200</v>
      </c>
      <c r="O96" s="254"/>
      <c r="P96" s="255" t="s">
        <v>198</v>
      </c>
      <c r="Q96" s="256">
        <v>2</v>
      </c>
      <c r="R96" s="259">
        <v>6000</v>
      </c>
      <c r="S96" s="259">
        <v>12000</v>
      </c>
    </row>
    <row r="97" spans="1:19" s="8" customFormat="1" ht="15.75" customHeight="1">
      <c r="A97" s="155">
        <v>3</v>
      </c>
      <c r="B97" s="201" t="s">
        <v>123</v>
      </c>
      <c r="C97" s="207"/>
      <c r="D97" s="208"/>
      <c r="F97" s="93" t="s">
        <v>12</v>
      </c>
      <c r="G97" s="94">
        <v>1</v>
      </c>
      <c r="H97" s="44">
        <v>10000</v>
      </c>
      <c r="I97" s="44">
        <f>H97*G97</f>
        <v>10000</v>
      </c>
      <c r="J97" s="320"/>
      <c r="K97" s="325" t="s">
        <v>12</v>
      </c>
      <c r="L97" s="326">
        <v>1</v>
      </c>
      <c r="M97" s="328">
        <v>1500</v>
      </c>
      <c r="N97" s="316">
        <v>1500</v>
      </c>
      <c r="O97" s="240"/>
      <c r="P97" s="255" t="s">
        <v>197</v>
      </c>
      <c r="Q97" s="256">
        <v>1</v>
      </c>
      <c r="R97" s="259">
        <v>10000</v>
      </c>
      <c r="S97" s="259">
        <v>10000</v>
      </c>
    </row>
    <row r="98" spans="1:19" s="8" customFormat="1" ht="15.75" customHeight="1">
      <c r="A98" s="155"/>
      <c r="B98" s="839" t="s">
        <v>53</v>
      </c>
      <c r="C98" s="840"/>
      <c r="D98" s="841"/>
      <c r="E98" s="130"/>
      <c r="F98" s="93"/>
      <c r="G98" s="94"/>
      <c r="H98" s="124"/>
      <c r="I98" s="280">
        <f>SUM(I95:I97)</f>
        <v>23349</v>
      </c>
      <c r="J98" s="308"/>
      <c r="K98" s="325"/>
      <c r="L98" s="326"/>
      <c r="M98" s="328"/>
      <c r="N98" s="586">
        <v>12800</v>
      </c>
      <c r="O98" s="254"/>
      <c r="P98" s="255"/>
      <c r="Q98" s="256"/>
      <c r="R98" s="262"/>
      <c r="S98" s="780">
        <v>32000</v>
      </c>
    </row>
    <row r="99" spans="1:19" s="8" customFormat="1" ht="15.75" customHeight="1">
      <c r="A99" s="155"/>
      <c r="B99" s="204"/>
      <c r="C99" s="205"/>
      <c r="D99" s="206"/>
      <c r="E99" s="130"/>
      <c r="F99" s="93"/>
      <c r="G99" s="94"/>
      <c r="H99" s="124"/>
      <c r="I99" s="119"/>
      <c r="J99" s="320"/>
      <c r="K99" s="325"/>
      <c r="L99" s="326"/>
      <c r="M99" s="332"/>
      <c r="N99" s="330"/>
      <c r="O99" s="254"/>
      <c r="P99" s="255"/>
      <c r="Q99" s="256"/>
      <c r="R99" s="262"/>
      <c r="S99" s="260"/>
    </row>
    <row r="100" spans="1:19" s="8" customFormat="1" ht="24.75" customHeight="1">
      <c r="A100" s="157" t="s">
        <v>86</v>
      </c>
      <c r="B100" s="873" t="s">
        <v>143</v>
      </c>
      <c r="C100" s="874"/>
      <c r="D100" s="875"/>
      <c r="E100" s="130"/>
      <c r="F100" s="93"/>
      <c r="G100" s="94"/>
      <c r="H100" s="123"/>
      <c r="I100" s="118"/>
      <c r="J100" s="320"/>
      <c r="K100" s="325"/>
      <c r="L100" s="326"/>
      <c r="M100" s="332"/>
      <c r="N100" s="330"/>
      <c r="O100" s="254"/>
      <c r="P100" s="255"/>
      <c r="Q100" s="256"/>
      <c r="R100" s="261"/>
      <c r="S100" s="258"/>
    </row>
    <row r="101" spans="1:19" s="8" customFormat="1" ht="15.75" customHeight="1">
      <c r="A101" s="155">
        <v>1</v>
      </c>
      <c r="B101" s="876" t="s">
        <v>121</v>
      </c>
      <c r="C101" s="877"/>
      <c r="D101" s="878"/>
      <c r="E101" s="130"/>
      <c r="F101" s="93" t="s">
        <v>97</v>
      </c>
      <c r="G101" s="94">
        <v>2</v>
      </c>
      <c r="H101" s="44">
        <v>6675</v>
      </c>
      <c r="I101" s="44">
        <f>H101*G101</f>
        <v>13350</v>
      </c>
      <c r="J101" s="320"/>
      <c r="K101" s="325" t="s">
        <v>97</v>
      </c>
      <c r="L101" s="326">
        <v>2</v>
      </c>
      <c r="M101" s="328">
        <v>5100</v>
      </c>
      <c r="N101" s="316">
        <v>10200</v>
      </c>
      <c r="O101" s="254"/>
      <c r="P101" s="255" t="s">
        <v>198</v>
      </c>
      <c r="Q101" s="256">
        <v>2</v>
      </c>
      <c r="R101" s="259">
        <v>10000</v>
      </c>
      <c r="S101" s="259">
        <v>20000</v>
      </c>
    </row>
    <row r="102" spans="1:19" s="8" customFormat="1" ht="15.75" customHeight="1">
      <c r="A102" s="155">
        <v>2</v>
      </c>
      <c r="B102" s="876" t="s">
        <v>122</v>
      </c>
      <c r="C102" s="877"/>
      <c r="D102" s="878"/>
      <c r="E102" s="130"/>
      <c r="F102" s="93" t="s">
        <v>97</v>
      </c>
      <c r="G102" s="94">
        <v>5</v>
      </c>
      <c r="H102" s="44">
        <v>3337</v>
      </c>
      <c r="I102" s="44">
        <f>H102*G102</f>
        <v>16685</v>
      </c>
      <c r="J102" s="320"/>
      <c r="K102" s="325" t="s">
        <v>97</v>
      </c>
      <c r="L102" s="326">
        <v>5</v>
      </c>
      <c r="M102" s="328">
        <v>3100</v>
      </c>
      <c r="N102" s="316">
        <v>15500</v>
      </c>
      <c r="O102" s="254"/>
      <c r="P102" s="255" t="s">
        <v>198</v>
      </c>
      <c r="Q102" s="256">
        <v>5</v>
      </c>
      <c r="R102" s="259">
        <v>60000</v>
      </c>
      <c r="S102" s="259">
        <v>30000</v>
      </c>
    </row>
    <row r="103" spans="1:19" s="8" customFormat="1" ht="15.75" customHeight="1">
      <c r="A103" s="155">
        <v>3</v>
      </c>
      <c r="B103" s="201" t="s">
        <v>123</v>
      </c>
      <c r="C103" s="207"/>
      <c r="D103" s="208"/>
      <c r="F103" s="93" t="s">
        <v>12</v>
      </c>
      <c r="G103" s="94">
        <v>1</v>
      </c>
      <c r="H103" s="44">
        <v>10000</v>
      </c>
      <c r="I103" s="44">
        <f>H103*G103</f>
        <v>10000</v>
      </c>
      <c r="J103" s="320"/>
      <c r="K103" s="325" t="s">
        <v>12</v>
      </c>
      <c r="L103" s="326">
        <v>1</v>
      </c>
      <c r="M103" s="328">
        <v>1500</v>
      </c>
      <c r="N103" s="316">
        <v>1500</v>
      </c>
      <c r="O103" s="240"/>
      <c r="P103" s="255" t="s">
        <v>197</v>
      </c>
      <c r="Q103" s="256">
        <v>1</v>
      </c>
      <c r="R103" s="259">
        <v>10000</v>
      </c>
      <c r="S103" s="259">
        <v>10000</v>
      </c>
    </row>
    <row r="104" spans="1:19" s="8" customFormat="1" ht="15.75" customHeight="1">
      <c r="A104" s="155"/>
      <c r="B104" s="839" t="s">
        <v>53</v>
      </c>
      <c r="C104" s="840"/>
      <c r="D104" s="841"/>
      <c r="E104" s="130"/>
      <c r="F104" s="93"/>
      <c r="G104" s="94"/>
      <c r="H104" s="124"/>
      <c r="I104" s="280">
        <f>SUM(I101:I103)</f>
        <v>40035</v>
      </c>
      <c r="J104" s="308"/>
      <c r="K104" s="325"/>
      <c r="L104" s="326"/>
      <c r="M104" s="328"/>
      <c r="N104" s="586">
        <v>27200</v>
      </c>
      <c r="O104" s="254"/>
      <c r="P104" s="255"/>
      <c r="Q104" s="256"/>
      <c r="R104" s="262"/>
      <c r="S104" s="780">
        <v>60000</v>
      </c>
    </row>
    <row r="105" spans="1:19" s="8" customFormat="1" ht="15.75" customHeight="1">
      <c r="A105" s="155"/>
      <c r="B105" s="204"/>
      <c r="C105" s="205"/>
      <c r="D105" s="206"/>
      <c r="E105" s="130"/>
      <c r="F105" s="93"/>
      <c r="G105" s="94"/>
      <c r="H105" s="124"/>
      <c r="I105" s="119"/>
      <c r="J105" s="320"/>
      <c r="K105" s="325"/>
      <c r="L105" s="326"/>
      <c r="M105" s="332"/>
      <c r="N105" s="330"/>
      <c r="O105" s="254"/>
      <c r="P105" s="255"/>
      <c r="Q105" s="256"/>
      <c r="R105" s="262"/>
      <c r="S105" s="260"/>
    </row>
    <row r="106" spans="1:19" s="8" customFormat="1" ht="15.75" customHeight="1">
      <c r="A106" s="157" t="s">
        <v>102</v>
      </c>
      <c r="B106" s="873" t="s">
        <v>144</v>
      </c>
      <c r="C106" s="874"/>
      <c r="D106" s="875"/>
      <c r="E106" s="130"/>
      <c r="F106" s="93"/>
      <c r="G106" s="94"/>
      <c r="H106" s="123"/>
      <c r="I106" s="118"/>
      <c r="J106" s="320"/>
      <c r="K106" s="325"/>
      <c r="L106" s="326"/>
      <c r="M106" s="332"/>
      <c r="N106" s="330"/>
      <c r="O106" s="254"/>
      <c r="P106" s="255"/>
      <c r="Q106" s="256"/>
      <c r="R106" s="261"/>
      <c r="S106" s="258"/>
    </row>
    <row r="107" spans="1:19" s="8" customFormat="1" ht="15.75" customHeight="1">
      <c r="A107" s="155">
        <v>2</v>
      </c>
      <c r="B107" s="876" t="s">
        <v>122</v>
      </c>
      <c r="C107" s="877"/>
      <c r="D107" s="878"/>
      <c r="E107" s="130"/>
      <c r="F107" s="93" t="s">
        <v>97</v>
      </c>
      <c r="G107" s="94">
        <v>6</v>
      </c>
      <c r="H107" s="44">
        <v>3337</v>
      </c>
      <c r="I107" s="44">
        <f>H107*G107</f>
        <v>20022</v>
      </c>
      <c r="J107" s="320"/>
      <c r="K107" s="325"/>
      <c r="L107" s="326"/>
      <c r="M107" s="331"/>
      <c r="N107" s="316"/>
      <c r="O107" s="254"/>
      <c r="P107" s="255" t="s">
        <v>198</v>
      </c>
      <c r="Q107" s="256">
        <v>6</v>
      </c>
      <c r="R107" s="259">
        <v>60000</v>
      </c>
      <c r="S107" s="259">
        <v>36000</v>
      </c>
    </row>
    <row r="108" spans="1:19" s="8" customFormat="1" ht="15.75" customHeight="1">
      <c r="A108" s="155">
        <v>3</v>
      </c>
      <c r="B108" s="201" t="s">
        <v>123</v>
      </c>
      <c r="C108" s="207"/>
      <c r="D108" s="208"/>
      <c r="F108" s="93" t="s">
        <v>12</v>
      </c>
      <c r="G108" s="94">
        <v>1</v>
      </c>
      <c r="H108" s="44">
        <v>10000</v>
      </c>
      <c r="I108" s="44">
        <f>H108*G108</f>
        <v>10000</v>
      </c>
      <c r="J108" s="320"/>
      <c r="K108" s="325" t="s">
        <v>97</v>
      </c>
      <c r="L108" s="326">
        <v>6</v>
      </c>
      <c r="M108" s="328">
        <v>3100</v>
      </c>
      <c r="N108" s="316">
        <v>18600</v>
      </c>
      <c r="O108" s="240"/>
      <c r="P108" s="255" t="s">
        <v>197</v>
      </c>
      <c r="Q108" s="256">
        <v>1</v>
      </c>
      <c r="R108" s="259">
        <v>10000</v>
      </c>
      <c r="S108" s="259">
        <v>10000</v>
      </c>
    </row>
    <row r="109" spans="1:19" s="240" customFormat="1" ht="15.75" customHeight="1">
      <c r="A109" s="155"/>
      <c r="B109" s="428"/>
      <c r="C109" s="434"/>
      <c r="D109" s="435"/>
      <c r="F109" s="255"/>
      <c r="G109" s="256"/>
      <c r="H109" s="259"/>
      <c r="I109" s="494"/>
      <c r="J109" s="496"/>
      <c r="K109" s="325"/>
      <c r="L109" s="326"/>
      <c r="M109" s="328"/>
      <c r="N109" s="316"/>
      <c r="P109" s="255"/>
      <c r="Q109" s="256"/>
      <c r="R109" s="259"/>
      <c r="S109" s="494"/>
    </row>
    <row r="110" spans="1:19" s="8" customFormat="1" ht="15.75" customHeight="1">
      <c r="A110" s="155"/>
      <c r="B110" s="839" t="s">
        <v>53</v>
      </c>
      <c r="C110" s="840"/>
      <c r="D110" s="841"/>
      <c r="E110" s="130"/>
      <c r="F110" s="93"/>
      <c r="G110" s="94"/>
      <c r="H110" s="124"/>
      <c r="I110" s="280">
        <f>SUM(I107:I108)</f>
        <v>30022</v>
      </c>
      <c r="J110" s="308"/>
      <c r="K110" s="325" t="s">
        <v>12</v>
      </c>
      <c r="L110" s="326">
        <v>1</v>
      </c>
      <c r="M110" s="328">
        <v>1500</v>
      </c>
      <c r="N110" s="316">
        <v>1500</v>
      </c>
      <c r="O110" s="254"/>
      <c r="P110" s="255"/>
      <c r="Q110" s="256"/>
      <c r="R110" s="262"/>
      <c r="S110" s="780">
        <v>46000</v>
      </c>
    </row>
    <row r="111" spans="1:19" s="8" customFormat="1" ht="15.75" customHeight="1">
      <c r="A111" s="155"/>
      <c r="B111" s="204"/>
      <c r="C111" s="205"/>
      <c r="D111" s="206"/>
      <c r="E111" s="130"/>
      <c r="F111" s="93"/>
      <c r="G111" s="94"/>
      <c r="H111" s="124"/>
      <c r="I111" s="119"/>
      <c r="J111" s="320"/>
      <c r="K111" s="325"/>
      <c r="L111" s="326"/>
      <c r="M111" s="332"/>
      <c r="N111" s="586">
        <v>20100</v>
      </c>
      <c r="O111" s="254"/>
      <c r="P111" s="255"/>
      <c r="Q111" s="256"/>
      <c r="R111" s="262"/>
      <c r="S111" s="260"/>
    </row>
    <row r="112" spans="1:19" s="8" customFormat="1" ht="15.75" customHeight="1">
      <c r="A112" s="157" t="s">
        <v>101</v>
      </c>
      <c r="B112" s="873" t="s">
        <v>146</v>
      </c>
      <c r="C112" s="874"/>
      <c r="D112" s="875"/>
      <c r="E112" s="130"/>
      <c r="F112" s="93"/>
      <c r="G112" s="94"/>
      <c r="H112" s="123"/>
      <c r="I112" s="118"/>
      <c r="J112" s="320"/>
      <c r="K112" s="325"/>
      <c r="L112" s="326"/>
      <c r="M112" s="332"/>
      <c r="N112" s="330"/>
      <c r="O112" s="254"/>
      <c r="P112" s="255"/>
      <c r="Q112" s="256"/>
      <c r="R112" s="261"/>
      <c r="S112" s="258"/>
    </row>
    <row r="113" spans="1:19" s="8" customFormat="1" ht="15.75" customHeight="1">
      <c r="A113" s="155">
        <v>1</v>
      </c>
      <c r="B113" s="876" t="s">
        <v>145</v>
      </c>
      <c r="C113" s="877"/>
      <c r="D113" s="878"/>
      <c r="E113" s="130"/>
      <c r="F113" s="93" t="s">
        <v>98</v>
      </c>
      <c r="G113" s="94">
        <v>15</v>
      </c>
      <c r="H113" s="44">
        <v>1882</v>
      </c>
      <c r="I113" s="118">
        <f>H113*G113</f>
        <v>28230</v>
      </c>
      <c r="J113" s="320"/>
      <c r="K113" s="325"/>
      <c r="L113" s="326"/>
      <c r="M113" s="331"/>
      <c r="N113" s="316"/>
      <c r="O113" s="254"/>
      <c r="P113" s="255" t="s">
        <v>199</v>
      </c>
      <c r="Q113" s="256">
        <v>15</v>
      </c>
      <c r="R113" s="259">
        <v>3000</v>
      </c>
      <c r="S113" s="258">
        <v>45000</v>
      </c>
    </row>
    <row r="114" spans="1:19" s="8" customFormat="1" ht="15.75" customHeight="1">
      <c r="A114" s="155">
        <v>2</v>
      </c>
      <c r="B114" s="201" t="s">
        <v>168</v>
      </c>
      <c r="C114" s="202"/>
      <c r="D114" s="203"/>
      <c r="E114" s="130"/>
      <c r="F114" s="93" t="s">
        <v>98</v>
      </c>
      <c r="G114" s="94">
        <v>12</v>
      </c>
      <c r="H114" s="44">
        <v>1440</v>
      </c>
      <c r="I114" s="118">
        <f>H114*G114</f>
        <v>17280</v>
      </c>
      <c r="J114" s="320"/>
      <c r="K114" s="325" t="s">
        <v>98</v>
      </c>
      <c r="L114" s="326">
        <v>15</v>
      </c>
      <c r="M114" s="328">
        <v>2165</v>
      </c>
      <c r="N114" s="316">
        <v>32475</v>
      </c>
      <c r="O114" s="254"/>
      <c r="P114" s="255" t="s">
        <v>199</v>
      </c>
      <c r="Q114" s="256">
        <v>12</v>
      </c>
      <c r="R114" s="259">
        <v>2500</v>
      </c>
      <c r="S114" s="258">
        <v>30000</v>
      </c>
    </row>
    <row r="115" spans="1:19" s="8" customFormat="1" ht="15.75" customHeight="1">
      <c r="A115" s="155">
        <v>3</v>
      </c>
      <c r="B115" s="201" t="s">
        <v>169</v>
      </c>
      <c r="C115" s="202"/>
      <c r="D115" s="203"/>
      <c r="E115" s="130"/>
      <c r="F115" s="93" t="s">
        <v>103</v>
      </c>
      <c r="G115" s="94">
        <v>20</v>
      </c>
      <c r="H115" s="44">
        <v>600</v>
      </c>
      <c r="I115" s="118">
        <f>H115*G115</f>
        <v>12000</v>
      </c>
      <c r="J115" s="320"/>
      <c r="K115" s="325" t="s">
        <v>98</v>
      </c>
      <c r="L115" s="326">
        <v>13</v>
      </c>
      <c r="M115" s="328">
        <v>1625</v>
      </c>
      <c r="N115" s="316">
        <v>21125</v>
      </c>
      <c r="O115" s="254"/>
      <c r="P115" s="255" t="s">
        <v>196</v>
      </c>
      <c r="Q115" s="256">
        <v>20</v>
      </c>
      <c r="R115" s="259">
        <v>150</v>
      </c>
      <c r="S115" s="258">
        <v>3000</v>
      </c>
    </row>
    <row r="116" spans="1:19" s="8" customFormat="1" ht="15.75" customHeight="1">
      <c r="A116" s="155">
        <v>4</v>
      </c>
      <c r="B116" s="201" t="s">
        <v>170</v>
      </c>
      <c r="C116" s="202"/>
      <c r="D116" s="203"/>
      <c r="E116" s="130"/>
      <c r="F116" s="93" t="s">
        <v>103</v>
      </c>
      <c r="G116" s="94">
        <v>40</v>
      </c>
      <c r="H116" s="44">
        <v>600</v>
      </c>
      <c r="I116" s="118">
        <f>H116*G116</f>
        <v>24000</v>
      </c>
      <c r="J116" s="320"/>
      <c r="K116" s="325" t="s">
        <v>103</v>
      </c>
      <c r="L116" s="326">
        <v>20</v>
      </c>
      <c r="M116" s="328">
        <v>100</v>
      </c>
      <c r="N116" s="316">
        <v>2000</v>
      </c>
      <c r="O116" s="254"/>
      <c r="P116" s="255" t="s">
        <v>196</v>
      </c>
      <c r="Q116" s="256">
        <v>40</v>
      </c>
      <c r="R116" s="259">
        <v>200</v>
      </c>
      <c r="S116" s="258">
        <v>8000</v>
      </c>
    </row>
    <row r="117" spans="1:19" s="8" customFormat="1" ht="15.75" customHeight="1">
      <c r="A117" s="155">
        <v>5</v>
      </c>
      <c r="B117" s="876" t="s">
        <v>123</v>
      </c>
      <c r="C117" s="877"/>
      <c r="D117" s="878"/>
      <c r="E117" s="130"/>
      <c r="F117" s="93" t="s">
        <v>103</v>
      </c>
      <c r="G117" s="94">
        <v>12</v>
      </c>
      <c r="H117" s="44">
        <v>10000</v>
      </c>
      <c r="I117" s="118">
        <f>H117*G117</f>
        <v>120000</v>
      </c>
      <c r="J117" s="320"/>
      <c r="K117" s="325" t="s">
        <v>12</v>
      </c>
      <c r="L117" s="326">
        <v>1</v>
      </c>
      <c r="M117" s="328">
        <v>1500</v>
      </c>
      <c r="N117" s="316">
        <v>1500</v>
      </c>
      <c r="O117" s="254"/>
      <c r="P117" s="255" t="s">
        <v>197</v>
      </c>
      <c r="Q117" s="256">
        <v>1</v>
      </c>
      <c r="R117" s="259">
        <v>10000</v>
      </c>
      <c r="S117" s="258">
        <v>10000</v>
      </c>
    </row>
    <row r="118" spans="1:19" s="8" customFormat="1" ht="15.75" customHeight="1">
      <c r="A118" s="155"/>
      <c r="B118" s="839" t="s">
        <v>53</v>
      </c>
      <c r="C118" s="840"/>
      <c r="D118" s="841"/>
      <c r="E118" s="130"/>
      <c r="F118" s="93"/>
      <c r="G118" s="94"/>
      <c r="H118" s="124"/>
      <c r="I118" s="280">
        <f>SUM(I113:I117)</f>
        <v>201510</v>
      </c>
      <c r="J118" s="320"/>
      <c r="K118" s="325"/>
      <c r="L118" s="326"/>
      <c r="M118" s="332"/>
      <c r="N118" s="586">
        <v>57100</v>
      </c>
      <c r="O118" s="254"/>
      <c r="P118" s="255"/>
      <c r="Q118" s="256"/>
      <c r="R118" s="262"/>
      <c r="S118" s="780">
        <f>SUM(S113:S117)</f>
        <v>96000</v>
      </c>
    </row>
    <row r="119" spans="1:19" s="8" customFormat="1" ht="15.75" customHeight="1">
      <c r="A119" s="155"/>
      <c r="B119" s="170"/>
      <c r="C119" s="171"/>
      <c r="D119" s="172"/>
      <c r="E119" s="130"/>
      <c r="F119" s="93"/>
      <c r="G119" s="94"/>
      <c r="H119" s="124"/>
      <c r="I119" s="119"/>
      <c r="J119" s="320"/>
      <c r="K119" s="325"/>
      <c r="L119" s="326"/>
      <c r="M119" s="332"/>
      <c r="N119" s="330"/>
      <c r="O119" s="254"/>
      <c r="P119" s="255"/>
      <c r="Q119" s="256"/>
      <c r="R119" s="262"/>
      <c r="S119" s="260"/>
    </row>
    <row r="120" spans="1:19" s="8" customFormat="1" ht="15.75" customHeight="1">
      <c r="A120" s="157" t="s">
        <v>136</v>
      </c>
      <c r="B120" s="873" t="s">
        <v>124</v>
      </c>
      <c r="C120" s="874"/>
      <c r="D120" s="875"/>
      <c r="E120" s="130"/>
      <c r="F120" s="93"/>
      <c r="G120" s="94"/>
      <c r="H120" s="123"/>
      <c r="I120" s="118"/>
      <c r="J120" s="320"/>
      <c r="K120" s="325"/>
      <c r="L120" s="326"/>
      <c r="M120" s="331"/>
      <c r="N120" s="316"/>
      <c r="O120" s="254"/>
      <c r="P120" s="255"/>
      <c r="Q120" s="256"/>
      <c r="R120" s="261"/>
      <c r="S120" s="258"/>
    </row>
    <row r="121" spans="1:19" s="8" customFormat="1" ht="15.75" customHeight="1">
      <c r="A121" s="155">
        <v>1</v>
      </c>
      <c r="B121" s="836" t="s">
        <v>125</v>
      </c>
      <c r="C121" s="837"/>
      <c r="D121" s="838"/>
      <c r="E121" s="130"/>
      <c r="F121" s="93" t="s">
        <v>97</v>
      </c>
      <c r="G121" s="94">
        <v>12</v>
      </c>
      <c r="H121" s="44">
        <v>7500</v>
      </c>
      <c r="I121" s="118">
        <f>H121*G121</f>
        <v>90000</v>
      </c>
      <c r="J121" s="320"/>
      <c r="K121" s="325" t="s">
        <v>97</v>
      </c>
      <c r="L121" s="326">
        <v>12</v>
      </c>
      <c r="M121" s="328">
        <v>6005</v>
      </c>
      <c r="N121" s="316">
        <v>72060</v>
      </c>
      <c r="O121" s="254"/>
      <c r="P121" s="255" t="s">
        <v>198</v>
      </c>
      <c r="Q121" s="256">
        <v>12</v>
      </c>
      <c r="R121" s="259">
        <v>12000</v>
      </c>
      <c r="S121" s="258">
        <v>144000</v>
      </c>
    </row>
    <row r="122" spans="1:19" s="8" customFormat="1" ht="15.75" customHeight="1">
      <c r="A122" s="155">
        <v>2</v>
      </c>
      <c r="B122" s="876" t="s">
        <v>123</v>
      </c>
      <c r="C122" s="877"/>
      <c r="D122" s="878"/>
      <c r="E122" s="130"/>
      <c r="F122" s="93" t="s">
        <v>103</v>
      </c>
      <c r="G122" s="94">
        <v>2</v>
      </c>
      <c r="H122" s="44">
        <v>10000</v>
      </c>
      <c r="I122" s="118">
        <f>H122*G122</f>
        <v>20000</v>
      </c>
      <c r="J122" s="320"/>
      <c r="K122" s="325" t="s">
        <v>103</v>
      </c>
      <c r="L122" s="326">
        <v>2</v>
      </c>
      <c r="M122" s="328">
        <v>200</v>
      </c>
      <c r="N122" s="316">
        <v>400</v>
      </c>
      <c r="O122" s="254"/>
      <c r="P122" s="255" t="s">
        <v>197</v>
      </c>
      <c r="Q122" s="256">
        <v>2</v>
      </c>
      <c r="R122" s="259">
        <v>5000</v>
      </c>
      <c r="S122" s="258">
        <v>10000</v>
      </c>
    </row>
    <row r="123" spans="1:19" s="8" customFormat="1" ht="15.75" customHeight="1">
      <c r="A123" s="155"/>
      <c r="B123" s="839" t="s">
        <v>53</v>
      </c>
      <c r="C123" s="840"/>
      <c r="D123" s="841"/>
      <c r="E123" s="130"/>
      <c r="F123" s="93"/>
      <c r="G123" s="94"/>
      <c r="H123" s="124"/>
      <c r="I123" s="280">
        <f>SUM(I121:I122)</f>
        <v>110000</v>
      </c>
      <c r="J123" s="320"/>
      <c r="K123" s="325"/>
      <c r="L123" s="326"/>
      <c r="M123" s="332"/>
      <c r="N123" s="586">
        <v>72460</v>
      </c>
      <c r="O123" s="254"/>
      <c r="P123" s="255"/>
      <c r="Q123" s="256"/>
      <c r="R123" s="262"/>
      <c r="S123" s="780">
        <f>SUM(S121:S122)</f>
        <v>154000</v>
      </c>
    </row>
    <row r="124" spans="1:19" s="8" customFormat="1" ht="15.75" customHeight="1">
      <c r="A124" s="155"/>
      <c r="B124" s="170"/>
      <c r="C124" s="171"/>
      <c r="D124" s="172"/>
      <c r="E124" s="130"/>
      <c r="F124" s="93"/>
      <c r="G124" s="94"/>
      <c r="H124" s="124"/>
      <c r="I124" s="119"/>
      <c r="J124" s="320"/>
      <c r="K124" s="325"/>
      <c r="L124" s="326"/>
      <c r="M124" s="332"/>
      <c r="N124" s="330"/>
      <c r="O124" s="254"/>
      <c r="P124" s="255"/>
      <c r="Q124" s="256"/>
      <c r="R124" s="262"/>
      <c r="S124" s="260"/>
    </row>
    <row r="125" spans="1:19" s="8" customFormat="1" ht="27" customHeight="1">
      <c r="A125" s="157" t="s">
        <v>137</v>
      </c>
      <c r="B125" s="873" t="s">
        <v>126</v>
      </c>
      <c r="C125" s="874"/>
      <c r="D125" s="875"/>
      <c r="E125" s="130"/>
      <c r="F125" s="93"/>
      <c r="G125" s="94"/>
      <c r="H125" s="123"/>
      <c r="I125" s="118"/>
      <c r="J125" s="320"/>
      <c r="K125" s="325"/>
      <c r="L125" s="326"/>
      <c r="M125" s="331"/>
      <c r="N125" s="316"/>
      <c r="O125" s="254"/>
      <c r="P125" s="255"/>
      <c r="Q125" s="256"/>
      <c r="R125" s="261"/>
      <c r="S125" s="258"/>
    </row>
    <row r="126" spans="1:19" s="8" customFormat="1" ht="15.75" customHeight="1">
      <c r="A126" s="155">
        <v>1</v>
      </c>
      <c r="B126" s="876" t="s">
        <v>149</v>
      </c>
      <c r="C126" s="877"/>
      <c r="D126" s="878"/>
      <c r="E126" s="130"/>
      <c r="F126" s="93" t="s">
        <v>12</v>
      </c>
      <c r="G126" s="94">
        <v>1</v>
      </c>
      <c r="H126" s="118">
        <v>25000</v>
      </c>
      <c r="I126" s="118">
        <f t="shared" ref="I126" si="1">H126*G126</f>
        <v>25000</v>
      </c>
      <c r="J126" s="320"/>
      <c r="K126" s="325" t="s">
        <v>12</v>
      </c>
      <c r="L126" s="326">
        <v>1</v>
      </c>
      <c r="M126" s="333">
        <v>2500</v>
      </c>
      <c r="N126" s="316">
        <v>2500</v>
      </c>
      <c r="O126" s="254"/>
      <c r="P126" s="255" t="s">
        <v>197</v>
      </c>
      <c r="Q126" s="256">
        <v>1</v>
      </c>
      <c r="R126" s="258">
        <v>35000</v>
      </c>
      <c r="S126" s="258">
        <v>35000</v>
      </c>
    </row>
    <row r="127" spans="1:19" s="8" customFormat="1" ht="15.75" customHeight="1">
      <c r="A127" s="155">
        <v>2</v>
      </c>
      <c r="B127" s="876" t="s">
        <v>147</v>
      </c>
      <c r="C127" s="877"/>
      <c r="D127" s="878"/>
      <c r="E127" s="130"/>
      <c r="F127" s="93" t="s">
        <v>97</v>
      </c>
      <c r="G127" s="94">
        <v>4</v>
      </c>
      <c r="H127" s="118">
        <v>7470</v>
      </c>
      <c r="I127" s="118">
        <f t="shared" ref="I127:I133" si="2">H127*G127</f>
        <v>29880</v>
      </c>
      <c r="J127" s="320"/>
      <c r="K127" s="325" t="s">
        <v>97</v>
      </c>
      <c r="L127" s="326">
        <v>4</v>
      </c>
      <c r="M127" s="333">
        <v>7400</v>
      </c>
      <c r="N127" s="316">
        <v>29600</v>
      </c>
      <c r="O127" s="254"/>
      <c r="P127" s="255" t="s">
        <v>198</v>
      </c>
      <c r="Q127" s="256">
        <v>4</v>
      </c>
      <c r="R127" s="258">
        <v>18000</v>
      </c>
      <c r="S127" s="258">
        <v>72000</v>
      </c>
    </row>
    <row r="128" spans="1:19" s="8" customFormat="1" ht="15.75" customHeight="1">
      <c r="A128" s="155">
        <v>3</v>
      </c>
      <c r="B128" s="876" t="s">
        <v>127</v>
      </c>
      <c r="C128" s="877"/>
      <c r="D128" s="878"/>
      <c r="E128" s="130"/>
      <c r="F128" s="93" t="s">
        <v>104</v>
      </c>
      <c r="G128" s="94">
        <v>4</v>
      </c>
      <c r="H128" s="118">
        <v>4950</v>
      </c>
      <c r="I128" s="118">
        <f t="shared" si="2"/>
        <v>19800</v>
      </c>
      <c r="J128" s="320"/>
      <c r="K128" s="325" t="s">
        <v>104</v>
      </c>
      <c r="L128" s="326">
        <v>8</v>
      </c>
      <c r="M128" s="333">
        <v>3500</v>
      </c>
      <c r="N128" s="316">
        <v>28000</v>
      </c>
      <c r="O128" s="254"/>
      <c r="P128" s="255" t="s">
        <v>199</v>
      </c>
      <c r="Q128" s="256">
        <v>4</v>
      </c>
      <c r="R128" s="258">
        <v>6500</v>
      </c>
      <c r="S128" s="258">
        <v>26000</v>
      </c>
    </row>
    <row r="129" spans="1:19" s="8" customFormat="1" ht="15.75" customHeight="1">
      <c r="A129" s="155">
        <v>4</v>
      </c>
      <c r="B129" s="876" t="s">
        <v>168</v>
      </c>
      <c r="C129" s="879"/>
      <c r="D129" s="880"/>
      <c r="E129" s="130"/>
      <c r="F129" s="93" t="s">
        <v>104</v>
      </c>
      <c r="G129" s="94">
        <v>3</v>
      </c>
      <c r="H129" s="44">
        <v>1440</v>
      </c>
      <c r="I129" s="118">
        <f t="shared" si="2"/>
        <v>4320</v>
      </c>
      <c r="J129" s="320"/>
      <c r="K129" s="325" t="s">
        <v>104</v>
      </c>
      <c r="L129" s="326">
        <v>4</v>
      </c>
      <c r="M129" s="334">
        <v>1625</v>
      </c>
      <c r="N129" s="316">
        <v>6500</v>
      </c>
      <c r="O129" s="254"/>
      <c r="P129" s="255" t="s">
        <v>199</v>
      </c>
      <c r="Q129" s="256">
        <v>3</v>
      </c>
      <c r="R129" s="259">
        <v>2500</v>
      </c>
      <c r="S129" s="258">
        <v>7500</v>
      </c>
    </row>
    <row r="130" spans="1:19" s="8" customFormat="1" ht="15.75" customHeight="1">
      <c r="A130" s="155">
        <v>5</v>
      </c>
      <c r="B130" s="876" t="s">
        <v>169</v>
      </c>
      <c r="C130" s="879"/>
      <c r="D130" s="880"/>
      <c r="E130" s="130"/>
      <c r="F130" s="93" t="s">
        <v>45</v>
      </c>
      <c r="G130" s="94">
        <v>8</v>
      </c>
      <c r="H130" s="118">
        <v>600</v>
      </c>
      <c r="I130" s="118">
        <f>H130*G130</f>
        <v>4800</v>
      </c>
      <c r="J130" s="320"/>
      <c r="K130" s="325" t="s">
        <v>45</v>
      </c>
      <c r="L130" s="326">
        <v>8</v>
      </c>
      <c r="M130" s="333">
        <v>100</v>
      </c>
      <c r="N130" s="316">
        <v>800</v>
      </c>
      <c r="O130" s="254"/>
      <c r="P130" s="255" t="s">
        <v>196</v>
      </c>
      <c r="Q130" s="256">
        <v>8</v>
      </c>
      <c r="R130" s="258">
        <v>150</v>
      </c>
      <c r="S130" s="258">
        <v>1200</v>
      </c>
    </row>
    <row r="131" spans="1:19" s="8" customFormat="1" ht="15.75" customHeight="1">
      <c r="A131" s="155">
        <v>6</v>
      </c>
      <c r="B131" s="876" t="s">
        <v>170</v>
      </c>
      <c r="C131" s="879"/>
      <c r="D131" s="880"/>
      <c r="E131" s="130"/>
      <c r="F131" s="93" t="s">
        <v>104</v>
      </c>
      <c r="G131" s="94">
        <v>12</v>
      </c>
      <c r="H131" s="118">
        <v>600</v>
      </c>
      <c r="I131" s="118">
        <f>H131*G131</f>
        <v>7200</v>
      </c>
      <c r="J131" s="320"/>
      <c r="K131" s="325" t="s">
        <v>104</v>
      </c>
      <c r="L131" s="326">
        <v>4</v>
      </c>
      <c r="M131" s="334">
        <v>2165</v>
      </c>
      <c r="N131" s="316">
        <v>8660</v>
      </c>
      <c r="O131" s="254"/>
      <c r="P131" s="255" t="s">
        <v>199</v>
      </c>
      <c r="Q131" s="256">
        <v>12</v>
      </c>
      <c r="R131" s="258">
        <v>200</v>
      </c>
      <c r="S131" s="258">
        <v>2400</v>
      </c>
    </row>
    <row r="132" spans="1:19" s="8" customFormat="1" ht="15.75" customHeight="1">
      <c r="A132" s="155">
        <v>7</v>
      </c>
      <c r="B132" s="876" t="s">
        <v>148</v>
      </c>
      <c r="C132" s="877"/>
      <c r="D132" s="878"/>
      <c r="E132" s="130"/>
      <c r="F132" s="93" t="s">
        <v>104</v>
      </c>
      <c r="G132" s="94">
        <v>4</v>
      </c>
      <c r="H132" s="44">
        <v>1882</v>
      </c>
      <c r="I132" s="118">
        <f t="shared" si="2"/>
        <v>7528</v>
      </c>
      <c r="J132" s="320"/>
      <c r="K132" s="325" t="s">
        <v>12</v>
      </c>
      <c r="L132" s="326">
        <v>1</v>
      </c>
      <c r="M132" s="333">
        <v>1500</v>
      </c>
      <c r="N132" s="316">
        <v>1500</v>
      </c>
      <c r="O132" s="254"/>
      <c r="P132" s="255" t="s">
        <v>199</v>
      </c>
      <c r="Q132" s="256">
        <v>4</v>
      </c>
      <c r="R132" s="259">
        <v>3000</v>
      </c>
      <c r="S132" s="258">
        <v>12000</v>
      </c>
    </row>
    <row r="133" spans="1:19" s="8" customFormat="1" ht="15.75" customHeight="1">
      <c r="A133" s="155">
        <v>8</v>
      </c>
      <c r="B133" s="836" t="s">
        <v>128</v>
      </c>
      <c r="C133" s="837"/>
      <c r="D133" s="838"/>
      <c r="E133" s="130"/>
      <c r="F133" s="93" t="s">
        <v>12</v>
      </c>
      <c r="G133" s="94">
        <v>1</v>
      </c>
      <c r="H133" s="118">
        <v>10000</v>
      </c>
      <c r="I133" s="118">
        <f t="shared" si="2"/>
        <v>10000</v>
      </c>
      <c r="J133" s="320"/>
      <c r="K133" s="325"/>
      <c r="L133" s="326"/>
      <c r="M133" s="335"/>
      <c r="N133" s="330"/>
      <c r="O133" s="254"/>
      <c r="P133" s="255" t="s">
        <v>196</v>
      </c>
      <c r="Q133" s="256">
        <v>1</v>
      </c>
      <c r="R133" s="258">
        <v>10000</v>
      </c>
      <c r="S133" s="258">
        <v>10000</v>
      </c>
    </row>
    <row r="134" spans="1:19" s="8" customFormat="1" ht="15.75" customHeight="1">
      <c r="A134" s="155"/>
      <c r="B134" s="839" t="s">
        <v>53</v>
      </c>
      <c r="C134" s="840"/>
      <c r="D134" s="841"/>
      <c r="E134" s="130"/>
      <c r="F134" s="93"/>
      <c r="G134" s="94"/>
      <c r="H134" s="124"/>
      <c r="I134" s="280">
        <f>SUM(I127:I133)</f>
        <v>83528</v>
      </c>
      <c r="J134" s="320"/>
      <c r="K134" s="325"/>
      <c r="L134" s="326"/>
      <c r="M134" s="332"/>
      <c r="N134" s="586">
        <v>77560</v>
      </c>
      <c r="O134" s="254"/>
      <c r="P134" s="255"/>
      <c r="Q134" s="256"/>
      <c r="R134" s="262"/>
      <c r="S134" s="780">
        <v>131000</v>
      </c>
    </row>
    <row r="135" spans="1:19" s="8" customFormat="1" ht="15.75" customHeight="1">
      <c r="A135" s="155"/>
      <c r="B135" s="170"/>
      <c r="C135" s="171"/>
      <c r="D135" s="172"/>
      <c r="E135" s="130"/>
      <c r="F135" s="93"/>
      <c r="G135" s="94"/>
      <c r="H135" s="124"/>
      <c r="I135" s="119"/>
      <c r="J135" s="320"/>
      <c r="K135" s="336"/>
      <c r="L135" s="326"/>
      <c r="M135" s="337"/>
      <c r="N135" s="316"/>
      <c r="O135" s="254"/>
      <c r="P135" s="255"/>
      <c r="Q135" s="256"/>
      <c r="R135" s="262"/>
      <c r="S135" s="260"/>
    </row>
    <row r="136" spans="1:19" s="8" customFormat="1" ht="15.75" customHeight="1">
      <c r="A136" s="157" t="s">
        <v>138</v>
      </c>
      <c r="B136" s="873" t="s">
        <v>129</v>
      </c>
      <c r="C136" s="874"/>
      <c r="D136" s="875"/>
      <c r="E136" s="130"/>
      <c r="F136" s="173"/>
      <c r="G136" s="94"/>
      <c r="H136" s="123"/>
      <c r="I136" s="118"/>
      <c r="J136" s="320"/>
      <c r="K136" s="325"/>
      <c r="L136" s="326"/>
      <c r="M136" s="338"/>
      <c r="N136" s="316"/>
      <c r="O136" s="254"/>
      <c r="P136" s="263"/>
      <c r="Q136" s="256"/>
      <c r="R136" s="261"/>
      <c r="S136" s="258"/>
    </row>
    <row r="137" spans="1:19" s="8" customFormat="1" ht="15.75" customHeight="1">
      <c r="A137" s="155">
        <v>1</v>
      </c>
      <c r="B137" s="876" t="s">
        <v>171</v>
      </c>
      <c r="C137" s="877"/>
      <c r="D137" s="878"/>
      <c r="E137" s="130"/>
      <c r="F137" s="93" t="s">
        <v>97</v>
      </c>
      <c r="G137" s="94">
        <v>4</v>
      </c>
      <c r="H137" s="258">
        <v>3500</v>
      </c>
      <c r="I137" s="118">
        <f>H137*G137</f>
        <v>14000</v>
      </c>
      <c r="J137" s="320"/>
      <c r="K137" s="325" t="s">
        <v>97</v>
      </c>
      <c r="L137" s="326">
        <v>4</v>
      </c>
      <c r="M137" s="338">
        <v>12950</v>
      </c>
      <c r="N137" s="316">
        <v>51800</v>
      </c>
      <c r="O137" s="254"/>
      <c r="P137" s="255" t="s">
        <v>198</v>
      </c>
      <c r="Q137" s="256">
        <v>4</v>
      </c>
      <c r="R137" s="221">
        <v>6000</v>
      </c>
      <c r="S137" s="258">
        <v>24000</v>
      </c>
    </row>
    <row r="138" spans="1:19" s="8" customFormat="1" ht="15.75" customHeight="1">
      <c r="A138" s="155">
        <v>2</v>
      </c>
      <c r="B138" s="876" t="s">
        <v>123</v>
      </c>
      <c r="C138" s="877"/>
      <c r="D138" s="878"/>
      <c r="E138" s="130"/>
      <c r="F138" s="93" t="s">
        <v>12</v>
      </c>
      <c r="G138" s="94">
        <v>1</v>
      </c>
      <c r="H138" s="118">
        <v>10000</v>
      </c>
      <c r="I138" s="118">
        <f>H138*G138</f>
        <v>10000</v>
      </c>
      <c r="J138" s="320"/>
      <c r="K138" s="325" t="s">
        <v>12</v>
      </c>
      <c r="L138" s="326">
        <v>1</v>
      </c>
      <c r="M138" s="333">
        <v>1500</v>
      </c>
      <c r="N138" s="316">
        <v>1500</v>
      </c>
      <c r="O138" s="254"/>
      <c r="P138" s="255" t="s">
        <v>197</v>
      </c>
      <c r="Q138" s="256">
        <v>1</v>
      </c>
      <c r="R138" s="258">
        <v>5000</v>
      </c>
      <c r="S138" s="258">
        <v>5000</v>
      </c>
    </row>
    <row r="139" spans="1:19" s="8" customFormat="1" ht="15.75" customHeight="1">
      <c r="A139" s="155"/>
      <c r="B139" s="839" t="s">
        <v>53</v>
      </c>
      <c r="C139" s="840"/>
      <c r="D139" s="841"/>
      <c r="E139" s="130"/>
      <c r="F139" s="93"/>
      <c r="G139" s="94"/>
      <c r="H139" s="124"/>
      <c r="I139" s="280">
        <f>SUM(I137:I138)</f>
        <v>24000</v>
      </c>
      <c r="J139" s="320"/>
      <c r="K139" s="325"/>
      <c r="L139" s="326"/>
      <c r="M139" s="335"/>
      <c r="N139" s="586">
        <v>53300</v>
      </c>
      <c r="O139" s="254"/>
      <c r="P139" s="255"/>
      <c r="Q139" s="256"/>
      <c r="R139" s="262"/>
      <c r="S139" s="780">
        <v>29000</v>
      </c>
    </row>
    <row r="140" spans="1:19" s="8" customFormat="1" ht="15.75" customHeight="1">
      <c r="A140" s="155"/>
      <c r="B140" s="836"/>
      <c r="C140" s="837"/>
      <c r="D140" s="838"/>
      <c r="E140" s="130"/>
      <c r="F140" s="93"/>
      <c r="G140" s="94"/>
      <c r="H140" s="124"/>
      <c r="I140" s="119"/>
      <c r="J140" s="320"/>
      <c r="K140" s="336"/>
      <c r="L140" s="326"/>
      <c r="M140" s="337"/>
      <c r="N140" s="316"/>
      <c r="O140" s="254"/>
      <c r="P140" s="255"/>
      <c r="Q140" s="256"/>
      <c r="R140" s="262"/>
      <c r="S140" s="260"/>
    </row>
    <row r="141" spans="1:19" s="8" customFormat="1" ht="15.75" customHeight="1">
      <c r="A141" s="157" t="s">
        <v>176</v>
      </c>
      <c r="B141" s="873" t="s">
        <v>160</v>
      </c>
      <c r="C141" s="874"/>
      <c r="D141" s="875"/>
      <c r="E141" s="130"/>
      <c r="F141" s="173"/>
      <c r="G141" s="94"/>
      <c r="H141" s="123"/>
      <c r="I141" s="118"/>
      <c r="J141" s="320"/>
      <c r="K141" s="325"/>
      <c r="L141" s="326"/>
      <c r="M141" s="334"/>
      <c r="N141" s="316"/>
      <c r="O141" s="254"/>
      <c r="P141" s="263"/>
      <c r="Q141" s="256"/>
      <c r="R141" s="261"/>
      <c r="S141" s="258"/>
    </row>
    <row r="142" spans="1:19" s="8" customFormat="1" ht="15.75" customHeight="1">
      <c r="A142" s="155">
        <v>1</v>
      </c>
      <c r="B142" s="876" t="s">
        <v>161</v>
      </c>
      <c r="C142" s="877"/>
      <c r="D142" s="878"/>
      <c r="E142" s="130"/>
      <c r="F142" s="93" t="s">
        <v>104</v>
      </c>
      <c r="G142" s="94">
        <v>2</v>
      </c>
      <c r="H142" s="44">
        <v>1882</v>
      </c>
      <c r="I142" s="118">
        <f>H142*G142</f>
        <v>3764</v>
      </c>
      <c r="J142" s="320"/>
      <c r="K142" s="325" t="s">
        <v>104</v>
      </c>
      <c r="L142" s="326">
        <v>2</v>
      </c>
      <c r="M142" s="334">
        <v>2020</v>
      </c>
      <c r="N142" s="316">
        <v>4040</v>
      </c>
      <c r="O142" s="254"/>
      <c r="P142" s="255" t="s">
        <v>200</v>
      </c>
      <c r="Q142" s="256">
        <v>2</v>
      </c>
      <c r="R142" s="259">
        <v>3000</v>
      </c>
      <c r="S142" s="258">
        <v>6000</v>
      </c>
    </row>
    <row r="143" spans="1:19" s="8" customFormat="1" ht="15.75" customHeight="1">
      <c r="A143" s="155">
        <v>2</v>
      </c>
      <c r="B143" s="876" t="s">
        <v>172</v>
      </c>
      <c r="C143" s="877"/>
      <c r="D143" s="878"/>
      <c r="E143" s="130"/>
      <c r="F143" s="93" t="s">
        <v>104</v>
      </c>
      <c r="G143" s="94">
        <v>1</v>
      </c>
      <c r="H143" s="118">
        <v>2000</v>
      </c>
      <c r="I143" s="118">
        <f>H143*G143</f>
        <v>2000</v>
      </c>
      <c r="J143" s="320"/>
      <c r="K143" s="325" t="s">
        <v>104</v>
      </c>
      <c r="L143" s="326">
        <v>1</v>
      </c>
      <c r="M143" s="333">
        <v>6000</v>
      </c>
      <c r="N143" s="316">
        <v>6000</v>
      </c>
      <c r="O143" s="254"/>
      <c r="P143" s="255" t="s">
        <v>200</v>
      </c>
      <c r="Q143" s="256">
        <v>1</v>
      </c>
      <c r="R143" s="258">
        <v>2500</v>
      </c>
      <c r="S143" s="258">
        <v>2500</v>
      </c>
    </row>
    <row r="144" spans="1:19" s="8" customFormat="1" ht="15.75" customHeight="1">
      <c r="A144" s="155"/>
      <c r="B144" s="839" t="s">
        <v>53</v>
      </c>
      <c r="C144" s="840"/>
      <c r="D144" s="841"/>
      <c r="E144" s="130"/>
      <c r="F144" s="93"/>
      <c r="G144" s="94"/>
      <c r="H144" s="124"/>
      <c r="I144" s="280">
        <f>SUM(I142:I143)</f>
        <v>5764</v>
      </c>
      <c r="J144" s="320"/>
      <c r="K144" s="325"/>
      <c r="L144" s="326"/>
      <c r="M144" s="335"/>
      <c r="N144" s="586">
        <v>10040</v>
      </c>
      <c r="O144" s="254"/>
      <c r="P144" s="255"/>
      <c r="Q144" s="256"/>
      <c r="R144" s="262"/>
      <c r="S144" s="780">
        <v>8500</v>
      </c>
    </row>
    <row r="145" spans="1:19" s="240" customFormat="1" ht="15.75" customHeight="1">
      <c r="A145" s="155"/>
      <c r="B145" s="304"/>
      <c r="C145" s="463"/>
      <c r="D145" s="464"/>
      <c r="E145" s="254"/>
      <c r="F145" s="255"/>
      <c r="G145" s="256"/>
      <c r="H145" s="264"/>
      <c r="I145" s="260"/>
      <c r="J145" s="320"/>
      <c r="K145" s="325"/>
      <c r="L145" s="326"/>
      <c r="M145" s="335"/>
      <c r="N145" s="586"/>
      <c r="O145" s="254"/>
      <c r="P145" s="255"/>
      <c r="Q145" s="256"/>
      <c r="R145" s="264"/>
      <c r="S145" s="779"/>
    </row>
    <row r="146" spans="1:19" s="8" customFormat="1" ht="15.75" customHeight="1">
      <c r="A146" s="155"/>
      <c r="B146" s="215"/>
      <c r="C146" s="216"/>
      <c r="D146" s="217"/>
      <c r="E146" s="130"/>
      <c r="F146" s="93"/>
      <c r="G146" s="94"/>
      <c r="H146" s="222"/>
      <c r="I146" s="119"/>
      <c r="J146" s="339"/>
      <c r="K146" s="340"/>
      <c r="L146" s="341"/>
      <c r="M146" s="342"/>
      <c r="N146" s="316"/>
      <c r="O146" s="254"/>
      <c r="P146" s="255"/>
      <c r="Q146" s="256"/>
      <c r="R146" s="264"/>
      <c r="S146" s="489"/>
    </row>
    <row r="147" spans="1:19" s="8" customFormat="1" ht="15.75" customHeight="1">
      <c r="A147" s="158" t="s">
        <v>150</v>
      </c>
      <c r="B147" s="810" t="s">
        <v>54</v>
      </c>
      <c r="C147" s="882"/>
      <c r="D147" s="883"/>
      <c r="E147" s="131"/>
      <c r="F147" s="95"/>
      <c r="G147" s="96"/>
      <c r="H147" s="112"/>
      <c r="I147" s="109"/>
      <c r="J147" s="343"/>
      <c r="K147" s="344"/>
      <c r="L147" s="345"/>
      <c r="M147" s="333"/>
      <c r="N147" s="316"/>
      <c r="O147" s="265"/>
      <c r="P147" s="266"/>
      <c r="Q147" s="267"/>
      <c r="R147" s="229"/>
      <c r="S147" s="245"/>
    </row>
    <row r="148" spans="1:19" s="8" customFormat="1" ht="15.75" customHeight="1">
      <c r="A148" s="155">
        <v>1</v>
      </c>
      <c r="B148" s="881" t="s">
        <v>55</v>
      </c>
      <c r="C148" s="882"/>
      <c r="D148" s="883"/>
      <c r="E148" s="132"/>
      <c r="F148" s="97" t="s">
        <v>45</v>
      </c>
      <c r="G148" s="98">
        <v>100</v>
      </c>
      <c r="H148" s="113">
        <v>250</v>
      </c>
      <c r="I148" s="109">
        <f t="shared" ref="I148:I153" si="3">G148*H148</f>
        <v>25000</v>
      </c>
      <c r="J148" s="343"/>
      <c r="K148" s="344" t="s">
        <v>45</v>
      </c>
      <c r="L148" s="345">
        <v>55</v>
      </c>
      <c r="M148" s="333">
        <v>230</v>
      </c>
      <c r="N148" s="316">
        <v>12650</v>
      </c>
      <c r="O148" s="268"/>
      <c r="P148" s="226" t="s">
        <v>196</v>
      </c>
      <c r="Q148" s="269">
        <v>100</v>
      </c>
      <c r="R148" s="270">
        <v>260</v>
      </c>
      <c r="S148" s="245">
        <v>26000</v>
      </c>
    </row>
    <row r="149" spans="1:19" s="8" customFormat="1" ht="15.75" customHeight="1">
      <c r="A149" s="155">
        <v>2</v>
      </c>
      <c r="B149" s="881" t="s">
        <v>56</v>
      </c>
      <c r="C149" s="882"/>
      <c r="D149" s="883"/>
      <c r="E149" s="132"/>
      <c r="F149" s="97" t="s">
        <v>45</v>
      </c>
      <c r="G149" s="98">
        <v>200</v>
      </c>
      <c r="H149" s="113">
        <v>125</v>
      </c>
      <c r="I149" s="109">
        <f t="shared" si="3"/>
        <v>25000</v>
      </c>
      <c r="J149" s="343"/>
      <c r="K149" s="344" t="s">
        <v>45</v>
      </c>
      <c r="L149" s="345">
        <v>125</v>
      </c>
      <c r="M149" s="346">
        <v>120</v>
      </c>
      <c r="N149" s="316">
        <v>15000</v>
      </c>
      <c r="O149" s="268"/>
      <c r="P149" s="226" t="s">
        <v>196</v>
      </c>
      <c r="Q149" s="269">
        <v>200</v>
      </c>
      <c r="R149" s="270">
        <v>160</v>
      </c>
      <c r="S149" s="245">
        <v>32000</v>
      </c>
    </row>
    <row r="150" spans="1:19" s="8" customFormat="1" ht="15.75" customHeight="1">
      <c r="A150" s="155">
        <v>3</v>
      </c>
      <c r="B150" s="881" t="s">
        <v>57</v>
      </c>
      <c r="C150" s="882"/>
      <c r="D150" s="883"/>
      <c r="E150" s="132"/>
      <c r="F150" s="97" t="s">
        <v>45</v>
      </c>
      <c r="G150" s="98">
        <v>50</v>
      </c>
      <c r="H150" s="113">
        <v>250</v>
      </c>
      <c r="I150" s="109">
        <f t="shared" si="3"/>
        <v>12500</v>
      </c>
      <c r="J150" s="343"/>
      <c r="K150" s="344" t="s">
        <v>45</v>
      </c>
      <c r="L150" s="345">
        <v>32</v>
      </c>
      <c r="M150" s="346">
        <v>155</v>
      </c>
      <c r="N150" s="316">
        <v>4960</v>
      </c>
      <c r="O150" s="268"/>
      <c r="P150" s="226" t="s">
        <v>196</v>
      </c>
      <c r="Q150" s="269">
        <v>50</v>
      </c>
      <c r="R150" s="270">
        <v>160</v>
      </c>
      <c r="S150" s="245">
        <v>8000</v>
      </c>
    </row>
    <row r="151" spans="1:19" s="8" customFormat="1" ht="15.75" customHeight="1">
      <c r="A151" s="155">
        <v>4</v>
      </c>
      <c r="B151" s="881" t="s">
        <v>58</v>
      </c>
      <c r="C151" s="882"/>
      <c r="D151" s="883"/>
      <c r="E151" s="132"/>
      <c r="F151" s="97" t="s">
        <v>45</v>
      </c>
      <c r="G151" s="98">
        <v>15</v>
      </c>
      <c r="H151" s="113">
        <v>500</v>
      </c>
      <c r="I151" s="109">
        <f t="shared" si="3"/>
        <v>7500</v>
      </c>
      <c r="J151" s="343"/>
      <c r="K151" s="344" t="s">
        <v>45</v>
      </c>
      <c r="L151" s="345">
        <v>10</v>
      </c>
      <c r="M151" s="346">
        <v>255</v>
      </c>
      <c r="N151" s="316">
        <v>2550</v>
      </c>
      <c r="O151" s="268"/>
      <c r="P151" s="226" t="s">
        <v>196</v>
      </c>
      <c r="Q151" s="269">
        <v>15</v>
      </c>
      <c r="R151" s="270">
        <v>260</v>
      </c>
      <c r="S151" s="245">
        <v>3900</v>
      </c>
    </row>
    <row r="152" spans="1:19" s="8" customFormat="1" ht="15.75" customHeight="1">
      <c r="A152" s="155">
        <v>5</v>
      </c>
      <c r="B152" s="881" t="s">
        <v>107</v>
      </c>
      <c r="C152" s="882"/>
      <c r="D152" s="883"/>
      <c r="E152" s="132"/>
      <c r="F152" s="97" t="s">
        <v>45</v>
      </c>
      <c r="G152" s="98">
        <v>50</v>
      </c>
      <c r="H152" s="113">
        <v>160</v>
      </c>
      <c r="I152" s="109">
        <f t="shared" si="3"/>
        <v>8000</v>
      </c>
      <c r="J152" s="343"/>
      <c r="K152" s="344" t="s">
        <v>45</v>
      </c>
      <c r="L152" s="345">
        <v>30</v>
      </c>
      <c r="M152" s="346">
        <v>200</v>
      </c>
      <c r="N152" s="316">
        <v>6000</v>
      </c>
      <c r="O152" s="268"/>
      <c r="P152" s="226" t="s">
        <v>196</v>
      </c>
      <c r="Q152" s="269">
        <v>50</v>
      </c>
      <c r="R152" s="270">
        <v>200</v>
      </c>
      <c r="S152" s="245">
        <v>10000</v>
      </c>
    </row>
    <row r="153" spans="1:19" s="8" customFormat="1" ht="15.75" customHeight="1">
      <c r="A153" s="155">
        <v>6</v>
      </c>
      <c r="B153" s="881" t="s">
        <v>59</v>
      </c>
      <c r="C153" s="882"/>
      <c r="D153" s="883"/>
      <c r="E153" s="132"/>
      <c r="F153" s="99" t="s">
        <v>44</v>
      </c>
      <c r="G153" s="100">
        <v>100</v>
      </c>
      <c r="H153" s="108">
        <v>600</v>
      </c>
      <c r="I153" s="109">
        <f t="shared" si="3"/>
        <v>60000</v>
      </c>
      <c r="J153" s="343"/>
      <c r="K153" s="347" t="s">
        <v>44</v>
      </c>
      <c r="L153" s="348">
        <v>60</v>
      </c>
      <c r="M153" s="315">
        <v>900</v>
      </c>
      <c r="N153" s="316">
        <v>54000</v>
      </c>
      <c r="O153" s="268"/>
      <c r="P153" s="271" t="s">
        <v>196</v>
      </c>
      <c r="Q153" s="272">
        <v>100</v>
      </c>
      <c r="R153" s="244">
        <v>950</v>
      </c>
      <c r="S153" s="245">
        <v>95000</v>
      </c>
    </row>
    <row r="154" spans="1:19" s="8" customFormat="1" ht="15.75" customHeight="1">
      <c r="A154" s="155">
        <v>7</v>
      </c>
      <c r="B154" s="881" t="s">
        <v>155</v>
      </c>
      <c r="C154" s="884"/>
      <c r="D154" s="885"/>
      <c r="E154" s="132"/>
      <c r="F154" s="97" t="s">
        <v>60</v>
      </c>
      <c r="G154" s="101">
        <v>40</v>
      </c>
      <c r="H154" s="113">
        <v>6000</v>
      </c>
      <c r="I154" s="109">
        <f>G154*H154</f>
        <v>240000</v>
      </c>
      <c r="J154" s="343"/>
      <c r="K154" s="344" t="s">
        <v>60</v>
      </c>
      <c r="L154" s="348">
        <v>14</v>
      </c>
      <c r="M154" s="346">
        <v>4000</v>
      </c>
      <c r="N154" s="316">
        <v>56000</v>
      </c>
      <c r="O154" s="268"/>
      <c r="P154" s="226" t="s">
        <v>201</v>
      </c>
      <c r="Q154" s="273">
        <v>40</v>
      </c>
      <c r="R154" s="270">
        <v>3500</v>
      </c>
      <c r="S154" s="245">
        <v>140000</v>
      </c>
    </row>
    <row r="155" spans="1:19" s="8" customFormat="1" ht="15.75" customHeight="1">
      <c r="A155" s="155">
        <v>8</v>
      </c>
      <c r="B155" s="886" t="s">
        <v>72</v>
      </c>
      <c r="C155" s="882"/>
      <c r="D155" s="883"/>
      <c r="E155" s="132"/>
      <c r="F155" s="97" t="s">
        <v>12</v>
      </c>
      <c r="G155" s="101">
        <v>1</v>
      </c>
      <c r="H155" s="113">
        <v>20000</v>
      </c>
      <c r="I155" s="109">
        <f>G155*H155</f>
        <v>20000</v>
      </c>
      <c r="J155" s="343"/>
      <c r="K155" s="344" t="s">
        <v>194</v>
      </c>
      <c r="L155" s="349">
        <v>1</v>
      </c>
      <c r="M155" s="346">
        <v>2000</v>
      </c>
      <c r="N155" s="316">
        <v>2000</v>
      </c>
      <c r="O155" s="268"/>
      <c r="P155" s="226" t="s">
        <v>197</v>
      </c>
      <c r="Q155" s="273">
        <v>1</v>
      </c>
      <c r="R155" s="270">
        <v>15000</v>
      </c>
      <c r="S155" s="245">
        <v>15000</v>
      </c>
    </row>
    <row r="156" spans="1:19" s="240" customFormat="1" ht="15.75" customHeight="1">
      <c r="A156" s="155"/>
      <c r="B156" s="491" t="s">
        <v>205</v>
      </c>
      <c r="C156" s="420"/>
      <c r="D156" s="421"/>
      <c r="E156" s="268"/>
      <c r="F156" s="226"/>
      <c r="G156" s="490"/>
      <c r="H156" s="270"/>
      <c r="I156" s="245"/>
      <c r="J156" s="492"/>
      <c r="K156" s="344"/>
      <c r="L156" s="349"/>
      <c r="M156" s="346"/>
      <c r="N156" s="316"/>
      <c r="O156" s="268"/>
      <c r="P156" s="226"/>
      <c r="Q156" s="490"/>
      <c r="R156" s="270"/>
      <c r="S156" s="245"/>
    </row>
    <row r="157" spans="1:19" s="240" customFormat="1" ht="15.75" customHeight="1">
      <c r="A157" s="155"/>
      <c r="B157" s="491"/>
      <c r="C157" s="460"/>
      <c r="D157" s="461"/>
      <c r="E157" s="268"/>
      <c r="F157" s="226"/>
      <c r="G157" s="490"/>
      <c r="H157" s="270"/>
      <c r="I157" s="245"/>
      <c r="J157" s="492"/>
      <c r="K157" s="344"/>
      <c r="L157" s="349"/>
      <c r="M157" s="346"/>
      <c r="N157" s="316"/>
      <c r="O157" s="268"/>
      <c r="P157" s="226"/>
      <c r="Q157" s="490"/>
      <c r="R157" s="270"/>
      <c r="S157" s="245"/>
    </row>
    <row r="158" spans="1:19" s="8" customFormat="1" ht="15.75" customHeight="1">
      <c r="A158" s="159"/>
      <c r="B158" s="887" t="s">
        <v>53</v>
      </c>
      <c r="C158" s="888"/>
      <c r="D158" s="889"/>
      <c r="E158" s="129"/>
      <c r="F158" s="91"/>
      <c r="G158" s="92"/>
      <c r="H158" s="110"/>
      <c r="I158" s="281">
        <f>SUM(I148:I155)</f>
        <v>398000</v>
      </c>
      <c r="J158" s="320"/>
      <c r="K158" s="344"/>
      <c r="L158" s="349"/>
      <c r="M158" s="346"/>
      <c r="N158" s="587">
        <v>155160</v>
      </c>
      <c r="O158" s="250"/>
      <c r="P158" s="251"/>
      <c r="Q158" s="252"/>
      <c r="R158" s="253"/>
      <c r="S158" s="782">
        <v>329900</v>
      </c>
    </row>
    <row r="159" spans="1:19" s="8" customFormat="1" ht="15.75" customHeight="1">
      <c r="A159" s="159"/>
      <c r="B159" s="887"/>
      <c r="C159" s="890"/>
      <c r="D159" s="891"/>
      <c r="E159" s="129"/>
      <c r="F159" s="95"/>
      <c r="G159" s="96"/>
      <c r="H159" s="112"/>
      <c r="I159" s="115"/>
      <c r="J159" s="320"/>
      <c r="K159" s="340"/>
      <c r="L159" s="341"/>
      <c r="M159" s="351"/>
      <c r="N159" s="352"/>
      <c r="O159" s="250"/>
      <c r="P159" s="266"/>
      <c r="Q159" s="267"/>
      <c r="R159" s="229"/>
      <c r="S159" s="275"/>
    </row>
    <row r="160" spans="1:19" s="8" customFormat="1" ht="15.75" customHeight="1">
      <c r="A160" s="158" t="s">
        <v>151</v>
      </c>
      <c r="B160" s="810" t="s">
        <v>77</v>
      </c>
      <c r="C160" s="882"/>
      <c r="D160" s="883"/>
      <c r="E160" s="131"/>
      <c r="F160" s="97"/>
      <c r="G160" s="96"/>
      <c r="H160" s="112"/>
      <c r="I160" s="109"/>
      <c r="J160" s="339"/>
      <c r="K160" s="344"/>
      <c r="L160" s="341"/>
      <c r="M160" s="351"/>
      <c r="N160" s="316"/>
      <c r="O160" s="265"/>
      <c r="P160" s="226"/>
      <c r="Q160" s="267"/>
      <c r="R160" s="229"/>
      <c r="S160" s="245"/>
    </row>
    <row r="161" spans="1:19" s="8" customFormat="1" ht="15.75" customHeight="1">
      <c r="A161" s="155"/>
      <c r="B161" s="886" t="s">
        <v>156</v>
      </c>
      <c r="C161" s="882"/>
      <c r="D161" s="883"/>
      <c r="E161" s="132">
        <v>1</v>
      </c>
      <c r="F161" s="97" t="s">
        <v>10</v>
      </c>
      <c r="G161" s="98">
        <v>12</v>
      </c>
      <c r="H161" s="113">
        <v>1200</v>
      </c>
      <c r="I161" s="109">
        <f t="shared" ref="I161:I168" si="4">H161*G161*E161</f>
        <v>14400</v>
      </c>
      <c r="J161" s="343">
        <v>1</v>
      </c>
      <c r="K161" s="344" t="s">
        <v>10</v>
      </c>
      <c r="L161" s="345">
        <v>12</v>
      </c>
      <c r="M161" s="346">
        <v>1200</v>
      </c>
      <c r="N161" s="316">
        <v>14400</v>
      </c>
      <c r="O161" s="268">
        <v>1</v>
      </c>
      <c r="P161" s="226" t="s">
        <v>202</v>
      </c>
      <c r="Q161" s="269">
        <v>12</v>
      </c>
      <c r="R161" s="270">
        <v>1500</v>
      </c>
      <c r="S161" s="245">
        <v>18000</v>
      </c>
    </row>
    <row r="162" spans="1:19" s="8" customFormat="1" ht="15.75" customHeight="1">
      <c r="A162" s="155"/>
      <c r="B162" s="886" t="s">
        <v>157</v>
      </c>
      <c r="C162" s="882"/>
      <c r="D162" s="883"/>
      <c r="E162" s="132">
        <v>1</v>
      </c>
      <c r="F162" s="97" t="s">
        <v>10</v>
      </c>
      <c r="G162" s="98">
        <v>12</v>
      </c>
      <c r="H162" s="113">
        <v>1100</v>
      </c>
      <c r="I162" s="109">
        <f>H162*G162*E162</f>
        <v>13200</v>
      </c>
      <c r="J162" s="343">
        <v>1</v>
      </c>
      <c r="K162" s="344" t="s">
        <v>10</v>
      </c>
      <c r="L162" s="345">
        <v>12</v>
      </c>
      <c r="M162" s="346">
        <v>1000</v>
      </c>
      <c r="N162" s="316">
        <v>12000</v>
      </c>
      <c r="O162" s="268">
        <v>1</v>
      </c>
      <c r="P162" s="226" t="s">
        <v>202</v>
      </c>
      <c r="Q162" s="269">
        <v>12</v>
      </c>
      <c r="R162" s="270">
        <v>1300</v>
      </c>
      <c r="S162" s="245">
        <v>15600</v>
      </c>
    </row>
    <row r="163" spans="1:19" s="8" customFormat="1" ht="15.75" customHeight="1">
      <c r="A163" s="155"/>
      <c r="B163" s="886" t="s">
        <v>106</v>
      </c>
      <c r="C163" s="882"/>
      <c r="D163" s="883"/>
      <c r="E163" s="132">
        <v>1</v>
      </c>
      <c r="F163" s="97" t="s">
        <v>10</v>
      </c>
      <c r="G163" s="98">
        <v>12</v>
      </c>
      <c r="H163" s="113">
        <v>1100</v>
      </c>
      <c r="I163" s="109">
        <f t="shared" si="4"/>
        <v>13200</v>
      </c>
      <c r="J163" s="343">
        <v>1</v>
      </c>
      <c r="K163" s="344" t="s">
        <v>10</v>
      </c>
      <c r="L163" s="345">
        <v>12</v>
      </c>
      <c r="M163" s="346">
        <v>950</v>
      </c>
      <c r="N163" s="316">
        <v>11400</v>
      </c>
      <c r="O163" s="268">
        <v>1</v>
      </c>
      <c r="P163" s="226" t="s">
        <v>202</v>
      </c>
      <c r="Q163" s="269">
        <v>12</v>
      </c>
      <c r="R163" s="270">
        <v>1300</v>
      </c>
      <c r="S163" s="245">
        <v>15600</v>
      </c>
    </row>
    <row r="164" spans="1:19" s="8" customFormat="1" ht="15.75" customHeight="1">
      <c r="A164" s="155"/>
      <c r="B164" s="886" t="s">
        <v>61</v>
      </c>
      <c r="C164" s="882"/>
      <c r="D164" s="883"/>
      <c r="E164" s="132">
        <v>1</v>
      </c>
      <c r="F164" s="97" t="s">
        <v>10</v>
      </c>
      <c r="G164" s="98">
        <v>12</v>
      </c>
      <c r="H164" s="113">
        <v>1100</v>
      </c>
      <c r="I164" s="109">
        <f t="shared" si="4"/>
        <v>13200</v>
      </c>
      <c r="J164" s="343">
        <v>1</v>
      </c>
      <c r="K164" s="344" t="s">
        <v>10</v>
      </c>
      <c r="L164" s="345">
        <v>12</v>
      </c>
      <c r="M164" s="346">
        <v>1000</v>
      </c>
      <c r="N164" s="316">
        <v>12000</v>
      </c>
      <c r="O164" s="268">
        <v>1</v>
      </c>
      <c r="P164" s="226" t="s">
        <v>202</v>
      </c>
      <c r="Q164" s="269">
        <v>12</v>
      </c>
      <c r="R164" s="270">
        <v>1300</v>
      </c>
      <c r="S164" s="245">
        <v>15600</v>
      </c>
    </row>
    <row r="165" spans="1:19" s="8" customFormat="1" ht="15.75" customHeight="1">
      <c r="A165" s="155"/>
      <c r="B165" s="886" t="s">
        <v>73</v>
      </c>
      <c r="C165" s="882"/>
      <c r="D165" s="883"/>
      <c r="E165" s="132">
        <v>6</v>
      </c>
      <c r="F165" s="97" t="s">
        <v>10</v>
      </c>
      <c r="G165" s="98">
        <v>12</v>
      </c>
      <c r="H165" s="113">
        <v>900</v>
      </c>
      <c r="I165" s="109">
        <f t="shared" si="4"/>
        <v>64800</v>
      </c>
      <c r="J165" s="343">
        <v>3</v>
      </c>
      <c r="K165" s="344" t="s">
        <v>10</v>
      </c>
      <c r="L165" s="345">
        <v>12</v>
      </c>
      <c r="M165" s="346">
        <v>900</v>
      </c>
      <c r="N165" s="316">
        <v>32400</v>
      </c>
      <c r="O165" s="268">
        <v>6</v>
      </c>
      <c r="P165" s="226" t="s">
        <v>202</v>
      </c>
      <c r="Q165" s="269">
        <v>12</v>
      </c>
      <c r="R165" s="270">
        <v>1300</v>
      </c>
      <c r="S165" s="245">
        <v>15600</v>
      </c>
    </row>
    <row r="166" spans="1:19" s="8" customFormat="1" ht="15.75" customHeight="1">
      <c r="A166" s="155"/>
      <c r="B166" s="886" t="s">
        <v>74</v>
      </c>
      <c r="C166" s="882"/>
      <c r="D166" s="883"/>
      <c r="E166" s="132">
        <v>3</v>
      </c>
      <c r="F166" s="97" t="s">
        <v>10</v>
      </c>
      <c r="G166" s="98">
        <v>12</v>
      </c>
      <c r="H166" s="113">
        <v>900</v>
      </c>
      <c r="I166" s="109">
        <f t="shared" si="4"/>
        <v>32400</v>
      </c>
      <c r="J166" s="343">
        <v>3</v>
      </c>
      <c r="K166" s="344" t="s">
        <v>10</v>
      </c>
      <c r="L166" s="345">
        <v>12</v>
      </c>
      <c r="M166" s="346">
        <v>900</v>
      </c>
      <c r="N166" s="316">
        <v>32400</v>
      </c>
      <c r="O166" s="268">
        <v>3</v>
      </c>
      <c r="P166" s="226" t="s">
        <v>202</v>
      </c>
      <c r="Q166" s="269">
        <v>12</v>
      </c>
      <c r="R166" s="270">
        <v>1200</v>
      </c>
      <c r="S166" s="245">
        <v>14400</v>
      </c>
    </row>
    <row r="167" spans="1:19" s="8" customFormat="1" ht="15.75" customHeight="1">
      <c r="A167" s="155"/>
      <c r="B167" s="177"/>
      <c r="C167" s="182" t="s">
        <v>112</v>
      </c>
      <c r="D167" s="178"/>
      <c r="E167" s="132">
        <v>1</v>
      </c>
      <c r="F167" s="97" t="s">
        <v>10</v>
      </c>
      <c r="G167" s="98">
        <v>12</v>
      </c>
      <c r="H167" s="113">
        <v>900</v>
      </c>
      <c r="I167" s="109">
        <f>H167*G167*E167</f>
        <v>10800</v>
      </c>
      <c r="J167" s="343">
        <v>3</v>
      </c>
      <c r="K167" s="344" t="s">
        <v>10</v>
      </c>
      <c r="L167" s="345">
        <v>12</v>
      </c>
      <c r="M167" s="346">
        <v>850</v>
      </c>
      <c r="N167" s="316">
        <v>30600</v>
      </c>
      <c r="O167" s="268">
        <v>1</v>
      </c>
      <c r="P167" s="226" t="s">
        <v>203</v>
      </c>
      <c r="Q167" s="269">
        <v>12</v>
      </c>
      <c r="R167" s="270">
        <v>1200</v>
      </c>
      <c r="S167" s="245">
        <v>14400</v>
      </c>
    </row>
    <row r="168" spans="1:19" s="8" customFormat="1" ht="15.75" customHeight="1">
      <c r="A168" s="155"/>
      <c r="B168" s="886" t="s">
        <v>62</v>
      </c>
      <c r="C168" s="882"/>
      <c r="D168" s="883"/>
      <c r="E168" s="132">
        <v>3</v>
      </c>
      <c r="F168" s="97" t="s">
        <v>10</v>
      </c>
      <c r="G168" s="98">
        <v>12</v>
      </c>
      <c r="H168" s="113">
        <v>700</v>
      </c>
      <c r="I168" s="109">
        <f t="shared" si="4"/>
        <v>25200</v>
      </c>
      <c r="J168" s="353"/>
      <c r="K168" s="344"/>
      <c r="L168" s="341"/>
      <c r="M168" s="351"/>
      <c r="N168" s="350"/>
      <c r="O168" s="268">
        <v>3</v>
      </c>
      <c r="P168" s="226" t="s">
        <v>202</v>
      </c>
      <c r="Q168" s="269">
        <v>12</v>
      </c>
      <c r="R168" s="270">
        <v>1000</v>
      </c>
      <c r="S168" s="245">
        <v>10200</v>
      </c>
    </row>
    <row r="169" spans="1:19" s="8" customFormat="1" ht="15.75" customHeight="1">
      <c r="A169" s="155"/>
      <c r="B169" s="887" t="s">
        <v>53</v>
      </c>
      <c r="C169" s="888"/>
      <c r="D169" s="889"/>
      <c r="E169" s="161">
        <f>SUM(E161:E168)</f>
        <v>17</v>
      </c>
      <c r="F169" s="97"/>
      <c r="G169" s="96"/>
      <c r="H169" s="112"/>
      <c r="I169" s="281">
        <f>SUM(I161:I168)</f>
        <v>187200</v>
      </c>
      <c r="J169" s="353">
        <v>13</v>
      </c>
      <c r="K169" s="344"/>
      <c r="L169" s="341"/>
      <c r="M169" s="351"/>
      <c r="N169" s="587">
        <v>145200</v>
      </c>
      <c r="O169" s="276"/>
      <c r="P169" s="226"/>
      <c r="Q169" s="267"/>
      <c r="R169" s="229"/>
      <c r="S169" s="780">
        <v>252000</v>
      </c>
    </row>
    <row r="170" spans="1:19" s="8" customFormat="1" ht="15.75" customHeight="1">
      <c r="A170" s="155"/>
      <c r="B170" s="148"/>
      <c r="C170" s="149"/>
      <c r="D170" s="150"/>
      <c r="E170" s="131"/>
      <c r="F170" s="97"/>
      <c r="G170" s="96"/>
      <c r="H170" s="112"/>
      <c r="I170" s="114"/>
      <c r="J170" s="339"/>
      <c r="K170" s="344"/>
      <c r="L170" s="341"/>
      <c r="M170" s="351"/>
      <c r="N170" s="316"/>
      <c r="O170" s="265"/>
      <c r="P170" s="226"/>
      <c r="Q170" s="267"/>
      <c r="R170" s="229"/>
      <c r="S170" s="274"/>
    </row>
    <row r="171" spans="1:19" s="8" customFormat="1" ht="15.75" customHeight="1">
      <c r="A171" s="158" t="s">
        <v>152</v>
      </c>
      <c r="B171" s="810" t="s">
        <v>173</v>
      </c>
      <c r="C171" s="882"/>
      <c r="D171" s="883"/>
      <c r="E171" s="131"/>
      <c r="F171" s="97"/>
      <c r="G171" s="96"/>
      <c r="H171" s="112"/>
      <c r="I171" s="109"/>
      <c r="J171" s="343"/>
      <c r="K171" s="344"/>
      <c r="L171" s="326"/>
      <c r="M171" s="346"/>
      <c r="N171" s="316"/>
      <c r="O171" s="265"/>
      <c r="P171" s="226"/>
      <c r="Q171" s="267"/>
      <c r="R171" s="229"/>
      <c r="S171" s="245"/>
    </row>
    <row r="172" spans="1:19" s="8" customFormat="1" ht="15.75" customHeight="1">
      <c r="A172" s="155"/>
      <c r="B172" s="886" t="s">
        <v>156</v>
      </c>
      <c r="C172" s="882"/>
      <c r="D172" s="883"/>
      <c r="E172" s="132">
        <v>3</v>
      </c>
      <c r="F172" s="97" t="s">
        <v>10</v>
      </c>
      <c r="G172" s="125">
        <v>12</v>
      </c>
      <c r="H172" s="113">
        <v>1200</v>
      </c>
      <c r="I172" s="109">
        <f>H172*G172*E172</f>
        <v>43200</v>
      </c>
      <c r="J172" s="343">
        <v>2</v>
      </c>
      <c r="K172" s="344" t="s">
        <v>10</v>
      </c>
      <c r="L172" s="326">
        <v>12</v>
      </c>
      <c r="M172" s="346">
        <v>1200</v>
      </c>
      <c r="N172" s="316">
        <v>28800</v>
      </c>
      <c r="O172" s="268">
        <v>3</v>
      </c>
      <c r="P172" s="226" t="s">
        <v>202</v>
      </c>
      <c r="Q172" s="269">
        <v>12</v>
      </c>
      <c r="R172" s="270">
        <v>1500</v>
      </c>
      <c r="S172" s="245">
        <v>54000</v>
      </c>
    </row>
    <row r="173" spans="1:19" s="8" customFormat="1" ht="15.75" customHeight="1">
      <c r="A173" s="155"/>
      <c r="B173" s="886" t="s">
        <v>157</v>
      </c>
      <c r="C173" s="882"/>
      <c r="D173" s="883"/>
      <c r="E173" s="132">
        <v>3</v>
      </c>
      <c r="F173" s="97" t="s">
        <v>10</v>
      </c>
      <c r="G173" s="125">
        <v>12</v>
      </c>
      <c r="H173" s="113">
        <v>1100</v>
      </c>
      <c r="I173" s="109">
        <f>H173*G173*E173</f>
        <v>39600</v>
      </c>
      <c r="J173" s="343">
        <v>2</v>
      </c>
      <c r="K173" s="344" t="s">
        <v>10</v>
      </c>
      <c r="L173" s="326">
        <v>12</v>
      </c>
      <c r="M173" s="346">
        <v>1000</v>
      </c>
      <c r="N173" s="316">
        <v>24000</v>
      </c>
      <c r="O173" s="268">
        <v>3</v>
      </c>
      <c r="P173" s="226" t="s">
        <v>202</v>
      </c>
      <c r="Q173" s="269">
        <v>12</v>
      </c>
      <c r="R173" s="270">
        <v>1300</v>
      </c>
      <c r="S173" s="245">
        <v>46000</v>
      </c>
    </row>
    <row r="174" spans="1:19" s="8" customFormat="1" ht="15.75" customHeight="1">
      <c r="A174" s="155"/>
      <c r="B174" s="886" t="s">
        <v>87</v>
      </c>
      <c r="C174" s="882"/>
      <c r="D174" s="883"/>
      <c r="E174" s="132">
        <v>6</v>
      </c>
      <c r="F174" s="97" t="s">
        <v>10</v>
      </c>
      <c r="G174" s="125">
        <v>12</v>
      </c>
      <c r="H174" s="113">
        <v>1100</v>
      </c>
      <c r="I174" s="109">
        <f t="shared" ref="I174:I180" si="5">H174*G174*E174</f>
        <v>79200</v>
      </c>
      <c r="J174" s="343">
        <v>2</v>
      </c>
      <c r="K174" s="344" t="s">
        <v>10</v>
      </c>
      <c r="L174" s="326">
        <v>12</v>
      </c>
      <c r="M174" s="346">
        <v>950</v>
      </c>
      <c r="N174" s="316">
        <v>22800</v>
      </c>
      <c r="O174" s="268">
        <v>6</v>
      </c>
      <c r="P174" s="226" t="s">
        <v>202</v>
      </c>
      <c r="Q174" s="269">
        <v>12</v>
      </c>
      <c r="R174" s="270">
        <v>1300</v>
      </c>
      <c r="S174" s="245">
        <v>93600</v>
      </c>
    </row>
    <row r="175" spans="1:19" s="8" customFormat="1" ht="15.75" customHeight="1">
      <c r="A175" s="155"/>
      <c r="B175" s="886" t="s">
        <v>61</v>
      </c>
      <c r="C175" s="882"/>
      <c r="D175" s="883"/>
      <c r="E175" s="132">
        <v>3</v>
      </c>
      <c r="F175" s="97" t="s">
        <v>10</v>
      </c>
      <c r="G175" s="125">
        <v>12</v>
      </c>
      <c r="H175" s="113">
        <v>1100</v>
      </c>
      <c r="I175" s="109">
        <f t="shared" si="5"/>
        <v>39600</v>
      </c>
      <c r="J175" s="343">
        <v>2</v>
      </c>
      <c r="K175" s="344" t="s">
        <v>10</v>
      </c>
      <c r="L175" s="326">
        <v>12</v>
      </c>
      <c r="M175" s="346">
        <v>1000</v>
      </c>
      <c r="N175" s="316">
        <v>24000</v>
      </c>
      <c r="O175" s="268">
        <v>3</v>
      </c>
      <c r="P175" s="226" t="s">
        <v>202</v>
      </c>
      <c r="Q175" s="269">
        <v>12</v>
      </c>
      <c r="R175" s="270">
        <v>1300</v>
      </c>
      <c r="S175" s="245">
        <v>46800</v>
      </c>
    </row>
    <row r="176" spans="1:19" s="8" customFormat="1" ht="15.75" customHeight="1">
      <c r="A176" s="155"/>
      <c r="B176" s="886" t="s">
        <v>73</v>
      </c>
      <c r="C176" s="882"/>
      <c r="D176" s="883"/>
      <c r="E176" s="132">
        <v>12</v>
      </c>
      <c r="F176" s="97" t="s">
        <v>10</v>
      </c>
      <c r="G176" s="125">
        <v>12</v>
      </c>
      <c r="H176" s="113">
        <v>900</v>
      </c>
      <c r="I176" s="109">
        <f t="shared" si="5"/>
        <v>129600</v>
      </c>
      <c r="J176" s="343">
        <v>6</v>
      </c>
      <c r="K176" s="344" t="s">
        <v>10</v>
      </c>
      <c r="L176" s="326">
        <v>12</v>
      </c>
      <c r="M176" s="346">
        <v>900</v>
      </c>
      <c r="N176" s="316">
        <v>64800</v>
      </c>
      <c r="O176" s="268">
        <v>12</v>
      </c>
      <c r="P176" s="226" t="s">
        <v>202</v>
      </c>
      <c r="Q176" s="269">
        <v>12</v>
      </c>
      <c r="R176" s="270">
        <v>1300</v>
      </c>
      <c r="S176" s="245">
        <v>187200</v>
      </c>
    </row>
    <row r="177" spans="1:19" s="8" customFormat="1" ht="15.75" customHeight="1">
      <c r="A177" s="155"/>
      <c r="B177" s="886" t="s">
        <v>74</v>
      </c>
      <c r="C177" s="882"/>
      <c r="D177" s="883"/>
      <c r="E177" s="132">
        <v>12</v>
      </c>
      <c r="F177" s="97" t="s">
        <v>10</v>
      </c>
      <c r="G177" s="125">
        <v>12</v>
      </c>
      <c r="H177" s="113">
        <v>900</v>
      </c>
      <c r="I177" s="109">
        <f t="shared" si="5"/>
        <v>129600</v>
      </c>
      <c r="J177" s="343">
        <v>6</v>
      </c>
      <c r="K177" s="344" t="s">
        <v>10</v>
      </c>
      <c r="L177" s="326">
        <v>12</v>
      </c>
      <c r="M177" s="346">
        <v>900</v>
      </c>
      <c r="N177" s="316">
        <v>64800</v>
      </c>
      <c r="O177" s="268">
        <v>12</v>
      </c>
      <c r="P177" s="226" t="s">
        <v>202</v>
      </c>
      <c r="Q177" s="269">
        <v>12</v>
      </c>
      <c r="R177" s="270">
        <v>1200</v>
      </c>
      <c r="S177" s="245">
        <v>172800</v>
      </c>
    </row>
    <row r="178" spans="1:19" s="8" customFormat="1" ht="15.75" customHeight="1">
      <c r="A178" s="155"/>
      <c r="B178" s="881" t="s">
        <v>159</v>
      </c>
      <c r="C178" s="884"/>
      <c r="D178" s="885"/>
      <c r="E178" s="132">
        <v>3</v>
      </c>
      <c r="F178" s="97" t="s">
        <v>10</v>
      </c>
      <c r="G178" s="125">
        <v>12</v>
      </c>
      <c r="H178" s="113">
        <v>900</v>
      </c>
      <c r="I178" s="109">
        <f>H178*G178*E178</f>
        <v>32400</v>
      </c>
      <c r="J178" s="343">
        <v>2</v>
      </c>
      <c r="K178" s="344" t="s">
        <v>10</v>
      </c>
      <c r="L178" s="326">
        <v>12</v>
      </c>
      <c r="M178" s="346">
        <v>900</v>
      </c>
      <c r="N178" s="316">
        <v>21600</v>
      </c>
      <c r="O178" s="268">
        <v>6</v>
      </c>
      <c r="P178" s="226" t="s">
        <v>202</v>
      </c>
      <c r="Q178" s="269">
        <v>12</v>
      </c>
      <c r="R178" s="270">
        <v>1200</v>
      </c>
      <c r="S178" s="245">
        <v>86400</v>
      </c>
    </row>
    <row r="179" spans="1:19" s="8" customFormat="1" ht="15.75" customHeight="1">
      <c r="A179" s="155"/>
      <c r="B179" s="147" t="s">
        <v>88</v>
      </c>
      <c r="C179" s="145"/>
      <c r="D179" s="146"/>
      <c r="E179" s="132">
        <v>6</v>
      </c>
      <c r="F179" s="97" t="s">
        <v>10</v>
      </c>
      <c r="G179" s="125">
        <v>12</v>
      </c>
      <c r="H179" s="113">
        <v>900</v>
      </c>
      <c r="I179" s="109">
        <f t="shared" si="5"/>
        <v>64800</v>
      </c>
      <c r="J179" s="343">
        <v>4</v>
      </c>
      <c r="K179" s="344" t="s">
        <v>10</v>
      </c>
      <c r="L179" s="326">
        <v>12</v>
      </c>
      <c r="M179" s="346">
        <v>850</v>
      </c>
      <c r="N179" s="316">
        <v>40800</v>
      </c>
      <c r="O179" s="268">
        <v>36</v>
      </c>
      <c r="P179" s="226" t="s">
        <v>202</v>
      </c>
      <c r="Q179" s="269">
        <v>12</v>
      </c>
      <c r="R179" s="270">
        <v>1000</v>
      </c>
      <c r="S179" s="245">
        <v>43200</v>
      </c>
    </row>
    <row r="180" spans="1:19" s="8" customFormat="1" ht="15.75" customHeight="1">
      <c r="A180" s="155"/>
      <c r="B180" s="886" t="s">
        <v>62</v>
      </c>
      <c r="C180" s="882"/>
      <c r="D180" s="883"/>
      <c r="E180" s="132">
        <v>18</v>
      </c>
      <c r="F180" s="97" t="s">
        <v>10</v>
      </c>
      <c r="G180" s="125">
        <v>12</v>
      </c>
      <c r="H180" s="113">
        <v>700</v>
      </c>
      <c r="I180" s="109">
        <f t="shared" si="5"/>
        <v>151200</v>
      </c>
      <c r="J180" s="343">
        <v>8</v>
      </c>
      <c r="K180" s="344" t="s">
        <v>10</v>
      </c>
      <c r="L180" s="326">
        <v>12</v>
      </c>
      <c r="M180" s="346">
        <v>850</v>
      </c>
      <c r="N180" s="316">
        <v>81600</v>
      </c>
      <c r="O180" s="268">
        <v>18</v>
      </c>
      <c r="P180" s="226" t="s">
        <v>202</v>
      </c>
      <c r="Q180" s="269">
        <v>12</v>
      </c>
      <c r="R180" s="270">
        <v>1000</v>
      </c>
      <c r="S180" s="245">
        <v>216000</v>
      </c>
    </row>
    <row r="181" spans="1:19" s="8" customFormat="1" ht="15.75" customHeight="1">
      <c r="A181" s="155"/>
      <c r="B181" s="887" t="s">
        <v>53</v>
      </c>
      <c r="C181" s="888"/>
      <c r="D181" s="889"/>
      <c r="E181" s="161">
        <f>SUM(E172:E180)</f>
        <v>66</v>
      </c>
      <c r="F181" s="97"/>
      <c r="G181" s="96"/>
      <c r="H181" s="112"/>
      <c r="I181" s="281">
        <f>SUM(I172:I180)</f>
        <v>709200</v>
      </c>
      <c r="J181" s="353">
        <v>34</v>
      </c>
      <c r="K181" s="344"/>
      <c r="L181" s="341"/>
      <c r="M181" s="351"/>
      <c r="N181" s="587">
        <v>373200</v>
      </c>
      <c r="O181" s="276"/>
      <c r="P181" s="226"/>
      <c r="Q181" s="267"/>
      <c r="R181" s="229"/>
      <c r="S181" s="780">
        <v>932400</v>
      </c>
    </row>
    <row r="182" spans="1:19" s="8" customFormat="1" ht="15.75" customHeight="1">
      <c r="A182" s="155"/>
      <c r="B182" s="174"/>
      <c r="C182" s="175"/>
      <c r="D182" s="176"/>
      <c r="E182" s="161"/>
      <c r="F182" s="97"/>
      <c r="G182" s="96"/>
      <c r="H182" s="112"/>
      <c r="I182" s="114"/>
      <c r="J182" s="339"/>
      <c r="K182" s="344"/>
      <c r="L182" s="341"/>
      <c r="M182" s="351"/>
      <c r="N182" s="316"/>
      <c r="O182" s="276"/>
      <c r="P182" s="226"/>
      <c r="Q182" s="267"/>
      <c r="R182" s="229"/>
      <c r="S182" s="274"/>
    </row>
    <row r="183" spans="1:19" s="8" customFormat="1" ht="15.75" customHeight="1">
      <c r="A183" s="158" t="s">
        <v>153</v>
      </c>
      <c r="B183" s="810" t="s">
        <v>158</v>
      </c>
      <c r="C183" s="882"/>
      <c r="D183" s="883"/>
      <c r="E183" s="131"/>
      <c r="F183" s="97"/>
      <c r="G183" s="96"/>
      <c r="H183" s="112"/>
      <c r="I183" s="109"/>
      <c r="J183" s="343"/>
      <c r="K183" s="344"/>
      <c r="L183" s="326"/>
      <c r="M183" s="346"/>
      <c r="N183" s="316"/>
      <c r="O183" s="265"/>
      <c r="P183" s="226"/>
      <c r="Q183" s="267"/>
      <c r="R183" s="229"/>
      <c r="S183" s="245"/>
    </row>
    <row r="184" spans="1:19" s="8" customFormat="1" ht="15.75" customHeight="1">
      <c r="A184" s="155"/>
      <c r="B184" s="886" t="s">
        <v>156</v>
      </c>
      <c r="C184" s="882"/>
      <c r="D184" s="883"/>
      <c r="E184" s="132">
        <v>1</v>
      </c>
      <c r="F184" s="97" t="s">
        <v>10</v>
      </c>
      <c r="G184" s="125">
        <v>6</v>
      </c>
      <c r="H184" s="113">
        <v>1200</v>
      </c>
      <c r="I184" s="109">
        <f t="shared" ref="I184:I191" si="6">H184*G184*E184</f>
        <v>7200</v>
      </c>
      <c r="J184" s="343">
        <v>1</v>
      </c>
      <c r="K184" s="344" t="s">
        <v>10</v>
      </c>
      <c r="L184" s="326">
        <v>6</v>
      </c>
      <c r="M184" s="346">
        <v>1200</v>
      </c>
      <c r="N184" s="316">
        <v>7200</v>
      </c>
      <c r="O184" s="268">
        <v>1</v>
      </c>
      <c r="P184" s="226" t="s">
        <v>202</v>
      </c>
      <c r="Q184" s="277">
        <v>6</v>
      </c>
      <c r="R184" s="270">
        <v>1500</v>
      </c>
      <c r="S184" s="245">
        <v>9000</v>
      </c>
    </row>
    <row r="185" spans="1:19" s="8" customFormat="1" ht="15.75" customHeight="1">
      <c r="A185" s="155"/>
      <c r="B185" s="886" t="s">
        <v>157</v>
      </c>
      <c r="C185" s="882"/>
      <c r="D185" s="883"/>
      <c r="E185" s="132">
        <v>1</v>
      </c>
      <c r="F185" s="97" t="s">
        <v>10</v>
      </c>
      <c r="G185" s="125">
        <v>6</v>
      </c>
      <c r="H185" s="113">
        <v>1200</v>
      </c>
      <c r="I185" s="109">
        <f t="shared" ref="I185" si="7">H185*G185*E185</f>
        <v>7200</v>
      </c>
      <c r="J185" s="343">
        <v>1</v>
      </c>
      <c r="K185" s="344" t="s">
        <v>10</v>
      </c>
      <c r="L185" s="326">
        <v>6</v>
      </c>
      <c r="M185" s="346">
        <v>1000</v>
      </c>
      <c r="N185" s="316">
        <v>6000</v>
      </c>
      <c r="O185" s="268">
        <v>1</v>
      </c>
      <c r="P185" s="226" t="s">
        <v>202</v>
      </c>
      <c r="Q185" s="277">
        <v>6</v>
      </c>
      <c r="R185" s="270">
        <v>1300</v>
      </c>
      <c r="S185" s="245">
        <v>7800</v>
      </c>
    </row>
    <row r="186" spans="1:19" s="8" customFormat="1" ht="15.75" customHeight="1">
      <c r="A186" s="155"/>
      <c r="B186" s="886" t="s">
        <v>87</v>
      </c>
      <c r="C186" s="882"/>
      <c r="D186" s="883"/>
      <c r="E186" s="132">
        <v>1</v>
      </c>
      <c r="F186" s="97" t="s">
        <v>10</v>
      </c>
      <c r="G186" s="125">
        <v>6</v>
      </c>
      <c r="H186" s="113">
        <v>1100</v>
      </c>
      <c r="I186" s="109">
        <f t="shared" si="6"/>
        <v>6600</v>
      </c>
      <c r="J186" s="343">
        <v>1</v>
      </c>
      <c r="K186" s="344" t="s">
        <v>10</v>
      </c>
      <c r="L186" s="326">
        <v>6</v>
      </c>
      <c r="M186" s="346">
        <v>950</v>
      </c>
      <c r="N186" s="316">
        <v>5700</v>
      </c>
      <c r="O186" s="268">
        <v>1</v>
      </c>
      <c r="P186" s="226" t="s">
        <v>202</v>
      </c>
      <c r="Q186" s="277">
        <v>6</v>
      </c>
      <c r="R186" s="270">
        <v>1300</v>
      </c>
      <c r="S186" s="245">
        <v>7800</v>
      </c>
    </row>
    <row r="187" spans="1:19" s="8" customFormat="1" ht="15.75" customHeight="1">
      <c r="A187" s="155"/>
      <c r="B187" s="886" t="s">
        <v>73</v>
      </c>
      <c r="C187" s="882"/>
      <c r="D187" s="883"/>
      <c r="E187" s="132">
        <v>4</v>
      </c>
      <c r="F187" s="97" t="s">
        <v>10</v>
      </c>
      <c r="G187" s="125">
        <v>6</v>
      </c>
      <c r="H187" s="113">
        <v>900</v>
      </c>
      <c r="I187" s="109">
        <f t="shared" si="6"/>
        <v>21600</v>
      </c>
      <c r="J187" s="343">
        <v>2</v>
      </c>
      <c r="K187" s="344" t="s">
        <v>10</v>
      </c>
      <c r="L187" s="326">
        <v>6</v>
      </c>
      <c r="M187" s="346">
        <v>900</v>
      </c>
      <c r="N187" s="316">
        <v>10800</v>
      </c>
      <c r="O187" s="268">
        <v>4</v>
      </c>
      <c r="P187" s="226" t="s">
        <v>202</v>
      </c>
      <c r="Q187" s="277">
        <v>6</v>
      </c>
      <c r="R187" s="270">
        <v>1300</v>
      </c>
      <c r="S187" s="245">
        <v>7800</v>
      </c>
    </row>
    <row r="188" spans="1:19" s="8" customFormat="1" ht="15.75" customHeight="1">
      <c r="A188" s="155"/>
      <c r="B188" s="886" t="s">
        <v>74</v>
      </c>
      <c r="C188" s="882"/>
      <c r="D188" s="883"/>
      <c r="E188" s="132">
        <v>4</v>
      </c>
      <c r="F188" s="97" t="s">
        <v>10</v>
      </c>
      <c r="G188" s="125">
        <v>6</v>
      </c>
      <c r="H188" s="113">
        <v>900</v>
      </c>
      <c r="I188" s="109">
        <f t="shared" si="6"/>
        <v>21600</v>
      </c>
      <c r="J188" s="343">
        <v>2</v>
      </c>
      <c r="K188" s="344" t="s">
        <v>10</v>
      </c>
      <c r="L188" s="326">
        <v>6</v>
      </c>
      <c r="M188" s="346">
        <v>900</v>
      </c>
      <c r="N188" s="316">
        <v>10800</v>
      </c>
      <c r="O188" s="268">
        <v>4</v>
      </c>
      <c r="P188" s="226" t="s">
        <v>202</v>
      </c>
      <c r="Q188" s="277">
        <v>6</v>
      </c>
      <c r="R188" s="270">
        <v>1200</v>
      </c>
      <c r="S188" s="245">
        <v>7200</v>
      </c>
    </row>
    <row r="189" spans="1:19" s="8" customFormat="1" ht="15.75" customHeight="1">
      <c r="A189" s="155"/>
      <c r="B189" s="881" t="s">
        <v>159</v>
      </c>
      <c r="C189" s="884"/>
      <c r="D189" s="885"/>
      <c r="E189" s="132">
        <v>1</v>
      </c>
      <c r="F189" s="97" t="s">
        <v>10</v>
      </c>
      <c r="G189" s="125">
        <v>6</v>
      </c>
      <c r="H189" s="113">
        <v>900</v>
      </c>
      <c r="I189" s="109">
        <f t="shared" si="6"/>
        <v>5400</v>
      </c>
      <c r="J189" s="343">
        <v>1</v>
      </c>
      <c r="K189" s="344" t="s">
        <v>10</v>
      </c>
      <c r="L189" s="326">
        <v>6</v>
      </c>
      <c r="M189" s="346">
        <v>900</v>
      </c>
      <c r="N189" s="316">
        <v>5400</v>
      </c>
      <c r="O189" s="268">
        <v>1</v>
      </c>
      <c r="P189" s="226" t="s">
        <v>202</v>
      </c>
      <c r="Q189" s="277">
        <v>6</v>
      </c>
      <c r="R189" s="270">
        <v>1200</v>
      </c>
      <c r="S189" s="245">
        <v>7200</v>
      </c>
    </row>
    <row r="190" spans="1:19" s="8" customFormat="1" ht="15.75" customHeight="1">
      <c r="A190" s="155"/>
      <c r="B190" s="209" t="s">
        <v>88</v>
      </c>
      <c r="C190" s="210"/>
      <c r="D190" s="211"/>
      <c r="E190" s="132">
        <v>4</v>
      </c>
      <c r="F190" s="97" t="s">
        <v>10</v>
      </c>
      <c r="G190" s="125">
        <v>6</v>
      </c>
      <c r="H190" s="113">
        <v>900</v>
      </c>
      <c r="I190" s="109">
        <f t="shared" si="6"/>
        <v>21600</v>
      </c>
      <c r="J190" s="343">
        <v>2</v>
      </c>
      <c r="K190" s="344" t="s">
        <v>10</v>
      </c>
      <c r="L190" s="326">
        <v>6</v>
      </c>
      <c r="M190" s="346">
        <v>850</v>
      </c>
      <c r="N190" s="316">
        <v>10200</v>
      </c>
      <c r="O190" s="268">
        <v>4</v>
      </c>
      <c r="P190" s="226" t="s">
        <v>202</v>
      </c>
      <c r="Q190" s="277">
        <v>6</v>
      </c>
      <c r="R190" s="270">
        <v>1000</v>
      </c>
      <c r="S190" s="245">
        <v>24000</v>
      </c>
    </row>
    <row r="191" spans="1:19" s="8" customFormat="1" ht="15.75" customHeight="1">
      <c r="A191" s="155"/>
      <c r="B191" s="886" t="s">
        <v>62</v>
      </c>
      <c r="C191" s="882"/>
      <c r="D191" s="883"/>
      <c r="E191" s="132">
        <v>4</v>
      </c>
      <c r="F191" s="97" t="s">
        <v>10</v>
      </c>
      <c r="G191" s="125">
        <v>6</v>
      </c>
      <c r="H191" s="113">
        <v>700</v>
      </c>
      <c r="I191" s="109">
        <f t="shared" si="6"/>
        <v>16800</v>
      </c>
      <c r="J191" s="343">
        <v>1</v>
      </c>
      <c r="K191" s="344" t="s">
        <v>10</v>
      </c>
      <c r="L191" s="326">
        <v>6</v>
      </c>
      <c r="M191" s="346">
        <v>850</v>
      </c>
      <c r="N191" s="316">
        <v>5100</v>
      </c>
      <c r="O191" s="268">
        <v>4</v>
      </c>
      <c r="P191" s="226" t="s">
        <v>202</v>
      </c>
      <c r="Q191" s="277">
        <v>6</v>
      </c>
      <c r="R191" s="270">
        <v>1000</v>
      </c>
      <c r="S191" s="245">
        <v>24000</v>
      </c>
    </row>
    <row r="192" spans="1:19" s="8" customFormat="1" ht="15.75" customHeight="1">
      <c r="A192" s="155"/>
      <c r="B192" s="887" t="s">
        <v>53</v>
      </c>
      <c r="C192" s="888"/>
      <c r="D192" s="889"/>
      <c r="E192" s="161">
        <f>SUM(E184:E191)</f>
        <v>20</v>
      </c>
      <c r="F192" s="97"/>
      <c r="G192" s="96"/>
      <c r="H192" s="112"/>
      <c r="I192" s="281">
        <f>SUM(I184:I191)</f>
        <v>108000</v>
      </c>
      <c r="J192" s="353">
        <v>11</v>
      </c>
      <c r="K192" s="344"/>
      <c r="L192" s="341"/>
      <c r="M192" s="351"/>
      <c r="N192" s="587">
        <v>61200</v>
      </c>
      <c r="O192" s="276"/>
      <c r="P192" s="226"/>
      <c r="Q192" s="267"/>
      <c r="R192" s="229"/>
      <c r="S192" s="780">
        <v>139800</v>
      </c>
    </row>
    <row r="193" spans="1:19" s="240" customFormat="1" ht="15.75" customHeight="1">
      <c r="A193" s="155"/>
      <c r="B193" s="422"/>
      <c r="C193" s="423"/>
      <c r="D193" s="424"/>
      <c r="E193" s="276"/>
      <c r="F193" s="226"/>
      <c r="G193" s="267"/>
      <c r="H193" s="229"/>
      <c r="I193" s="274"/>
      <c r="J193" s="339"/>
      <c r="K193" s="344"/>
      <c r="L193" s="341"/>
      <c r="M193" s="351"/>
      <c r="N193" s="350"/>
      <c r="O193" s="276"/>
      <c r="P193" s="226"/>
      <c r="Q193" s="267"/>
      <c r="R193" s="229"/>
      <c r="S193" s="274"/>
    </row>
    <row r="194" spans="1:19" s="240" customFormat="1" ht="15.75" customHeight="1">
      <c r="A194" s="155"/>
      <c r="B194" s="422"/>
      <c r="C194" s="423"/>
      <c r="D194" s="424"/>
      <c r="E194" s="276"/>
      <c r="F194" s="226"/>
      <c r="G194" s="267"/>
      <c r="H194" s="229"/>
      <c r="I194" s="274"/>
      <c r="J194" s="339"/>
      <c r="K194" s="344"/>
      <c r="L194" s="341"/>
      <c r="M194" s="351"/>
      <c r="N194" s="350"/>
      <c r="O194" s="276"/>
      <c r="P194" s="226"/>
      <c r="Q194" s="267"/>
      <c r="R194" s="229"/>
      <c r="S194" s="274"/>
    </row>
    <row r="195" spans="1:19" s="8" customFormat="1" ht="15.75" customHeight="1">
      <c r="A195" s="155"/>
      <c r="B195" s="148"/>
      <c r="C195" s="149"/>
      <c r="D195" s="150"/>
      <c r="E195" s="131"/>
      <c r="F195" s="97"/>
      <c r="G195" s="96"/>
      <c r="H195" s="112"/>
      <c r="I195" s="114"/>
      <c r="J195" s="339"/>
      <c r="K195" s="344"/>
      <c r="L195" s="341"/>
      <c r="M195" s="351"/>
      <c r="N195" s="352"/>
      <c r="O195" s="265"/>
      <c r="P195" s="226"/>
      <c r="Q195" s="267"/>
      <c r="R195" s="229"/>
      <c r="S195" s="274"/>
    </row>
    <row r="196" spans="1:19" s="8" customFormat="1" ht="15.75" customHeight="1">
      <c r="A196" s="158" t="s">
        <v>154</v>
      </c>
      <c r="B196" s="810" t="s">
        <v>20</v>
      </c>
      <c r="C196" s="882"/>
      <c r="D196" s="883"/>
      <c r="E196" s="131"/>
      <c r="F196" s="97"/>
      <c r="G196" s="96"/>
      <c r="H196" s="112"/>
      <c r="I196" s="115"/>
      <c r="J196" s="339"/>
      <c r="K196" s="344"/>
      <c r="L196" s="341"/>
      <c r="M196" s="351"/>
      <c r="N196" s="350"/>
      <c r="O196" s="265"/>
      <c r="P196" s="226"/>
      <c r="Q196" s="267"/>
      <c r="R196" s="229"/>
      <c r="S196" s="275"/>
    </row>
    <row r="197" spans="1:19" s="8" customFormat="1" ht="15.75" customHeight="1">
      <c r="A197" s="155"/>
      <c r="B197" s="816" t="s">
        <v>63</v>
      </c>
      <c r="C197" s="884"/>
      <c r="D197" s="885"/>
      <c r="E197" s="131"/>
      <c r="F197" s="97"/>
      <c r="G197" s="96"/>
      <c r="H197" s="112"/>
      <c r="I197" s="114">
        <f>(I201+I202+I203)*0.003</f>
        <v>8983.2330000000002</v>
      </c>
      <c r="J197" s="339"/>
      <c r="K197" s="344"/>
      <c r="L197" s="341"/>
      <c r="M197" s="351"/>
      <c r="N197" s="350">
        <v>4084.1280000000002</v>
      </c>
      <c r="O197" s="265"/>
      <c r="P197" s="226"/>
      <c r="Q197" s="267"/>
      <c r="R197" s="229"/>
      <c r="S197" s="274">
        <v>9675.6</v>
      </c>
    </row>
    <row r="198" spans="1:19" s="8" customFormat="1" ht="15.75" customHeight="1">
      <c r="A198" s="158" t="s">
        <v>162</v>
      </c>
      <c r="B198" s="899" t="s">
        <v>89</v>
      </c>
      <c r="C198" s="900"/>
      <c r="D198" s="901"/>
      <c r="E198" s="131"/>
      <c r="F198" s="97"/>
      <c r="G198" s="96"/>
      <c r="H198" s="112"/>
      <c r="I198" s="114">
        <f>(I201+I202+I203)*0.05</f>
        <v>149720.55000000002</v>
      </c>
      <c r="J198" s="339"/>
      <c r="K198" s="344"/>
      <c r="L198" s="341"/>
      <c r="M198" s="351"/>
      <c r="N198" s="350">
        <v>68068.800000000003</v>
      </c>
      <c r="O198" s="265"/>
      <c r="P198" s="226"/>
      <c r="Q198" s="267"/>
      <c r="R198" s="229"/>
      <c r="S198" s="274">
        <v>161310</v>
      </c>
    </row>
    <row r="199" spans="1:19" s="8" customFormat="1" ht="15.75" customHeight="1">
      <c r="A199" s="155"/>
      <c r="B199" s="895"/>
      <c r="C199" s="884"/>
      <c r="D199" s="885"/>
      <c r="E199" s="131"/>
      <c r="F199" s="97"/>
      <c r="G199" s="96"/>
      <c r="H199" s="112"/>
      <c r="I199" s="109"/>
      <c r="J199" s="339"/>
      <c r="K199" s="344"/>
      <c r="L199" s="341"/>
      <c r="M199" s="351"/>
      <c r="N199" s="316"/>
      <c r="O199" s="265"/>
      <c r="P199" s="226"/>
      <c r="Q199" s="267"/>
      <c r="R199" s="229"/>
      <c r="S199" s="245"/>
    </row>
    <row r="200" spans="1:19" s="8" customFormat="1" ht="15.75" customHeight="1">
      <c r="A200" s="155"/>
      <c r="B200" s="896" t="s">
        <v>64</v>
      </c>
      <c r="C200" s="897"/>
      <c r="D200" s="898"/>
      <c r="E200" s="131"/>
      <c r="F200" s="97"/>
      <c r="G200" s="96"/>
      <c r="H200" s="112"/>
      <c r="I200" s="109"/>
      <c r="J200" s="339"/>
      <c r="K200" s="344"/>
      <c r="L200" s="341"/>
      <c r="M200" s="351"/>
      <c r="N200" s="330"/>
      <c r="O200" s="265"/>
      <c r="P200" s="226"/>
      <c r="Q200" s="267"/>
      <c r="R200" s="229"/>
      <c r="S200" s="245"/>
    </row>
    <row r="201" spans="1:19" s="8" customFormat="1" ht="15.75" customHeight="1">
      <c r="A201" s="155"/>
      <c r="B201" s="896" t="s">
        <v>65</v>
      </c>
      <c r="C201" s="828"/>
      <c r="D201" s="829"/>
      <c r="E201" s="131"/>
      <c r="F201" s="97"/>
      <c r="G201" s="96"/>
      <c r="H201" s="112"/>
      <c r="I201" s="117">
        <f>I40</f>
        <v>687000</v>
      </c>
      <c r="J201" s="339"/>
      <c r="K201" s="344"/>
      <c r="L201" s="341"/>
      <c r="M201" s="351"/>
      <c r="N201" s="330">
        <v>126400</v>
      </c>
      <c r="O201" s="265"/>
      <c r="P201" s="226"/>
      <c r="Q201" s="267"/>
      <c r="R201" s="229"/>
      <c r="S201" s="245">
        <v>466500</v>
      </c>
    </row>
    <row r="202" spans="1:19" s="8" customFormat="1" ht="15.75" customHeight="1">
      <c r="A202" s="155"/>
      <c r="B202" s="896" t="s">
        <v>66</v>
      </c>
      <c r="C202" s="897"/>
      <c r="D202" s="898"/>
      <c r="E202" s="131"/>
      <c r="F202" s="97"/>
      <c r="G202" s="96"/>
      <c r="H202" s="112"/>
      <c r="I202" s="114">
        <f>I46+I80+I118+I123+I134+I139+I158+I58+I64+I69+I74+I86+I92+I98+I104+I110+I144+I51</f>
        <v>1303011</v>
      </c>
      <c r="J202" s="339"/>
      <c r="K202" s="344"/>
      <c r="L202" s="341"/>
      <c r="M202" s="351"/>
      <c r="N202" s="350">
        <v>655376</v>
      </c>
      <c r="O202" s="265"/>
      <c r="P202" s="226"/>
      <c r="Q202" s="267"/>
      <c r="R202" s="229"/>
      <c r="S202" s="278">
        <v>1435500</v>
      </c>
    </row>
    <row r="203" spans="1:19" s="8" customFormat="1" ht="15.75" customHeight="1">
      <c r="A203" s="155"/>
      <c r="B203" s="896" t="s">
        <v>38</v>
      </c>
      <c r="C203" s="897"/>
      <c r="D203" s="898"/>
      <c r="E203" s="131"/>
      <c r="F203" s="97"/>
      <c r="G203" s="96"/>
      <c r="H203" s="112"/>
      <c r="I203" s="114">
        <f>I181+I169+I192</f>
        <v>1004400</v>
      </c>
      <c r="J203" s="339"/>
      <c r="K203" s="344"/>
      <c r="L203" s="341"/>
      <c r="M203" s="351"/>
      <c r="N203" s="350">
        <v>579600</v>
      </c>
      <c r="O203" s="265"/>
      <c r="P203" s="226"/>
      <c r="Q203" s="267"/>
      <c r="R203" s="229"/>
      <c r="S203" s="274">
        <v>1324200</v>
      </c>
    </row>
    <row r="204" spans="1:19" s="8" customFormat="1" ht="15.75" customHeight="1">
      <c r="A204" s="155"/>
      <c r="B204" s="896" t="s">
        <v>67</v>
      </c>
      <c r="C204" s="897"/>
      <c r="D204" s="898"/>
      <c r="E204" s="131"/>
      <c r="F204" s="97"/>
      <c r="G204" s="96"/>
      <c r="H204" s="112"/>
      <c r="I204" s="114">
        <f>(I201+I202+I203)*0.15</f>
        <v>449161.64999999997</v>
      </c>
      <c r="J204" s="339"/>
      <c r="K204" s="344"/>
      <c r="L204" s="341"/>
      <c r="M204" s="351"/>
      <c r="N204" s="350">
        <v>204206.4</v>
      </c>
      <c r="O204" s="265"/>
      <c r="P204" s="226"/>
      <c r="Q204" s="267"/>
      <c r="R204" s="229"/>
      <c r="S204" s="274">
        <v>483930</v>
      </c>
    </row>
    <row r="205" spans="1:19" s="8" customFormat="1" ht="25.5" customHeight="1" thickBot="1">
      <c r="A205" s="155"/>
      <c r="B205" s="909" t="s">
        <v>68</v>
      </c>
      <c r="C205" s="903"/>
      <c r="D205" s="904"/>
      <c r="E205" s="131"/>
      <c r="F205" s="97"/>
      <c r="G205" s="96"/>
      <c r="H205" s="112"/>
      <c r="I205" s="284">
        <f>SUM(I197:I204)</f>
        <v>3602276.4329999997</v>
      </c>
      <c r="J205" s="910" t="s">
        <v>174</v>
      </c>
      <c r="K205" s="910"/>
      <c r="L205" s="910"/>
      <c r="M205" s="910"/>
      <c r="N205" s="350">
        <v>1637735.328</v>
      </c>
      <c r="O205" s="265"/>
      <c r="P205" s="226"/>
      <c r="Q205" s="267"/>
      <c r="R205" s="229"/>
      <c r="S205" s="274">
        <v>3881118.6</v>
      </c>
    </row>
    <row r="206" spans="1:19" s="8" customFormat="1" ht="17.25" customHeight="1" thickBot="1">
      <c r="A206" s="155"/>
      <c r="B206" s="911" t="s">
        <v>69</v>
      </c>
      <c r="C206" s="912"/>
      <c r="D206" s="913"/>
      <c r="E206" s="912" t="s">
        <v>174</v>
      </c>
      <c r="F206" s="912"/>
      <c r="G206" s="912"/>
      <c r="H206" s="914"/>
      <c r="I206" s="285"/>
      <c r="J206" s="339"/>
      <c r="K206" s="344"/>
      <c r="L206" s="341"/>
      <c r="M206" s="351"/>
      <c r="N206" s="316"/>
      <c r="O206" s="912"/>
      <c r="P206" s="912"/>
      <c r="Q206" s="912"/>
      <c r="R206" s="914"/>
      <c r="S206" s="244"/>
    </row>
    <row r="207" spans="1:19" s="8" customFormat="1" ht="21" customHeight="1" thickBot="1">
      <c r="A207" s="160"/>
      <c r="B207" s="915" t="s">
        <v>32</v>
      </c>
      <c r="C207" s="916"/>
      <c r="D207" s="917"/>
      <c r="E207" s="107"/>
      <c r="F207" s="105"/>
      <c r="G207" s="106"/>
      <c r="H207" s="116" t="s">
        <v>70</v>
      </c>
      <c r="I207" s="286">
        <f>I205</f>
        <v>3602276.4329999997</v>
      </c>
      <c r="J207" s="910" t="s">
        <v>174</v>
      </c>
      <c r="K207" s="910"/>
      <c r="L207" s="910"/>
      <c r="M207" s="910"/>
      <c r="N207" s="292">
        <v>1637735.328</v>
      </c>
      <c r="O207" s="595"/>
      <c r="P207" s="596"/>
      <c r="Q207" s="106"/>
      <c r="R207" s="116"/>
      <c r="S207" s="409">
        <v>3881118.6</v>
      </c>
    </row>
    <row r="208" spans="1:19" ht="15.75" customHeight="1" thickBot="1">
      <c r="A208" s="102"/>
      <c r="B208" s="103"/>
      <c r="C208" s="103"/>
      <c r="D208" s="103"/>
      <c r="E208" s="103"/>
      <c r="F208" s="103"/>
      <c r="G208" s="103"/>
      <c r="H208" s="103"/>
      <c r="I208" s="104"/>
      <c r="K208" s="354"/>
      <c r="L208" s="355"/>
      <c r="M208" s="356"/>
      <c r="N208" s="593" t="s">
        <v>70</v>
      </c>
      <c r="O208" s="594"/>
      <c r="P208" s="13"/>
    </row>
    <row r="209" spans="1:15" ht="15.75" customHeight="1">
      <c r="A209" s="905" t="s">
        <v>11</v>
      </c>
      <c r="B209" s="906"/>
      <c r="C209" s="906"/>
      <c r="D209" s="103"/>
      <c r="E209" s="103"/>
      <c r="F209" s="103"/>
      <c r="G209" s="103"/>
      <c r="H209" s="103"/>
      <c r="I209" s="104"/>
      <c r="O209" s="594"/>
    </row>
    <row r="210" spans="1:15" ht="15.75" customHeight="1">
      <c r="A210" s="102"/>
      <c r="B210" s="103"/>
      <c r="C210" s="103"/>
      <c r="D210" s="103"/>
      <c r="E210" s="103"/>
      <c r="F210" s="103"/>
      <c r="G210" s="103"/>
      <c r="H210" s="103"/>
      <c r="I210" s="104"/>
      <c r="O210" s="594"/>
    </row>
    <row r="211" spans="1:15" ht="15.75" customHeight="1">
      <c r="A211" s="907" t="s">
        <v>40</v>
      </c>
      <c r="B211" s="908"/>
      <c r="C211" s="908"/>
      <c r="D211" s="103"/>
      <c r="E211" s="103"/>
      <c r="F211" s="103"/>
      <c r="G211" s="103"/>
      <c r="H211" s="103"/>
      <c r="I211" s="104"/>
      <c r="O211" s="594"/>
    </row>
    <row r="212" spans="1:15" ht="15.75" customHeight="1">
      <c r="A212" s="14" t="s">
        <v>94</v>
      </c>
      <c r="B212" s="16"/>
      <c r="C212" s="16"/>
      <c r="D212" s="162"/>
      <c r="E212" s="9"/>
      <c r="F212" s="9"/>
      <c r="G212" s="9"/>
      <c r="H212" s="10"/>
      <c r="I212" s="11" t="s">
        <v>71</v>
      </c>
      <c r="O212" s="594"/>
    </row>
    <row r="213" spans="1:15" ht="15.75" customHeight="1">
      <c r="E213" s="9"/>
      <c r="F213" s="9"/>
      <c r="G213" s="9"/>
      <c r="H213" s="10"/>
      <c r="I213" s="11"/>
      <c r="O213" s="594"/>
    </row>
    <row r="214" spans="1:15" ht="15.75" customHeight="1">
      <c r="A214" t="s">
        <v>29</v>
      </c>
      <c r="B214" s="16"/>
      <c r="C214" s="16"/>
      <c r="D214" s="16"/>
      <c r="E214" s="9"/>
      <c r="F214" s="9"/>
      <c r="G214" s="9"/>
      <c r="H214" s="10"/>
      <c r="I214" s="11"/>
      <c r="O214" s="594"/>
    </row>
    <row r="215" spans="1:15" ht="15.75" customHeight="1">
      <c r="A215"/>
      <c r="B215"/>
      <c r="C215"/>
      <c r="D215"/>
      <c r="E215" s="9"/>
      <c r="F215" s="9"/>
      <c r="G215" s="9"/>
      <c r="H215" s="10"/>
      <c r="I215" s="11"/>
      <c r="O215" s="594"/>
    </row>
    <row r="216" spans="1:15" ht="15.75" customHeight="1">
      <c r="A216" s="23" t="s">
        <v>130</v>
      </c>
      <c r="B216"/>
      <c r="C216"/>
      <c r="D216" s="40" t="s">
        <v>95</v>
      </c>
      <c r="E216" s="9"/>
      <c r="F216" s="9"/>
      <c r="G216" s="9"/>
      <c r="H216" s="10"/>
      <c r="I216" s="11"/>
      <c r="O216" s="594"/>
    </row>
    <row r="217" spans="1:15" ht="15.75" customHeight="1">
      <c r="A217" t="s">
        <v>93</v>
      </c>
      <c r="B217"/>
      <c r="C217"/>
      <c r="D217" s="163" t="s">
        <v>96</v>
      </c>
      <c r="E217" s="9"/>
      <c r="F217" s="9"/>
      <c r="G217" s="9"/>
      <c r="H217" s="10"/>
      <c r="I217" s="11"/>
      <c r="O217" s="594"/>
    </row>
    <row r="218" spans="1:15" ht="15.75" customHeight="1">
      <c r="E218" s="9"/>
      <c r="F218" s="9"/>
      <c r="G218" s="9"/>
      <c r="H218" s="10"/>
      <c r="I218" s="11"/>
      <c r="O218" s="594"/>
    </row>
    <row r="219" spans="1:15" ht="15.75" customHeight="1">
      <c r="E219" s="2"/>
      <c r="F219" s="2"/>
      <c r="G219" s="13"/>
      <c r="H219" s="3"/>
      <c r="I219" s="3"/>
      <c r="O219" s="594"/>
    </row>
    <row r="220" spans="1:15" ht="15.75" customHeight="1">
      <c r="E220" s="13"/>
      <c r="F220" s="13"/>
      <c r="G220" s="13"/>
      <c r="H220" s="3"/>
      <c r="I220" s="3"/>
      <c r="O220" s="594"/>
    </row>
    <row r="221" spans="1:15" ht="15.75" customHeight="1">
      <c r="E221" s="13"/>
      <c r="F221" s="13"/>
      <c r="G221" s="13"/>
      <c r="H221" s="3"/>
      <c r="I221" s="3"/>
      <c r="O221" s="594"/>
    </row>
    <row r="222" spans="1:15" ht="15.75" customHeight="1">
      <c r="E222" s="2"/>
      <c r="F222" s="2"/>
      <c r="G222" s="13"/>
      <c r="H222" s="3"/>
      <c r="I222" s="3"/>
      <c r="O222" s="594"/>
    </row>
    <row r="223" spans="1:15" ht="15.75" customHeight="1">
      <c r="E223" s="2"/>
      <c r="F223" s="2"/>
      <c r="G223" s="13"/>
      <c r="H223" s="3"/>
      <c r="I223" s="3"/>
      <c r="O223" s="594"/>
    </row>
    <row r="224" spans="1:15" ht="15.75" customHeight="1">
      <c r="O224" s="594"/>
    </row>
    <row r="225" spans="15:15" ht="15.75" customHeight="1">
      <c r="O225" s="594"/>
    </row>
    <row r="226" spans="15:15" ht="15.75" customHeight="1">
      <c r="O226" s="594"/>
    </row>
    <row r="227" spans="15:15" ht="15.75" customHeight="1">
      <c r="O227" s="594"/>
    </row>
    <row r="228" spans="15:15" ht="15.75" customHeight="1">
      <c r="O228" s="594"/>
    </row>
    <row r="229" spans="15:15" ht="15.75" customHeight="1">
      <c r="O229" s="594"/>
    </row>
    <row r="230" spans="15:15" ht="15.75" customHeight="1">
      <c r="O230" s="594"/>
    </row>
    <row r="231" spans="15:15" ht="15.75" customHeight="1">
      <c r="O231" s="594"/>
    </row>
    <row r="232" spans="15:15" ht="15.75" customHeight="1">
      <c r="O232" s="594"/>
    </row>
    <row r="233" spans="15:15" ht="15.75" customHeight="1">
      <c r="O233" s="594"/>
    </row>
    <row r="234" spans="15:15" ht="15.75" customHeight="1">
      <c r="O234" s="594"/>
    </row>
    <row r="235" spans="15:15" ht="15.75" customHeight="1">
      <c r="O235" s="594"/>
    </row>
    <row r="236" spans="15:15" ht="15.75" customHeight="1">
      <c r="O236" s="594"/>
    </row>
    <row r="237" spans="15:15" ht="15.75" customHeight="1">
      <c r="O237" s="594"/>
    </row>
  </sheetData>
  <mergeCells count="175">
    <mergeCell ref="A211:C211"/>
    <mergeCell ref="B203:D203"/>
    <mergeCell ref="B204:D204"/>
    <mergeCell ref="B205:D205"/>
    <mergeCell ref="B206:D206"/>
    <mergeCell ref="B207:D207"/>
    <mergeCell ref="B202:D202"/>
    <mergeCell ref="B200:D200"/>
    <mergeCell ref="B201:D201"/>
    <mergeCell ref="A209:C209"/>
    <mergeCell ref="B197:D197"/>
    <mergeCell ref="E206:H206"/>
    <mergeCell ref="B164:D164"/>
    <mergeCell ref="B165:D165"/>
    <mergeCell ref="B166:D166"/>
    <mergeCell ref="B168:D168"/>
    <mergeCell ref="B196:D196"/>
    <mergeCell ref="B175:D175"/>
    <mergeCell ref="B177:D177"/>
    <mergeCell ref="B180:D180"/>
    <mergeCell ref="B181:D181"/>
    <mergeCell ref="B198:D198"/>
    <mergeCell ref="B199:D199"/>
    <mergeCell ref="B191:D191"/>
    <mergeCell ref="B192:D192"/>
    <mergeCell ref="B183:D183"/>
    <mergeCell ref="B184:D184"/>
    <mergeCell ref="B186:D186"/>
    <mergeCell ref="B187:D187"/>
    <mergeCell ref="B188:D188"/>
    <mergeCell ref="B172:D172"/>
    <mergeCell ref="B174:D174"/>
    <mergeCell ref="B176:D176"/>
    <mergeCell ref="B173:D173"/>
    <mergeCell ref="A10:A11"/>
    <mergeCell ref="B10:D11"/>
    <mergeCell ref="E10:E11"/>
    <mergeCell ref="F10:F11"/>
    <mergeCell ref="G10:G11"/>
    <mergeCell ref="H10:H11"/>
    <mergeCell ref="I10:I11"/>
    <mergeCell ref="B169:D169"/>
    <mergeCell ref="B163:D163"/>
    <mergeCell ref="B147:D147"/>
    <mergeCell ref="B148:D148"/>
    <mergeCell ref="B152:D152"/>
    <mergeCell ref="B160:D160"/>
    <mergeCell ref="B154:D154"/>
    <mergeCell ref="B149:D149"/>
    <mergeCell ref="B150:D150"/>
    <mergeCell ref="B151:D151"/>
    <mergeCell ref="B155:D155"/>
    <mergeCell ref="B12:D12"/>
    <mergeCell ref="B161:D161"/>
    <mergeCell ref="B44:D44"/>
    <mergeCell ref="B128:D128"/>
    <mergeCell ref="B43:D43"/>
    <mergeCell ref="B86:D86"/>
    <mergeCell ref="H8:I8"/>
    <mergeCell ref="B16:D16"/>
    <mergeCell ref="B34:D34"/>
    <mergeCell ref="B36:D36"/>
    <mergeCell ref="B40:D40"/>
    <mergeCell ref="B14:D14"/>
    <mergeCell ref="B24:D24"/>
    <mergeCell ref="B25:D25"/>
    <mergeCell ref="B27:D27"/>
    <mergeCell ref="B28:D28"/>
    <mergeCell ref="B29:D29"/>
    <mergeCell ref="B31:D31"/>
    <mergeCell ref="B22:D22"/>
    <mergeCell ref="B15:D15"/>
    <mergeCell ref="B26:D26"/>
    <mergeCell ref="B35:D35"/>
    <mergeCell ref="B48:D48"/>
    <mergeCell ref="B49:D49"/>
    <mergeCell ref="B50:D50"/>
    <mergeCell ref="B51:D51"/>
    <mergeCell ref="B78:D78"/>
    <mergeCell ref="B77:D77"/>
    <mergeCell ref="B46:D46"/>
    <mergeCell ref="B76:D76"/>
    <mergeCell ref="B63:D63"/>
    <mergeCell ref="B64:D64"/>
    <mergeCell ref="B66:D66"/>
    <mergeCell ref="B67:D67"/>
    <mergeCell ref="B68:D68"/>
    <mergeCell ref="B71:D71"/>
    <mergeCell ref="B144:D144"/>
    <mergeCell ref="B140:D140"/>
    <mergeCell ref="B153:D153"/>
    <mergeCell ref="B171:D171"/>
    <mergeCell ref="B158:D158"/>
    <mergeCell ref="B159:D159"/>
    <mergeCell ref="B82:D82"/>
    <mergeCell ref="B83:D83"/>
    <mergeCell ref="B84:D84"/>
    <mergeCell ref="B88:D88"/>
    <mergeCell ref="B89:D89"/>
    <mergeCell ref="B90:D90"/>
    <mergeCell ref="B92:D92"/>
    <mergeCell ref="B94:D94"/>
    <mergeCell ref="B130:D130"/>
    <mergeCell ref="H7:I7"/>
    <mergeCell ref="H6:I6"/>
    <mergeCell ref="A1:C4"/>
    <mergeCell ref="G1:I4"/>
    <mergeCell ref="D1:F2"/>
    <mergeCell ref="D3:F4"/>
    <mergeCell ref="D7:F7"/>
    <mergeCell ref="D8:F8"/>
    <mergeCell ref="B80:D80"/>
    <mergeCell ref="B45:D45"/>
    <mergeCell ref="B54:D54"/>
    <mergeCell ref="B55:D55"/>
    <mergeCell ref="B56:D56"/>
    <mergeCell ref="B57:D57"/>
    <mergeCell ref="B58:D58"/>
    <mergeCell ref="B60:D60"/>
    <mergeCell ref="B61:D61"/>
    <mergeCell ref="B62:D62"/>
    <mergeCell ref="B13:D13"/>
    <mergeCell ref="B69:D69"/>
    <mergeCell ref="B72:D72"/>
    <mergeCell ref="B73:D73"/>
    <mergeCell ref="B74:D74"/>
    <mergeCell ref="B42:D42"/>
    <mergeCell ref="S10:S11"/>
    <mergeCell ref="O206:R206"/>
    <mergeCell ref="B95:D95"/>
    <mergeCell ref="B96:D96"/>
    <mergeCell ref="B113:D113"/>
    <mergeCell ref="B126:D126"/>
    <mergeCell ref="B162:D162"/>
    <mergeCell ref="B139:D139"/>
    <mergeCell ref="B136:D136"/>
    <mergeCell ref="B137:D137"/>
    <mergeCell ref="B138:D138"/>
    <mergeCell ref="B133:D133"/>
    <mergeCell ref="B98:D98"/>
    <mergeCell ref="B100:D100"/>
    <mergeCell ref="B101:D101"/>
    <mergeCell ref="B102:D102"/>
    <mergeCell ref="B104:D104"/>
    <mergeCell ref="B106:D106"/>
    <mergeCell ref="B107:D107"/>
    <mergeCell ref="B110:D110"/>
    <mergeCell ref="B132:D132"/>
    <mergeCell ref="B112:D112"/>
    <mergeCell ref="B131:D131"/>
    <mergeCell ref="B129:D129"/>
    <mergeCell ref="O6:R7"/>
    <mergeCell ref="J6:N7"/>
    <mergeCell ref="B21:D21"/>
    <mergeCell ref="J207:M207"/>
    <mergeCell ref="J205:M205"/>
    <mergeCell ref="O10:O11"/>
    <mergeCell ref="P10:P11"/>
    <mergeCell ref="Q10:Q11"/>
    <mergeCell ref="R10:R11"/>
    <mergeCell ref="B120:D120"/>
    <mergeCell ref="B121:D121"/>
    <mergeCell ref="B122:D122"/>
    <mergeCell ref="B123:D123"/>
    <mergeCell ref="B125:D125"/>
    <mergeCell ref="B127:D127"/>
    <mergeCell ref="B117:D117"/>
    <mergeCell ref="B118:D118"/>
    <mergeCell ref="B134:D134"/>
    <mergeCell ref="B185:D185"/>
    <mergeCell ref="B189:D189"/>
    <mergeCell ref="B178:D178"/>
    <mergeCell ref="B141:D141"/>
    <mergeCell ref="B142:D142"/>
    <mergeCell ref="B143:D143"/>
  </mergeCells>
  <printOptions horizontalCentered="1" verticalCentered="1"/>
  <pageMargins left="0" right="0" top="0" bottom="0" header="0.3" footer="0.3"/>
  <pageSetup paperSize="8" scale="94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13"/>
  <sheetViews>
    <sheetView topLeftCell="A37" zoomScale="80" zoomScaleNormal="80" workbookViewId="0">
      <selection activeCell="R20" sqref="R20"/>
    </sheetView>
  </sheetViews>
  <sheetFormatPr defaultRowHeight="14.5"/>
  <cols>
    <col min="4" max="4" width="13.26953125" customWidth="1"/>
    <col min="8" max="8" width="18" customWidth="1"/>
    <col min="9" max="9" width="21.1796875" customWidth="1"/>
    <col min="13" max="13" width="15.54296875" customWidth="1"/>
    <col min="14" max="14" width="21.26953125" customWidth="1"/>
  </cols>
  <sheetData>
    <row r="1" spans="1:14">
      <c r="J1" s="370"/>
      <c r="K1" s="371"/>
      <c r="L1" s="371"/>
      <c r="M1" s="371"/>
      <c r="N1" s="372"/>
    </row>
    <row r="2" spans="1:14">
      <c r="A2" s="794"/>
      <c r="B2" s="795"/>
      <c r="C2" s="796"/>
      <c r="D2" s="803" t="s">
        <v>113</v>
      </c>
      <c r="E2" s="803"/>
      <c r="F2" s="803"/>
      <c r="G2" s="794"/>
      <c r="H2" s="795"/>
      <c r="I2" s="796"/>
      <c r="J2" s="370"/>
      <c r="K2" s="371"/>
      <c r="L2" s="371"/>
      <c r="M2" s="371"/>
      <c r="N2" s="372"/>
    </row>
    <row r="3" spans="1:14">
      <c r="A3" s="797"/>
      <c r="B3" s="798"/>
      <c r="C3" s="799"/>
      <c r="D3" s="803"/>
      <c r="E3" s="803"/>
      <c r="F3" s="803"/>
      <c r="G3" s="797"/>
      <c r="H3" s="798"/>
      <c r="I3" s="799"/>
      <c r="J3" s="373"/>
      <c r="K3" s="13"/>
      <c r="L3" s="13"/>
      <c r="M3" s="13"/>
      <c r="N3" s="374"/>
    </row>
    <row r="4" spans="1:14">
      <c r="A4" s="797"/>
      <c r="B4" s="798"/>
      <c r="C4" s="799"/>
      <c r="D4" s="804" t="s">
        <v>114</v>
      </c>
      <c r="E4" s="804"/>
      <c r="F4" s="804"/>
      <c r="G4" s="797"/>
      <c r="H4" s="798"/>
      <c r="I4" s="799"/>
      <c r="J4" s="373"/>
      <c r="K4" s="13"/>
      <c r="L4" s="13"/>
      <c r="M4" s="13"/>
      <c r="N4" s="374"/>
    </row>
    <row r="5" spans="1:14">
      <c r="A5" s="800"/>
      <c r="B5" s="801"/>
      <c r="C5" s="802"/>
      <c r="D5" s="804"/>
      <c r="E5" s="804"/>
      <c r="F5" s="804"/>
      <c r="G5" s="800"/>
      <c r="H5" s="801"/>
      <c r="I5" s="802"/>
      <c r="J5" s="373"/>
      <c r="K5" s="13"/>
      <c r="L5" s="13"/>
      <c r="M5" s="13"/>
      <c r="N5" s="374"/>
    </row>
    <row r="6" spans="1:14">
      <c r="A6" s="184"/>
      <c r="B6" s="185"/>
      <c r="C6" s="185"/>
      <c r="D6" s="185"/>
      <c r="E6" s="475"/>
      <c r="F6" s="475"/>
      <c r="G6" s="475"/>
      <c r="H6" s="186"/>
      <c r="I6" s="187"/>
      <c r="J6" s="373"/>
      <c r="K6" s="13"/>
      <c r="L6" s="13"/>
      <c r="M6" s="13"/>
      <c r="N6" s="374"/>
    </row>
    <row r="7" spans="1:14">
      <c r="A7" s="188" t="s">
        <v>115</v>
      </c>
      <c r="B7" s="185"/>
      <c r="C7" s="189"/>
      <c r="D7" s="190"/>
      <c r="E7" s="190"/>
      <c r="F7" s="190"/>
      <c r="G7" s="191" t="s">
        <v>116</v>
      </c>
      <c r="H7" s="805">
        <v>44396</v>
      </c>
      <c r="I7" s="806"/>
      <c r="J7" s="413"/>
      <c r="K7" s="414"/>
      <c r="L7" s="414"/>
      <c r="M7" s="414"/>
      <c r="N7" s="415"/>
    </row>
    <row r="8" spans="1:14" ht="31">
      <c r="A8" s="192"/>
      <c r="B8" s="185"/>
      <c r="C8" s="189"/>
      <c r="D8" s="844" t="s">
        <v>119</v>
      </c>
      <c r="E8" s="844"/>
      <c r="F8" s="844"/>
      <c r="G8" s="475"/>
      <c r="H8" s="845"/>
      <c r="I8" s="925"/>
      <c r="J8" s="921" t="s">
        <v>206</v>
      </c>
      <c r="K8" s="922"/>
      <c r="L8" s="922"/>
      <c r="M8" s="922"/>
      <c r="N8" s="923"/>
    </row>
    <row r="9" spans="1:14">
      <c r="A9" s="188" t="s">
        <v>117</v>
      </c>
      <c r="B9" s="185"/>
      <c r="C9" s="189"/>
      <c r="D9" s="846"/>
      <c r="E9" s="846"/>
      <c r="F9" s="846"/>
      <c r="G9" s="475" t="s">
        <v>118</v>
      </c>
      <c r="H9" s="847"/>
      <c r="I9" s="924"/>
      <c r="J9" s="2"/>
      <c r="K9" s="2"/>
      <c r="L9" s="2"/>
      <c r="M9" s="2"/>
      <c r="N9" s="411"/>
    </row>
    <row r="10" spans="1:14">
      <c r="A10" s="193"/>
      <c r="B10" s="194"/>
      <c r="C10" s="195"/>
      <c r="D10" s="196"/>
      <c r="E10" s="476"/>
      <c r="F10" s="476"/>
      <c r="G10" s="198"/>
      <c r="H10" s="474"/>
      <c r="I10" s="200"/>
      <c r="J10" s="2"/>
      <c r="K10" s="2"/>
      <c r="L10" s="2"/>
      <c r="M10" s="2"/>
      <c r="N10" s="412"/>
    </row>
    <row r="11" spans="1:14">
      <c r="A11" s="848" t="s">
        <v>4</v>
      </c>
      <c r="B11" s="850" t="s">
        <v>5</v>
      </c>
      <c r="C11" s="851"/>
      <c r="D11" s="852"/>
      <c r="E11" s="856" t="s">
        <v>8</v>
      </c>
      <c r="F11" s="858" t="s">
        <v>33</v>
      </c>
      <c r="G11" s="851" t="s">
        <v>34</v>
      </c>
      <c r="H11" s="870" t="s">
        <v>6</v>
      </c>
      <c r="I11" s="860" t="s">
        <v>7</v>
      </c>
      <c r="J11" s="452" t="s">
        <v>8</v>
      </c>
      <c r="K11" s="453" t="s">
        <v>33</v>
      </c>
      <c r="L11" s="453" t="s">
        <v>34</v>
      </c>
      <c r="M11" s="576" t="s">
        <v>6</v>
      </c>
      <c r="N11" s="577" t="s">
        <v>7</v>
      </c>
    </row>
    <row r="12" spans="1:14" ht="15" thickBot="1">
      <c r="A12" s="849"/>
      <c r="B12" s="853"/>
      <c r="C12" s="854"/>
      <c r="D12" s="855"/>
      <c r="E12" s="857"/>
      <c r="F12" s="859"/>
      <c r="G12" s="854"/>
      <c r="H12" s="871"/>
      <c r="I12" s="861"/>
      <c r="J12" s="578"/>
      <c r="K12" s="579"/>
      <c r="L12" s="579"/>
      <c r="M12" s="580"/>
      <c r="N12" s="581"/>
    </row>
    <row r="13" spans="1:14">
      <c r="A13" s="151" t="s">
        <v>18</v>
      </c>
      <c r="B13" s="862" t="s">
        <v>17</v>
      </c>
      <c r="C13" s="863"/>
      <c r="D13" s="864"/>
      <c r="E13" s="236"/>
      <c r="F13" s="237"/>
      <c r="G13" s="237"/>
      <c r="H13" s="238"/>
      <c r="I13" s="239"/>
      <c r="J13" s="236"/>
      <c r="K13" s="237"/>
      <c r="L13" s="237"/>
      <c r="M13" s="238"/>
      <c r="N13" s="239"/>
    </row>
    <row r="14" spans="1:14">
      <c r="A14" s="152">
        <v>1</v>
      </c>
      <c r="B14" s="816" t="s">
        <v>92</v>
      </c>
      <c r="C14" s="865"/>
      <c r="D14" s="866"/>
      <c r="E14" s="241"/>
      <c r="F14" s="242" t="s">
        <v>12</v>
      </c>
      <c r="G14" s="243">
        <v>1</v>
      </c>
      <c r="H14" s="244">
        <v>20000</v>
      </c>
      <c r="I14" s="245">
        <f>H14*G14</f>
        <v>20000</v>
      </c>
      <c r="J14" s="241"/>
      <c r="K14" s="242" t="s">
        <v>12</v>
      </c>
      <c r="L14" s="243">
        <v>1</v>
      </c>
      <c r="M14" s="244">
        <v>80000</v>
      </c>
      <c r="N14" s="245">
        <v>80000</v>
      </c>
    </row>
    <row r="15" spans="1:14">
      <c r="A15" s="152"/>
      <c r="B15" s="816" t="s">
        <v>91</v>
      </c>
      <c r="C15" s="817"/>
      <c r="D15" s="818"/>
      <c r="E15" s="241"/>
      <c r="F15" s="242" t="s">
        <v>12</v>
      </c>
      <c r="G15" s="243">
        <v>1</v>
      </c>
      <c r="H15" s="244">
        <v>15000</v>
      </c>
      <c r="I15" s="245">
        <f>H15*G15</f>
        <v>15000</v>
      </c>
      <c r="J15" s="241"/>
      <c r="K15" s="242" t="s">
        <v>12</v>
      </c>
      <c r="L15" s="243">
        <v>1</v>
      </c>
      <c r="M15" s="244">
        <v>30000</v>
      </c>
      <c r="N15" s="245">
        <v>30000</v>
      </c>
    </row>
    <row r="16" spans="1:14">
      <c r="A16" s="246">
        <v>2</v>
      </c>
      <c r="B16" s="867" t="s">
        <v>41</v>
      </c>
      <c r="C16" s="868"/>
      <c r="D16" s="869"/>
      <c r="E16" s="247"/>
      <c r="F16" s="242"/>
      <c r="G16" s="248"/>
      <c r="H16" s="244"/>
      <c r="I16" s="245"/>
      <c r="J16" s="247"/>
      <c r="K16" s="242"/>
      <c r="L16" s="248"/>
      <c r="M16" s="244"/>
      <c r="N16" s="245"/>
    </row>
    <row r="17" spans="1:14">
      <c r="A17" s="246"/>
      <c r="B17" s="867" t="s">
        <v>42</v>
      </c>
      <c r="C17" s="868"/>
      <c r="D17" s="869"/>
      <c r="E17" s="247"/>
      <c r="F17" s="242" t="s">
        <v>9</v>
      </c>
      <c r="G17" s="248">
        <v>300</v>
      </c>
      <c r="H17" s="244">
        <v>25</v>
      </c>
      <c r="I17" s="245">
        <f t="shared" ref="I17:I37" si="0">H17*G17</f>
        <v>7500</v>
      </c>
      <c r="J17" s="247"/>
      <c r="K17" s="242" t="s">
        <v>190</v>
      </c>
      <c r="L17" s="248">
        <v>300</v>
      </c>
      <c r="M17" s="244">
        <v>40</v>
      </c>
      <c r="N17" s="245">
        <v>12000</v>
      </c>
    </row>
    <row r="18" spans="1:14">
      <c r="A18" s="246"/>
      <c r="B18" s="478" t="s">
        <v>108</v>
      </c>
      <c r="C18" s="479"/>
      <c r="D18" s="480"/>
      <c r="E18" s="247"/>
      <c r="F18" s="242" t="s">
        <v>16</v>
      </c>
      <c r="G18" s="248">
        <v>10</v>
      </c>
      <c r="H18" s="244">
        <v>4250</v>
      </c>
      <c r="I18" s="245">
        <f t="shared" si="0"/>
        <v>42500</v>
      </c>
      <c r="J18" s="247"/>
      <c r="K18" s="242" t="s">
        <v>191</v>
      </c>
      <c r="L18" s="248">
        <v>10</v>
      </c>
      <c r="M18" s="244">
        <v>500</v>
      </c>
      <c r="N18" s="245">
        <v>5000</v>
      </c>
    </row>
    <row r="19" spans="1:14">
      <c r="A19" s="246"/>
      <c r="B19" s="478" t="s">
        <v>43</v>
      </c>
      <c r="C19" s="479"/>
      <c r="D19" s="480"/>
      <c r="E19" s="247"/>
      <c r="F19" s="242" t="s">
        <v>15</v>
      </c>
      <c r="G19" s="248">
        <v>2</v>
      </c>
      <c r="H19" s="244">
        <v>3000</v>
      </c>
      <c r="I19" s="245">
        <f t="shared" si="0"/>
        <v>6000</v>
      </c>
      <c r="J19" s="247"/>
      <c r="K19" s="242" t="s">
        <v>192</v>
      </c>
      <c r="L19" s="248">
        <v>2</v>
      </c>
      <c r="M19" s="244">
        <v>1500</v>
      </c>
      <c r="N19" s="245">
        <v>3000</v>
      </c>
    </row>
    <row r="20" spans="1:14">
      <c r="A20" s="246"/>
      <c r="B20" s="478" t="s">
        <v>99</v>
      </c>
      <c r="C20" s="479"/>
      <c r="D20" s="480"/>
      <c r="E20" s="247"/>
      <c r="F20" s="242" t="s">
        <v>12</v>
      </c>
      <c r="G20" s="248">
        <v>1</v>
      </c>
      <c r="H20" s="244">
        <v>5000</v>
      </c>
      <c r="I20" s="245">
        <f t="shared" si="0"/>
        <v>5000</v>
      </c>
      <c r="J20" s="247"/>
      <c r="K20" s="242" t="s">
        <v>12</v>
      </c>
      <c r="L20" s="248">
        <v>1</v>
      </c>
      <c r="M20" s="244">
        <v>2000</v>
      </c>
      <c r="N20" s="245">
        <v>2000</v>
      </c>
    </row>
    <row r="21" spans="1:14">
      <c r="A21" s="246"/>
      <c r="B21" s="478" t="s">
        <v>166</v>
      </c>
      <c r="C21" s="479"/>
      <c r="D21" s="480"/>
      <c r="E21" s="247"/>
      <c r="F21" s="242" t="s">
        <v>45</v>
      </c>
      <c r="G21" s="249">
        <v>6</v>
      </c>
      <c r="H21" s="244">
        <v>4500</v>
      </c>
      <c r="I21" s="245">
        <f t="shared" si="0"/>
        <v>27000</v>
      </c>
      <c r="J21" s="247"/>
      <c r="K21" s="242" t="s">
        <v>45</v>
      </c>
      <c r="L21" s="249">
        <v>6</v>
      </c>
      <c r="M21" s="244">
        <v>3000</v>
      </c>
      <c r="N21" s="245">
        <v>18000</v>
      </c>
    </row>
    <row r="22" spans="1:14">
      <c r="A22" s="246"/>
      <c r="B22" s="918" t="s">
        <v>193</v>
      </c>
      <c r="C22" s="919"/>
      <c r="D22" s="920"/>
      <c r="E22" s="247"/>
      <c r="F22" s="242"/>
      <c r="G22" s="249"/>
      <c r="H22" s="244"/>
      <c r="I22" s="245"/>
      <c r="J22" s="247"/>
      <c r="K22" s="416" t="s">
        <v>45</v>
      </c>
      <c r="L22" s="249">
        <v>15</v>
      </c>
      <c r="M22" s="244">
        <v>1500</v>
      </c>
      <c r="N22" s="245">
        <v>22500</v>
      </c>
    </row>
    <row r="23" spans="1:14">
      <c r="A23" s="246"/>
      <c r="B23" s="822" t="s">
        <v>165</v>
      </c>
      <c r="C23" s="823"/>
      <c r="D23" s="824"/>
      <c r="E23" s="247"/>
      <c r="F23" s="242" t="s">
        <v>45</v>
      </c>
      <c r="G23" s="249">
        <v>6</v>
      </c>
      <c r="H23" s="244">
        <v>3000</v>
      </c>
      <c r="I23" s="245">
        <f t="shared" si="0"/>
        <v>18000</v>
      </c>
      <c r="J23" s="247"/>
      <c r="K23" s="242" t="s">
        <v>45</v>
      </c>
      <c r="L23" s="249">
        <v>6</v>
      </c>
      <c r="M23" s="244">
        <v>3000</v>
      </c>
      <c r="N23" s="245">
        <v>18000</v>
      </c>
    </row>
    <row r="24" spans="1:14">
      <c r="A24" s="246">
        <v>3</v>
      </c>
      <c r="B24" s="478" t="s">
        <v>46</v>
      </c>
      <c r="C24" s="479"/>
      <c r="D24" s="480"/>
      <c r="E24" s="247"/>
      <c r="F24" s="242"/>
      <c r="G24" s="249"/>
      <c r="H24" s="244"/>
      <c r="I24" s="245"/>
      <c r="J24" s="247"/>
      <c r="K24" s="242"/>
      <c r="L24" s="249"/>
      <c r="M24" s="244"/>
      <c r="N24" s="245"/>
    </row>
    <row r="25" spans="1:14">
      <c r="A25" s="246"/>
      <c r="B25" s="825" t="s">
        <v>47</v>
      </c>
      <c r="C25" s="826"/>
      <c r="D25" s="827"/>
      <c r="E25" s="247"/>
      <c r="F25" s="242" t="s">
        <v>39</v>
      </c>
      <c r="G25" s="249">
        <v>3</v>
      </c>
      <c r="H25" s="244">
        <v>25000</v>
      </c>
      <c r="I25" s="245">
        <f t="shared" si="0"/>
        <v>75000</v>
      </c>
      <c r="J25" s="247"/>
      <c r="K25" s="242" t="s">
        <v>39</v>
      </c>
      <c r="L25" s="249">
        <v>3</v>
      </c>
      <c r="M25" s="244">
        <v>10000</v>
      </c>
      <c r="N25" s="245">
        <v>30000</v>
      </c>
    </row>
    <row r="26" spans="1:14">
      <c r="A26" s="246"/>
      <c r="B26" s="825" t="s">
        <v>109</v>
      </c>
      <c r="C26" s="826"/>
      <c r="D26" s="827"/>
      <c r="E26" s="247"/>
      <c r="F26" s="242" t="s">
        <v>39</v>
      </c>
      <c r="G26" s="249">
        <v>3</v>
      </c>
      <c r="H26" s="244">
        <v>15000</v>
      </c>
      <c r="I26" s="245">
        <f t="shared" si="0"/>
        <v>45000</v>
      </c>
      <c r="J26" s="247"/>
      <c r="K26" s="242" t="s">
        <v>39</v>
      </c>
      <c r="L26" s="249">
        <v>3</v>
      </c>
      <c r="M26" s="244">
        <v>10000</v>
      </c>
      <c r="N26" s="245">
        <v>30000</v>
      </c>
    </row>
    <row r="27" spans="1:14">
      <c r="A27" s="246"/>
      <c r="B27" s="825" t="s">
        <v>110</v>
      </c>
      <c r="C27" s="826"/>
      <c r="D27" s="827"/>
      <c r="E27" s="247"/>
      <c r="F27" s="242" t="s">
        <v>39</v>
      </c>
      <c r="G27" s="249">
        <v>3</v>
      </c>
      <c r="H27" s="244">
        <v>10000</v>
      </c>
      <c r="I27" s="245">
        <f t="shared" si="0"/>
        <v>30000</v>
      </c>
      <c r="J27" s="247"/>
      <c r="K27" s="242" t="s">
        <v>39</v>
      </c>
      <c r="L27" s="249">
        <v>3</v>
      </c>
      <c r="M27" s="244">
        <v>8000</v>
      </c>
      <c r="N27" s="245">
        <v>24000</v>
      </c>
    </row>
    <row r="28" spans="1:14">
      <c r="A28" s="246"/>
      <c r="B28" s="825" t="s">
        <v>48</v>
      </c>
      <c r="C28" s="828"/>
      <c r="D28" s="829"/>
      <c r="E28" s="247"/>
      <c r="F28" s="242" t="s">
        <v>12</v>
      </c>
      <c r="G28" s="249">
        <v>2</v>
      </c>
      <c r="H28" s="244">
        <v>30000</v>
      </c>
      <c r="I28" s="245">
        <f t="shared" si="0"/>
        <v>60000</v>
      </c>
      <c r="J28" s="247"/>
      <c r="K28" s="242" t="s">
        <v>194</v>
      </c>
      <c r="L28" s="249">
        <v>2</v>
      </c>
      <c r="M28" s="244">
        <v>35000</v>
      </c>
      <c r="N28" s="245">
        <v>70000</v>
      </c>
    </row>
    <row r="29" spans="1:14">
      <c r="A29" s="246"/>
      <c r="B29" s="825" t="s">
        <v>49</v>
      </c>
      <c r="C29" s="828"/>
      <c r="D29" s="829"/>
      <c r="E29" s="247"/>
      <c r="F29" s="242" t="s">
        <v>39</v>
      </c>
      <c r="G29" s="249">
        <v>2</v>
      </c>
      <c r="H29" s="244">
        <v>15000</v>
      </c>
      <c r="I29" s="245">
        <f t="shared" si="0"/>
        <v>30000</v>
      </c>
      <c r="J29" s="247"/>
      <c r="K29" s="242" t="s">
        <v>194</v>
      </c>
      <c r="L29" s="249">
        <v>2</v>
      </c>
      <c r="M29" s="244">
        <v>15000</v>
      </c>
      <c r="N29" s="245">
        <v>30000</v>
      </c>
    </row>
    <row r="30" spans="1:14">
      <c r="A30" s="246"/>
      <c r="B30" s="825" t="s">
        <v>50</v>
      </c>
      <c r="C30" s="826"/>
      <c r="D30" s="827"/>
      <c r="E30" s="247"/>
      <c r="F30" s="242" t="s">
        <v>12</v>
      </c>
      <c r="G30" s="249">
        <v>3</v>
      </c>
      <c r="H30" s="244">
        <v>6000</v>
      </c>
      <c r="I30" s="245">
        <f t="shared" si="0"/>
        <v>18000</v>
      </c>
      <c r="J30" s="247"/>
      <c r="K30" s="242" t="s">
        <v>194</v>
      </c>
      <c r="L30" s="249">
        <v>3</v>
      </c>
      <c r="M30" s="244">
        <v>7000</v>
      </c>
      <c r="N30" s="245">
        <v>21000</v>
      </c>
    </row>
    <row r="31" spans="1:14">
      <c r="A31" s="246"/>
      <c r="B31" s="486" t="s">
        <v>51</v>
      </c>
      <c r="C31" s="487"/>
      <c r="D31" s="488"/>
      <c r="E31" s="247"/>
      <c r="F31" s="242" t="s">
        <v>39</v>
      </c>
      <c r="G31" s="249">
        <v>1</v>
      </c>
      <c r="H31" s="244">
        <v>190000</v>
      </c>
      <c r="I31" s="245">
        <f t="shared" si="0"/>
        <v>190000</v>
      </c>
      <c r="J31" s="247"/>
      <c r="K31" s="242" t="s">
        <v>195</v>
      </c>
      <c r="L31" s="249">
        <v>1</v>
      </c>
      <c r="M31" s="244">
        <v>10000</v>
      </c>
      <c r="N31" s="245">
        <v>10000</v>
      </c>
    </row>
    <row r="32" spans="1:14">
      <c r="A32" s="246"/>
      <c r="B32" s="816" t="s">
        <v>75</v>
      </c>
      <c r="C32" s="817"/>
      <c r="D32" s="818"/>
      <c r="E32" s="247"/>
      <c r="F32" s="242" t="s">
        <v>39</v>
      </c>
      <c r="G32" s="249">
        <v>2</v>
      </c>
      <c r="H32" s="244">
        <v>5000</v>
      </c>
      <c r="I32" s="245">
        <f t="shared" si="0"/>
        <v>10000</v>
      </c>
      <c r="J32" s="247"/>
      <c r="K32" s="242" t="s">
        <v>33</v>
      </c>
      <c r="L32" s="249">
        <v>2</v>
      </c>
      <c r="M32" s="244">
        <v>4000</v>
      </c>
      <c r="N32" s="245">
        <v>8000</v>
      </c>
    </row>
    <row r="33" spans="1:14">
      <c r="A33" s="246"/>
      <c r="B33" s="477" t="s">
        <v>111</v>
      </c>
      <c r="C33" s="481"/>
      <c r="D33" s="482"/>
      <c r="E33" s="247"/>
      <c r="F33" s="242" t="s">
        <v>39</v>
      </c>
      <c r="G33" s="249">
        <v>2</v>
      </c>
      <c r="H33" s="244">
        <v>5000</v>
      </c>
      <c r="I33" s="245">
        <f t="shared" si="0"/>
        <v>10000</v>
      </c>
      <c r="J33" s="247"/>
      <c r="K33" s="242" t="s">
        <v>33</v>
      </c>
      <c r="L33" s="249">
        <v>2</v>
      </c>
      <c r="M33" s="244">
        <v>4000</v>
      </c>
      <c r="N33" s="245">
        <v>8000</v>
      </c>
    </row>
    <row r="34" spans="1:14">
      <c r="A34" s="246"/>
      <c r="B34" s="477" t="s">
        <v>164</v>
      </c>
      <c r="C34" s="481"/>
      <c r="D34" s="482"/>
      <c r="E34" s="247"/>
      <c r="F34" s="242" t="s">
        <v>12</v>
      </c>
      <c r="G34" s="249">
        <v>1</v>
      </c>
      <c r="H34" s="244">
        <v>15000</v>
      </c>
      <c r="I34" s="245">
        <f t="shared" si="0"/>
        <v>15000</v>
      </c>
      <c r="J34" s="247"/>
      <c r="K34" s="242" t="s">
        <v>194</v>
      </c>
      <c r="L34" s="249">
        <v>1</v>
      </c>
      <c r="M34" s="244">
        <v>10000</v>
      </c>
      <c r="N34" s="245">
        <v>10000</v>
      </c>
    </row>
    <row r="35" spans="1:14">
      <c r="A35" s="246"/>
      <c r="B35" s="816" t="s">
        <v>76</v>
      </c>
      <c r="C35" s="817"/>
      <c r="D35" s="818"/>
      <c r="E35" s="247"/>
      <c r="F35" s="242" t="s">
        <v>39</v>
      </c>
      <c r="G35" s="249">
        <v>2</v>
      </c>
      <c r="H35" s="244">
        <v>12000</v>
      </c>
      <c r="I35" s="245">
        <f t="shared" si="0"/>
        <v>24000</v>
      </c>
      <c r="J35" s="247"/>
      <c r="K35" s="242" t="s">
        <v>33</v>
      </c>
      <c r="L35" s="249">
        <v>2</v>
      </c>
      <c r="M35" s="244">
        <v>5000</v>
      </c>
      <c r="N35" s="245">
        <v>10000</v>
      </c>
    </row>
    <row r="36" spans="1:14">
      <c r="A36" s="246"/>
      <c r="B36" s="816" t="s">
        <v>163</v>
      </c>
      <c r="C36" s="817"/>
      <c r="D36" s="818"/>
      <c r="E36" s="247"/>
      <c r="F36" s="242" t="s">
        <v>39</v>
      </c>
      <c r="G36" s="249">
        <v>2</v>
      </c>
      <c r="H36" s="244">
        <v>12000</v>
      </c>
      <c r="I36" s="245">
        <f t="shared" si="0"/>
        <v>24000</v>
      </c>
      <c r="J36" s="247"/>
      <c r="K36" s="242" t="s">
        <v>33</v>
      </c>
      <c r="L36" s="249">
        <v>2</v>
      </c>
      <c r="M36" s="244">
        <v>5000</v>
      </c>
      <c r="N36" s="245">
        <v>10000</v>
      </c>
    </row>
    <row r="37" spans="1:14">
      <c r="A37" s="246"/>
      <c r="B37" s="816" t="s">
        <v>90</v>
      </c>
      <c r="C37" s="817"/>
      <c r="D37" s="818"/>
      <c r="E37" s="247"/>
      <c r="F37" s="242" t="s">
        <v>12</v>
      </c>
      <c r="G37" s="249">
        <v>1</v>
      </c>
      <c r="H37" s="244">
        <v>15000</v>
      </c>
      <c r="I37" s="245">
        <f t="shared" si="0"/>
        <v>15000</v>
      </c>
      <c r="J37" s="247"/>
      <c r="K37" s="242" t="s">
        <v>194</v>
      </c>
      <c r="L37" s="249">
        <v>1</v>
      </c>
      <c r="M37" s="244">
        <v>15000</v>
      </c>
      <c r="N37" s="245">
        <v>15000</v>
      </c>
    </row>
    <row r="38" spans="1:14">
      <c r="A38" s="154" t="s">
        <v>52</v>
      </c>
      <c r="B38" s="830" t="s">
        <v>53</v>
      </c>
      <c r="C38" s="831"/>
      <c r="D38" s="832"/>
      <c r="E38" s="250"/>
      <c r="F38" s="251"/>
      <c r="G38" s="252"/>
      <c r="H38" s="253"/>
      <c r="I38" s="111">
        <f>SUM(I13:I37)</f>
        <v>687000</v>
      </c>
      <c r="J38" s="250"/>
      <c r="K38" s="251"/>
      <c r="L38" s="252"/>
      <c r="M38" s="253"/>
      <c r="N38" s="582">
        <v>466500</v>
      </c>
    </row>
    <row r="39" spans="1:14">
      <c r="A39" s="154"/>
      <c r="B39" s="483"/>
      <c r="C39" s="484"/>
      <c r="D39" s="485"/>
      <c r="E39" s="250"/>
      <c r="F39" s="251"/>
      <c r="G39" s="252"/>
      <c r="H39" s="253"/>
      <c r="I39" s="111"/>
      <c r="J39" s="250"/>
      <c r="K39" s="251"/>
      <c r="L39" s="252"/>
      <c r="M39" s="253"/>
      <c r="N39" s="111"/>
    </row>
    <row r="40" spans="1:14">
      <c r="A40" s="157" t="s">
        <v>19</v>
      </c>
      <c r="B40" s="833" t="s">
        <v>131</v>
      </c>
      <c r="C40" s="834"/>
      <c r="D40" s="835"/>
      <c r="E40" s="254"/>
      <c r="F40" s="255"/>
      <c r="G40" s="256"/>
      <c r="H40" s="257"/>
      <c r="I40" s="258"/>
      <c r="J40" s="254"/>
      <c r="K40" s="255"/>
      <c r="L40" s="256"/>
      <c r="M40" s="257"/>
      <c r="N40" s="258"/>
    </row>
    <row r="41" spans="1:14">
      <c r="A41" s="155">
        <v>1</v>
      </c>
      <c r="B41" s="836" t="s">
        <v>100</v>
      </c>
      <c r="C41" s="837"/>
      <c r="D41" s="838"/>
      <c r="E41" s="254"/>
      <c r="F41" s="255" t="s">
        <v>12</v>
      </c>
      <c r="G41" s="256">
        <v>1</v>
      </c>
      <c r="H41" s="259">
        <v>15000</v>
      </c>
      <c r="I41" s="258">
        <f>H41*G41</f>
        <v>15000</v>
      </c>
      <c r="J41" s="254"/>
      <c r="K41" s="255" t="s">
        <v>197</v>
      </c>
      <c r="L41" s="256">
        <v>1</v>
      </c>
      <c r="M41" s="259">
        <v>5000</v>
      </c>
      <c r="N41" s="258">
        <v>5000</v>
      </c>
    </row>
    <row r="42" spans="1:14">
      <c r="A42" s="155">
        <v>2</v>
      </c>
      <c r="B42" s="836" t="s">
        <v>120</v>
      </c>
      <c r="C42" s="837"/>
      <c r="D42" s="838"/>
      <c r="E42" s="254"/>
      <c r="F42" s="255" t="s">
        <v>12</v>
      </c>
      <c r="G42" s="256">
        <v>1</v>
      </c>
      <c r="H42" s="259">
        <v>30000</v>
      </c>
      <c r="I42" s="258">
        <f>H42*G42</f>
        <v>30000</v>
      </c>
      <c r="J42" s="254"/>
      <c r="K42" s="255" t="s">
        <v>197</v>
      </c>
      <c r="L42" s="256">
        <v>1</v>
      </c>
      <c r="M42" s="259">
        <v>50000</v>
      </c>
      <c r="N42" s="258">
        <v>50000</v>
      </c>
    </row>
    <row r="43" spans="1:14">
      <c r="A43" s="155">
        <v>3</v>
      </c>
      <c r="B43" s="836" t="s">
        <v>167</v>
      </c>
      <c r="C43" s="837"/>
      <c r="D43" s="838"/>
      <c r="E43" s="254"/>
      <c r="F43" s="255" t="s">
        <v>39</v>
      </c>
      <c r="G43" s="256">
        <v>1</v>
      </c>
      <c r="H43" s="259"/>
      <c r="I43" s="259">
        <f>H43*G43</f>
        <v>0</v>
      </c>
      <c r="J43" s="254"/>
      <c r="K43" s="255" t="s">
        <v>177</v>
      </c>
      <c r="L43" s="256"/>
      <c r="M43" s="259"/>
      <c r="N43" s="259"/>
    </row>
    <row r="44" spans="1:14">
      <c r="A44" s="156"/>
      <c r="B44" s="839" t="s">
        <v>53</v>
      </c>
      <c r="C44" s="840"/>
      <c r="D44" s="841"/>
      <c r="E44" s="254"/>
      <c r="F44" s="255"/>
      <c r="G44" s="256"/>
      <c r="H44" s="257"/>
      <c r="I44" s="260">
        <f>SUM(I41:I43)</f>
        <v>45000</v>
      </c>
      <c r="J44" s="254"/>
      <c r="K44" s="255"/>
      <c r="L44" s="256"/>
      <c r="M44" s="257"/>
      <c r="N44" s="280">
        <v>55000</v>
      </c>
    </row>
    <row r="45" spans="1:14">
      <c r="A45" s="156"/>
      <c r="B45" s="462"/>
      <c r="C45" s="463"/>
      <c r="D45" s="464"/>
      <c r="E45" s="254"/>
      <c r="F45" s="255"/>
      <c r="G45" s="256"/>
      <c r="H45" s="257"/>
      <c r="I45" s="260"/>
      <c r="J45" s="254"/>
      <c r="K45" s="255"/>
      <c r="L45" s="256"/>
      <c r="M45" s="257"/>
      <c r="N45" s="260"/>
    </row>
    <row r="46" spans="1:14">
      <c r="A46" s="157" t="s">
        <v>78</v>
      </c>
      <c r="B46" s="833" t="s">
        <v>175</v>
      </c>
      <c r="C46" s="834"/>
      <c r="D46" s="835"/>
      <c r="E46" s="254"/>
      <c r="F46" s="255"/>
      <c r="G46" s="256"/>
      <c r="H46" s="257"/>
      <c r="I46" s="258"/>
      <c r="J46" s="254"/>
      <c r="K46" s="255"/>
      <c r="L46" s="256"/>
      <c r="M46" s="257"/>
      <c r="N46" s="258"/>
    </row>
    <row r="47" spans="1:14">
      <c r="A47" s="155">
        <v>1</v>
      </c>
      <c r="B47" s="836" t="s">
        <v>100</v>
      </c>
      <c r="C47" s="837"/>
      <c r="D47" s="838"/>
      <c r="E47" s="254"/>
      <c r="F47" s="255" t="s">
        <v>12</v>
      </c>
      <c r="G47" s="256">
        <v>1</v>
      </c>
      <c r="H47" s="259">
        <v>15000</v>
      </c>
      <c r="I47" s="258">
        <f>H47*G47</f>
        <v>15000</v>
      </c>
      <c r="J47" s="254"/>
      <c r="K47" s="255" t="s">
        <v>197</v>
      </c>
      <c r="L47" s="256">
        <v>1</v>
      </c>
      <c r="M47" s="259">
        <v>5000</v>
      </c>
      <c r="N47" s="258">
        <v>5000</v>
      </c>
    </row>
    <row r="48" spans="1:14">
      <c r="A48" s="155">
        <v>2</v>
      </c>
      <c r="B48" s="836" t="s">
        <v>120</v>
      </c>
      <c r="C48" s="837"/>
      <c r="D48" s="838"/>
      <c r="E48" s="254"/>
      <c r="F48" s="255" t="s">
        <v>12</v>
      </c>
      <c r="G48" s="256">
        <v>1</v>
      </c>
      <c r="H48" s="259">
        <v>30000</v>
      </c>
      <c r="I48" s="258">
        <f>H48*G48</f>
        <v>30000</v>
      </c>
      <c r="J48" s="254"/>
      <c r="K48" s="255" t="s">
        <v>197</v>
      </c>
      <c r="L48" s="256">
        <v>1</v>
      </c>
      <c r="M48" s="259">
        <v>50000</v>
      </c>
      <c r="N48" s="258">
        <v>50000</v>
      </c>
    </row>
    <row r="49" spans="1:14">
      <c r="A49" s="156"/>
      <c r="B49" s="839" t="s">
        <v>53</v>
      </c>
      <c r="C49" s="840"/>
      <c r="D49" s="841"/>
      <c r="E49" s="254"/>
      <c r="F49" s="255"/>
      <c r="G49" s="256"/>
      <c r="H49" s="257"/>
      <c r="I49" s="260">
        <f>SUM(I47:I48)</f>
        <v>45000</v>
      </c>
      <c r="J49" s="254"/>
      <c r="K49" s="255"/>
      <c r="L49" s="256"/>
      <c r="M49" s="257"/>
      <c r="N49" s="280">
        <v>55000</v>
      </c>
    </row>
    <row r="50" spans="1:14">
      <c r="A50" s="155"/>
      <c r="B50" s="465"/>
      <c r="C50" s="466"/>
      <c r="D50" s="467"/>
      <c r="E50" s="254"/>
      <c r="F50" s="255"/>
      <c r="G50" s="256"/>
      <c r="H50" s="259"/>
      <c r="I50" s="258"/>
      <c r="J50" s="254"/>
      <c r="K50" s="255"/>
      <c r="L50" s="256"/>
      <c r="M50" s="259"/>
      <c r="N50" s="258"/>
    </row>
    <row r="51" spans="1:14">
      <c r="A51" s="157" t="s">
        <v>79</v>
      </c>
      <c r="B51" s="833" t="s">
        <v>132</v>
      </c>
      <c r="C51" s="834"/>
      <c r="D51" s="835"/>
      <c r="E51" s="254"/>
      <c r="F51" s="255"/>
      <c r="G51" s="256"/>
      <c r="H51" s="257"/>
      <c r="I51" s="258"/>
      <c r="J51" s="254"/>
      <c r="K51" s="255"/>
      <c r="L51" s="256"/>
      <c r="M51" s="257"/>
      <c r="N51" s="258"/>
    </row>
    <row r="52" spans="1:14">
      <c r="A52" s="155">
        <v>1</v>
      </c>
      <c r="B52" s="836" t="s">
        <v>100</v>
      </c>
      <c r="C52" s="837"/>
      <c r="D52" s="838"/>
      <c r="E52" s="254"/>
      <c r="F52" s="255" t="s">
        <v>12</v>
      </c>
      <c r="G52" s="256">
        <v>1</v>
      </c>
      <c r="H52" s="259">
        <v>25000</v>
      </c>
      <c r="I52" s="258">
        <f>H52*G52</f>
        <v>25000</v>
      </c>
      <c r="J52" s="254"/>
      <c r="K52" s="255" t="s">
        <v>197</v>
      </c>
      <c r="L52" s="256">
        <v>1</v>
      </c>
      <c r="M52" s="259">
        <v>5000</v>
      </c>
      <c r="N52" s="258">
        <v>50000</v>
      </c>
    </row>
    <row r="53" spans="1:14">
      <c r="A53" s="155">
        <v>2</v>
      </c>
      <c r="B53" s="836" t="s">
        <v>120</v>
      </c>
      <c r="C53" s="837"/>
      <c r="D53" s="838"/>
      <c r="E53" s="254"/>
      <c r="F53" s="255" t="s">
        <v>12</v>
      </c>
      <c r="G53" s="256">
        <v>1</v>
      </c>
      <c r="H53" s="259">
        <v>20000</v>
      </c>
      <c r="I53" s="258">
        <f>H53*G53</f>
        <v>20000</v>
      </c>
      <c r="J53" s="254"/>
      <c r="K53" s="255" t="s">
        <v>197</v>
      </c>
      <c r="L53" s="256">
        <v>1</v>
      </c>
      <c r="M53" s="259">
        <v>5000</v>
      </c>
      <c r="N53" s="258">
        <v>50000</v>
      </c>
    </row>
    <row r="54" spans="1:14">
      <c r="A54" s="155">
        <v>3</v>
      </c>
      <c r="B54" s="836" t="s">
        <v>167</v>
      </c>
      <c r="C54" s="837"/>
      <c r="D54" s="838"/>
      <c r="E54" s="254"/>
      <c r="F54" s="255" t="s">
        <v>39</v>
      </c>
      <c r="G54" s="256">
        <v>1</v>
      </c>
      <c r="H54" s="259">
        <v>10000</v>
      </c>
      <c r="I54" s="259">
        <f>H54*G54</f>
        <v>10000</v>
      </c>
      <c r="J54" s="254"/>
      <c r="K54" s="255"/>
      <c r="L54" s="256"/>
      <c r="M54" s="259"/>
      <c r="N54" s="259"/>
    </row>
    <row r="55" spans="1:14">
      <c r="A55" s="156"/>
      <c r="B55" s="839" t="s">
        <v>53</v>
      </c>
      <c r="C55" s="840"/>
      <c r="D55" s="841"/>
      <c r="E55" s="254"/>
      <c r="F55" s="255"/>
      <c r="G55" s="256"/>
      <c r="H55" s="257"/>
      <c r="I55" s="260">
        <f>SUM(I52:I54)</f>
        <v>55000</v>
      </c>
      <c r="J55" s="254"/>
      <c r="K55" s="255"/>
      <c r="L55" s="256"/>
      <c r="M55" s="257"/>
      <c r="N55" s="583">
        <v>55000</v>
      </c>
    </row>
    <row r="56" spans="1:14">
      <c r="A56" s="156"/>
      <c r="B56" s="462"/>
      <c r="C56" s="463"/>
      <c r="D56" s="464"/>
      <c r="E56" s="254"/>
      <c r="F56" s="255"/>
      <c r="G56" s="256"/>
      <c r="H56" s="257"/>
      <c r="I56" s="258"/>
      <c r="J56" s="254"/>
      <c r="K56" s="255"/>
      <c r="L56" s="256"/>
      <c r="M56" s="257"/>
      <c r="N56" s="258"/>
    </row>
    <row r="57" spans="1:14">
      <c r="A57" s="157" t="s">
        <v>80</v>
      </c>
      <c r="B57" s="833" t="s">
        <v>133</v>
      </c>
      <c r="C57" s="834"/>
      <c r="D57" s="835"/>
      <c r="E57" s="254"/>
      <c r="F57" s="255"/>
      <c r="G57" s="256"/>
      <c r="H57" s="257"/>
      <c r="I57" s="399"/>
      <c r="J57" s="254"/>
      <c r="K57" s="255"/>
      <c r="L57" s="256"/>
      <c r="M57" s="257"/>
      <c r="N57" s="258"/>
    </row>
    <row r="58" spans="1:14">
      <c r="A58" s="155">
        <v>1</v>
      </c>
      <c r="B58" s="836" t="s">
        <v>100</v>
      </c>
      <c r="C58" s="837"/>
      <c r="D58" s="838"/>
      <c r="E58" s="254"/>
      <c r="F58" s="255" t="s">
        <v>12</v>
      </c>
      <c r="G58" s="256">
        <v>1</v>
      </c>
      <c r="H58" s="259">
        <v>25000</v>
      </c>
      <c r="I58" s="399">
        <f>H58*G58</f>
        <v>25000</v>
      </c>
      <c r="J58" s="254"/>
      <c r="K58" s="255" t="s">
        <v>197</v>
      </c>
      <c r="L58" s="256">
        <v>1</v>
      </c>
      <c r="M58" s="259">
        <v>5000</v>
      </c>
      <c r="N58" s="258">
        <v>5000</v>
      </c>
    </row>
    <row r="59" spans="1:14">
      <c r="A59" s="155">
        <v>2</v>
      </c>
      <c r="B59" s="836" t="s">
        <v>120</v>
      </c>
      <c r="C59" s="837"/>
      <c r="D59" s="838"/>
      <c r="E59" s="254"/>
      <c r="F59" s="255" t="s">
        <v>12</v>
      </c>
      <c r="G59" s="256">
        <v>1</v>
      </c>
      <c r="H59" s="259">
        <v>20000</v>
      </c>
      <c r="I59" s="399">
        <f>H59*G59</f>
        <v>20000</v>
      </c>
      <c r="J59" s="254"/>
      <c r="K59" s="255" t="s">
        <v>197</v>
      </c>
      <c r="L59" s="256">
        <v>1</v>
      </c>
      <c r="M59" s="259">
        <v>50000</v>
      </c>
      <c r="N59" s="258">
        <v>50000</v>
      </c>
    </row>
    <row r="60" spans="1:14">
      <c r="A60" s="155">
        <v>3</v>
      </c>
      <c r="B60" s="836" t="s">
        <v>167</v>
      </c>
      <c r="C60" s="837"/>
      <c r="D60" s="838"/>
      <c r="E60" s="254"/>
      <c r="F60" s="255" t="s">
        <v>39</v>
      </c>
      <c r="G60" s="256">
        <v>1</v>
      </c>
      <c r="H60" s="259">
        <v>10000</v>
      </c>
      <c r="I60" s="494">
        <f>H60*G60</f>
        <v>10000</v>
      </c>
      <c r="J60" s="254"/>
      <c r="K60" s="255"/>
      <c r="L60" s="256"/>
      <c r="M60" s="259"/>
      <c r="N60" s="259"/>
    </row>
    <row r="61" spans="1:14">
      <c r="A61" s="156"/>
      <c r="B61" s="839" t="s">
        <v>53</v>
      </c>
      <c r="C61" s="840"/>
      <c r="D61" s="841"/>
      <c r="E61" s="254"/>
      <c r="F61" s="255"/>
      <c r="G61" s="256"/>
      <c r="H61" s="257"/>
      <c r="I61" s="570">
        <f>SUM(I58:I60)</f>
        <v>55000</v>
      </c>
      <c r="J61" s="254"/>
      <c r="K61" s="255"/>
      <c r="L61" s="256"/>
      <c r="M61" s="257"/>
      <c r="N61" s="583">
        <v>55000</v>
      </c>
    </row>
    <row r="62" spans="1:14">
      <c r="A62" s="156"/>
      <c r="B62" s="462"/>
      <c r="C62" s="463"/>
      <c r="D62" s="464"/>
      <c r="E62" s="254"/>
      <c r="F62" s="255"/>
      <c r="G62" s="256"/>
      <c r="H62" s="257"/>
      <c r="I62" s="399"/>
      <c r="J62" s="254"/>
      <c r="K62" s="255"/>
      <c r="L62" s="256"/>
      <c r="M62" s="257"/>
      <c r="N62" s="258"/>
    </row>
    <row r="63" spans="1:14">
      <c r="A63" s="157" t="s">
        <v>105</v>
      </c>
      <c r="B63" s="833" t="s">
        <v>134</v>
      </c>
      <c r="C63" s="834"/>
      <c r="D63" s="835"/>
      <c r="E63" s="254"/>
      <c r="F63" s="255"/>
      <c r="G63" s="256"/>
      <c r="H63" s="257"/>
      <c r="I63" s="399"/>
      <c r="J63" s="254"/>
      <c r="K63" s="255"/>
      <c r="L63" s="256"/>
      <c r="M63" s="257"/>
      <c r="N63" s="258"/>
    </row>
    <row r="64" spans="1:14">
      <c r="A64" s="155">
        <v>1</v>
      </c>
      <c r="B64" s="836" t="s">
        <v>100</v>
      </c>
      <c r="C64" s="837"/>
      <c r="D64" s="838"/>
      <c r="E64" s="254"/>
      <c r="F64" s="255" t="s">
        <v>12</v>
      </c>
      <c r="G64" s="256">
        <v>1</v>
      </c>
      <c r="H64" s="259">
        <v>15000</v>
      </c>
      <c r="I64" s="399">
        <f>H64*G64</f>
        <v>15000</v>
      </c>
      <c r="J64" s="254"/>
      <c r="K64" s="255" t="s">
        <v>197</v>
      </c>
      <c r="L64" s="256">
        <v>1</v>
      </c>
      <c r="M64" s="259">
        <v>5000</v>
      </c>
      <c r="N64" s="258">
        <v>5000</v>
      </c>
    </row>
    <row r="65" spans="1:14">
      <c r="A65" s="155">
        <v>2</v>
      </c>
      <c r="B65" s="836" t="s">
        <v>120</v>
      </c>
      <c r="C65" s="837"/>
      <c r="D65" s="838"/>
      <c r="E65" s="254"/>
      <c r="F65" s="255" t="s">
        <v>12</v>
      </c>
      <c r="G65" s="256">
        <v>1</v>
      </c>
      <c r="H65" s="259">
        <v>15000</v>
      </c>
      <c r="I65" s="399">
        <f>H65*G65</f>
        <v>15000</v>
      </c>
      <c r="J65" s="254"/>
      <c r="K65" s="255" t="s">
        <v>197</v>
      </c>
      <c r="L65" s="256">
        <v>1</v>
      </c>
      <c r="M65" s="259">
        <v>50000</v>
      </c>
      <c r="N65" s="258">
        <v>50000</v>
      </c>
    </row>
    <row r="66" spans="1:14">
      <c r="A66" s="156"/>
      <c r="B66" s="839" t="s">
        <v>53</v>
      </c>
      <c r="C66" s="840"/>
      <c r="D66" s="841"/>
      <c r="E66" s="254"/>
      <c r="F66" s="255"/>
      <c r="G66" s="256"/>
      <c r="H66" s="257"/>
      <c r="I66" s="570">
        <f>SUM(I64:I65)</f>
        <v>30000</v>
      </c>
      <c r="J66" s="254"/>
      <c r="K66" s="255"/>
      <c r="L66" s="256"/>
      <c r="M66" s="257"/>
      <c r="N66" s="280">
        <f>SUM(N64:N65)</f>
        <v>55000</v>
      </c>
    </row>
    <row r="67" spans="1:14">
      <c r="A67" s="156"/>
      <c r="B67" s="462"/>
      <c r="C67" s="463"/>
      <c r="D67" s="464"/>
      <c r="E67" s="254"/>
      <c r="F67" s="255"/>
      <c r="G67" s="256"/>
      <c r="H67" s="257"/>
      <c r="I67" s="570"/>
      <c r="J67" s="254"/>
      <c r="K67" s="255"/>
      <c r="L67" s="256"/>
      <c r="M67" s="257"/>
      <c r="N67" s="260"/>
    </row>
    <row r="68" spans="1:14">
      <c r="A68" s="157" t="s">
        <v>81</v>
      </c>
      <c r="B68" s="833" t="s">
        <v>135</v>
      </c>
      <c r="C68" s="834"/>
      <c r="D68" s="835"/>
      <c r="E68" s="254"/>
      <c r="F68" s="255"/>
      <c r="G68" s="256"/>
      <c r="H68" s="257"/>
      <c r="I68" s="399"/>
      <c r="J68" s="254"/>
      <c r="K68" s="255"/>
      <c r="L68" s="256"/>
      <c r="M68" s="257"/>
      <c r="N68" s="258"/>
    </row>
    <row r="69" spans="1:14">
      <c r="A69" s="155">
        <v>1</v>
      </c>
      <c r="B69" s="836" t="s">
        <v>100</v>
      </c>
      <c r="C69" s="837"/>
      <c r="D69" s="838"/>
      <c r="E69" s="254"/>
      <c r="F69" s="255" t="s">
        <v>12</v>
      </c>
      <c r="G69" s="256">
        <v>1</v>
      </c>
      <c r="H69" s="259">
        <v>15000</v>
      </c>
      <c r="I69" s="399">
        <f>H69*G69</f>
        <v>15000</v>
      </c>
      <c r="J69" s="254"/>
      <c r="K69" s="255" t="s">
        <v>197</v>
      </c>
      <c r="L69" s="256">
        <v>1</v>
      </c>
      <c r="M69" s="259">
        <v>5000</v>
      </c>
      <c r="N69" s="258">
        <v>5000</v>
      </c>
    </row>
    <row r="70" spans="1:14">
      <c r="A70" s="155">
        <v>2</v>
      </c>
      <c r="B70" s="836" t="s">
        <v>120</v>
      </c>
      <c r="C70" s="837"/>
      <c r="D70" s="838"/>
      <c r="E70" s="254"/>
      <c r="F70" s="255" t="s">
        <v>12</v>
      </c>
      <c r="G70" s="256">
        <v>1</v>
      </c>
      <c r="H70" s="259">
        <v>15000</v>
      </c>
      <c r="I70" s="399">
        <f>H70*G70</f>
        <v>15000</v>
      </c>
      <c r="J70" s="254"/>
      <c r="K70" s="255" t="s">
        <v>197</v>
      </c>
      <c r="L70" s="256">
        <v>1</v>
      </c>
      <c r="M70" s="259">
        <v>50000</v>
      </c>
      <c r="N70" s="258">
        <v>50000</v>
      </c>
    </row>
    <row r="71" spans="1:14">
      <c r="A71" s="156"/>
      <c r="B71" s="839" t="s">
        <v>53</v>
      </c>
      <c r="C71" s="840"/>
      <c r="D71" s="841"/>
      <c r="E71" s="254"/>
      <c r="F71" s="255"/>
      <c r="G71" s="256"/>
      <c r="H71" s="257"/>
      <c r="I71" s="570">
        <f>SUM(I69:I70)</f>
        <v>30000</v>
      </c>
      <c r="J71" s="254"/>
      <c r="K71" s="255"/>
      <c r="L71" s="256"/>
      <c r="M71" s="257"/>
      <c r="N71" s="280">
        <f>SUM(N69:N70)</f>
        <v>55000</v>
      </c>
    </row>
    <row r="72" spans="1:14">
      <c r="A72" s="156"/>
      <c r="B72" s="462"/>
      <c r="C72" s="463"/>
      <c r="D72" s="464"/>
      <c r="E72" s="254"/>
      <c r="F72" s="255"/>
      <c r="G72" s="256"/>
      <c r="H72" s="257"/>
      <c r="I72" s="570"/>
      <c r="J72" s="254"/>
      <c r="K72" s="255"/>
      <c r="L72" s="256"/>
      <c r="M72" s="257"/>
      <c r="N72" s="260"/>
    </row>
    <row r="73" spans="1:14">
      <c r="A73" s="157" t="s">
        <v>82</v>
      </c>
      <c r="B73" s="873" t="s">
        <v>139</v>
      </c>
      <c r="C73" s="874"/>
      <c r="D73" s="875"/>
      <c r="E73" s="254"/>
      <c r="F73" s="255"/>
      <c r="G73" s="256"/>
      <c r="H73" s="261"/>
      <c r="I73" s="399"/>
      <c r="J73" s="254"/>
      <c r="K73" s="255"/>
      <c r="L73" s="256"/>
      <c r="M73" s="261"/>
      <c r="N73" s="258"/>
    </row>
    <row r="74" spans="1:14">
      <c r="A74" s="155">
        <v>1</v>
      </c>
      <c r="B74" s="876" t="s">
        <v>121</v>
      </c>
      <c r="C74" s="877"/>
      <c r="D74" s="878"/>
      <c r="E74" s="254"/>
      <c r="F74" s="255" t="s">
        <v>97</v>
      </c>
      <c r="G74" s="256">
        <v>4</v>
      </c>
      <c r="H74" s="259">
        <v>6675</v>
      </c>
      <c r="I74" s="494">
        <f>H74*G74</f>
        <v>26700</v>
      </c>
      <c r="J74" s="254"/>
      <c r="K74" s="255" t="s">
        <v>198</v>
      </c>
      <c r="L74" s="256">
        <v>4</v>
      </c>
      <c r="M74" s="259">
        <v>10000</v>
      </c>
      <c r="N74" s="259">
        <v>40000</v>
      </c>
    </row>
    <row r="75" spans="1:14">
      <c r="A75" s="155">
        <v>2</v>
      </c>
      <c r="B75" s="876" t="s">
        <v>122</v>
      </c>
      <c r="C75" s="877"/>
      <c r="D75" s="878"/>
      <c r="E75" s="254"/>
      <c r="F75" s="255" t="s">
        <v>97</v>
      </c>
      <c r="G75" s="256">
        <v>11</v>
      </c>
      <c r="H75" s="259">
        <v>3337</v>
      </c>
      <c r="I75" s="494">
        <f>H75*G75</f>
        <v>36707</v>
      </c>
      <c r="J75" s="254"/>
      <c r="K75" s="255" t="s">
        <v>198</v>
      </c>
      <c r="L75" s="256">
        <v>11</v>
      </c>
      <c r="M75" s="259">
        <v>6000</v>
      </c>
      <c r="N75" s="259">
        <v>66000</v>
      </c>
    </row>
    <row r="76" spans="1:14">
      <c r="A76" s="155">
        <v>3</v>
      </c>
      <c r="B76" s="456" t="s">
        <v>123</v>
      </c>
      <c r="C76" s="468"/>
      <c r="D76" s="469"/>
      <c r="E76" s="240"/>
      <c r="F76" s="255" t="s">
        <v>12</v>
      </c>
      <c r="G76" s="256">
        <v>1</v>
      </c>
      <c r="H76" s="259">
        <v>10000</v>
      </c>
      <c r="I76" s="494">
        <f>H76*G76</f>
        <v>10000</v>
      </c>
      <c r="J76" s="240"/>
      <c r="K76" s="255" t="s">
        <v>197</v>
      </c>
      <c r="L76" s="256">
        <v>1</v>
      </c>
      <c r="M76" s="259">
        <v>10000</v>
      </c>
      <c r="N76" s="259">
        <v>10000</v>
      </c>
    </row>
    <row r="77" spans="1:14">
      <c r="A77" s="155"/>
      <c r="B77" s="839" t="s">
        <v>53</v>
      </c>
      <c r="C77" s="840"/>
      <c r="D77" s="841"/>
      <c r="E77" s="254"/>
      <c r="F77" s="255"/>
      <c r="G77" s="256"/>
      <c r="H77" s="262"/>
      <c r="I77" s="570">
        <f>SUM(I74:I76)</f>
        <v>73407</v>
      </c>
      <c r="J77" s="254"/>
      <c r="K77" s="255"/>
      <c r="L77" s="256"/>
      <c r="M77" s="262"/>
      <c r="N77" s="280">
        <v>116000</v>
      </c>
    </row>
    <row r="78" spans="1:14">
      <c r="A78" s="155"/>
      <c r="B78" s="462"/>
      <c r="C78" s="463"/>
      <c r="D78" s="464"/>
      <c r="E78" s="254"/>
      <c r="F78" s="255"/>
      <c r="G78" s="256"/>
      <c r="H78" s="262"/>
      <c r="I78" s="570"/>
      <c r="J78" s="254"/>
      <c r="K78" s="255"/>
      <c r="L78" s="256"/>
      <c r="M78" s="262"/>
      <c r="N78" s="260"/>
    </row>
    <row r="79" spans="1:14">
      <c r="A79" s="157" t="s">
        <v>83</v>
      </c>
      <c r="B79" s="873" t="s">
        <v>140</v>
      </c>
      <c r="C79" s="874"/>
      <c r="D79" s="875"/>
      <c r="E79" s="254"/>
      <c r="F79" s="255"/>
      <c r="G79" s="256"/>
      <c r="H79" s="261"/>
      <c r="I79" s="399"/>
      <c r="J79" s="254"/>
      <c r="K79" s="255"/>
      <c r="L79" s="256"/>
      <c r="M79" s="261"/>
      <c r="N79" s="258"/>
    </row>
    <row r="80" spans="1:14">
      <c r="A80" s="155">
        <v>1</v>
      </c>
      <c r="B80" s="876" t="s">
        <v>121</v>
      </c>
      <c r="C80" s="877"/>
      <c r="D80" s="878"/>
      <c r="E80" s="254"/>
      <c r="F80" s="255" t="s">
        <v>97</v>
      </c>
      <c r="G80" s="256">
        <v>2</v>
      </c>
      <c r="H80" s="259">
        <v>6675</v>
      </c>
      <c r="I80" s="494">
        <f>H80*G80</f>
        <v>13350</v>
      </c>
      <c r="J80" s="254"/>
      <c r="K80" s="255" t="s">
        <v>198</v>
      </c>
      <c r="L80" s="256">
        <v>2</v>
      </c>
      <c r="M80" s="259">
        <v>10000</v>
      </c>
      <c r="N80" s="259">
        <v>20000</v>
      </c>
    </row>
    <row r="81" spans="1:14">
      <c r="A81" s="155">
        <v>2</v>
      </c>
      <c r="B81" s="876" t="s">
        <v>122</v>
      </c>
      <c r="C81" s="877"/>
      <c r="D81" s="878"/>
      <c r="E81" s="254"/>
      <c r="F81" s="255" t="s">
        <v>97</v>
      </c>
      <c r="G81" s="256">
        <v>5</v>
      </c>
      <c r="H81" s="259">
        <v>3337</v>
      </c>
      <c r="I81" s="494">
        <f>H81*G81</f>
        <v>16685</v>
      </c>
      <c r="J81" s="254"/>
      <c r="K81" s="255" t="s">
        <v>198</v>
      </c>
      <c r="L81" s="256">
        <v>5</v>
      </c>
      <c r="M81" s="259">
        <v>6000</v>
      </c>
      <c r="N81" s="259">
        <v>30000</v>
      </c>
    </row>
    <row r="82" spans="1:14">
      <c r="A82" s="155">
        <v>3</v>
      </c>
      <c r="B82" s="456" t="s">
        <v>123</v>
      </c>
      <c r="C82" s="468"/>
      <c r="D82" s="469"/>
      <c r="E82" s="240"/>
      <c r="F82" s="255" t="s">
        <v>12</v>
      </c>
      <c r="G82" s="256">
        <v>1</v>
      </c>
      <c r="H82" s="259">
        <v>10000</v>
      </c>
      <c r="I82" s="494">
        <f>H82*G82</f>
        <v>10000</v>
      </c>
      <c r="J82" s="240"/>
      <c r="K82" s="255" t="s">
        <v>197</v>
      </c>
      <c r="L82" s="256">
        <v>1</v>
      </c>
      <c r="M82" s="259">
        <v>10000</v>
      </c>
      <c r="N82" s="259">
        <v>10000</v>
      </c>
    </row>
    <row r="83" spans="1:14">
      <c r="A83" s="155"/>
      <c r="B83" s="839" t="s">
        <v>53</v>
      </c>
      <c r="C83" s="840"/>
      <c r="D83" s="841"/>
      <c r="E83" s="254"/>
      <c r="F83" s="255"/>
      <c r="G83" s="256"/>
      <c r="H83" s="262"/>
      <c r="I83" s="570">
        <f>SUM(I80:I82)</f>
        <v>40035</v>
      </c>
      <c r="J83" s="254"/>
      <c r="K83" s="255"/>
      <c r="L83" s="256"/>
      <c r="M83" s="262"/>
      <c r="N83" s="280">
        <v>60000</v>
      </c>
    </row>
    <row r="84" spans="1:14">
      <c r="A84" s="155"/>
      <c r="B84" s="462"/>
      <c r="C84" s="463"/>
      <c r="D84" s="464"/>
      <c r="E84" s="254"/>
      <c r="F84" s="255"/>
      <c r="G84" s="256"/>
      <c r="H84" s="262"/>
      <c r="I84" s="570"/>
      <c r="J84" s="254"/>
      <c r="K84" s="255"/>
      <c r="L84" s="256"/>
      <c r="M84" s="262"/>
      <c r="N84" s="260"/>
    </row>
    <row r="85" spans="1:14">
      <c r="A85" s="157" t="s">
        <v>84</v>
      </c>
      <c r="B85" s="873" t="s">
        <v>141</v>
      </c>
      <c r="C85" s="874"/>
      <c r="D85" s="875"/>
      <c r="E85" s="254"/>
      <c r="F85" s="255"/>
      <c r="G85" s="256"/>
      <c r="H85" s="261"/>
      <c r="I85" s="399"/>
      <c r="J85" s="254"/>
      <c r="K85" s="255"/>
      <c r="L85" s="256"/>
      <c r="M85" s="261"/>
      <c r="N85" s="258"/>
    </row>
    <row r="86" spans="1:14">
      <c r="A86" s="155">
        <v>1</v>
      </c>
      <c r="B86" s="876" t="s">
        <v>121</v>
      </c>
      <c r="C86" s="877"/>
      <c r="D86" s="878"/>
      <c r="E86" s="254"/>
      <c r="F86" s="255" t="s">
        <v>97</v>
      </c>
      <c r="G86" s="256">
        <v>2</v>
      </c>
      <c r="H86" s="259">
        <v>6675</v>
      </c>
      <c r="I86" s="494">
        <f>H86*G86</f>
        <v>13350</v>
      </c>
      <c r="J86" s="254"/>
      <c r="K86" s="255" t="s">
        <v>198</v>
      </c>
      <c r="L86" s="256">
        <v>2</v>
      </c>
      <c r="M86" s="259">
        <v>10000</v>
      </c>
      <c r="N86" s="259">
        <v>20000</v>
      </c>
    </row>
    <row r="87" spans="1:14">
      <c r="A87" s="155">
        <v>2</v>
      </c>
      <c r="B87" s="876" t="s">
        <v>122</v>
      </c>
      <c r="C87" s="877"/>
      <c r="D87" s="878"/>
      <c r="E87" s="254"/>
      <c r="F87" s="255" t="s">
        <v>97</v>
      </c>
      <c r="G87" s="256">
        <v>3</v>
      </c>
      <c r="H87" s="259">
        <v>3337</v>
      </c>
      <c r="I87" s="494">
        <f>H87*G87</f>
        <v>10011</v>
      </c>
      <c r="J87" s="254"/>
      <c r="K87" s="255" t="s">
        <v>198</v>
      </c>
      <c r="L87" s="256">
        <v>3</v>
      </c>
      <c r="M87" s="259">
        <v>6000</v>
      </c>
      <c r="N87" s="259">
        <v>18000</v>
      </c>
    </row>
    <row r="88" spans="1:14">
      <c r="A88" s="155">
        <v>3</v>
      </c>
      <c r="B88" s="456" t="s">
        <v>123</v>
      </c>
      <c r="C88" s="468"/>
      <c r="D88" s="469"/>
      <c r="E88" s="240"/>
      <c r="F88" s="255" t="s">
        <v>12</v>
      </c>
      <c r="G88" s="256">
        <v>1</v>
      </c>
      <c r="H88" s="259">
        <v>10000</v>
      </c>
      <c r="I88" s="494">
        <f>H88*G88</f>
        <v>10000</v>
      </c>
      <c r="J88" s="240"/>
      <c r="K88" s="255" t="s">
        <v>197</v>
      </c>
      <c r="L88" s="256">
        <v>1</v>
      </c>
      <c r="M88" s="259">
        <v>10000</v>
      </c>
      <c r="N88" s="259">
        <v>10000</v>
      </c>
    </row>
    <row r="89" spans="1:14">
      <c r="A89" s="155"/>
      <c r="B89" s="839" t="s">
        <v>53</v>
      </c>
      <c r="C89" s="840"/>
      <c r="D89" s="841"/>
      <c r="E89" s="254"/>
      <c r="F89" s="255"/>
      <c r="G89" s="256"/>
      <c r="H89" s="262"/>
      <c r="I89" s="570">
        <f>SUM(I86:I88)</f>
        <v>33361</v>
      </c>
      <c r="J89" s="254"/>
      <c r="K89" s="255"/>
      <c r="L89" s="256"/>
      <c r="M89" s="262"/>
      <c r="N89" s="280">
        <v>48000</v>
      </c>
    </row>
    <row r="90" spans="1:14">
      <c r="A90" s="155"/>
      <c r="B90" s="462"/>
      <c r="C90" s="463"/>
      <c r="D90" s="464"/>
      <c r="E90" s="254"/>
      <c r="F90" s="255"/>
      <c r="G90" s="256"/>
      <c r="H90" s="262"/>
      <c r="I90" s="570"/>
      <c r="J90" s="254"/>
      <c r="K90" s="255"/>
      <c r="L90" s="256"/>
      <c r="M90" s="262"/>
      <c r="N90" s="260"/>
    </row>
    <row r="91" spans="1:14">
      <c r="A91" s="157" t="s">
        <v>85</v>
      </c>
      <c r="B91" s="873" t="s">
        <v>142</v>
      </c>
      <c r="C91" s="874"/>
      <c r="D91" s="875"/>
      <c r="E91" s="254"/>
      <c r="F91" s="255"/>
      <c r="G91" s="256"/>
      <c r="H91" s="261"/>
      <c r="I91" s="399"/>
      <c r="J91" s="254"/>
      <c r="K91" s="255"/>
      <c r="L91" s="256"/>
      <c r="M91" s="261"/>
      <c r="N91" s="258"/>
    </row>
    <row r="92" spans="1:14">
      <c r="A92" s="155">
        <v>1</v>
      </c>
      <c r="B92" s="876" t="s">
        <v>121</v>
      </c>
      <c r="C92" s="877"/>
      <c r="D92" s="878"/>
      <c r="E92" s="254"/>
      <c r="F92" s="255" t="s">
        <v>97</v>
      </c>
      <c r="G92" s="256">
        <v>1</v>
      </c>
      <c r="H92" s="259">
        <v>6675</v>
      </c>
      <c r="I92" s="494">
        <f>H92*G92</f>
        <v>6675</v>
      </c>
      <c r="J92" s="254"/>
      <c r="K92" s="255" t="s">
        <v>198</v>
      </c>
      <c r="L92" s="256">
        <v>1</v>
      </c>
      <c r="M92" s="259">
        <v>10000</v>
      </c>
      <c r="N92" s="259">
        <v>10000</v>
      </c>
    </row>
    <row r="93" spans="1:14">
      <c r="A93" s="155">
        <v>2</v>
      </c>
      <c r="B93" s="876" t="s">
        <v>122</v>
      </c>
      <c r="C93" s="877"/>
      <c r="D93" s="878"/>
      <c r="E93" s="254"/>
      <c r="F93" s="255" t="s">
        <v>97</v>
      </c>
      <c r="G93" s="256">
        <v>2</v>
      </c>
      <c r="H93" s="259">
        <v>3337</v>
      </c>
      <c r="I93" s="494">
        <f>H93*G93</f>
        <v>6674</v>
      </c>
      <c r="J93" s="254"/>
      <c r="K93" s="255" t="s">
        <v>198</v>
      </c>
      <c r="L93" s="256">
        <v>2</v>
      </c>
      <c r="M93" s="259">
        <v>6000</v>
      </c>
      <c r="N93" s="259">
        <v>12000</v>
      </c>
    </row>
    <row r="94" spans="1:14">
      <c r="A94" s="155">
        <v>3</v>
      </c>
      <c r="B94" s="456" t="s">
        <v>123</v>
      </c>
      <c r="C94" s="468"/>
      <c r="D94" s="469"/>
      <c r="E94" s="240"/>
      <c r="F94" s="255" t="s">
        <v>12</v>
      </c>
      <c r="G94" s="256">
        <v>1</v>
      </c>
      <c r="H94" s="259">
        <v>10000</v>
      </c>
      <c r="I94" s="494">
        <f>H94*G94</f>
        <v>10000</v>
      </c>
      <c r="J94" s="240"/>
      <c r="K94" s="255" t="s">
        <v>197</v>
      </c>
      <c r="L94" s="256">
        <v>1</v>
      </c>
      <c r="M94" s="259">
        <v>10000</v>
      </c>
      <c r="N94" s="259">
        <v>10000</v>
      </c>
    </row>
    <row r="95" spans="1:14">
      <c r="A95" s="155"/>
      <c r="B95" s="839" t="s">
        <v>53</v>
      </c>
      <c r="C95" s="840"/>
      <c r="D95" s="841"/>
      <c r="E95" s="254"/>
      <c r="F95" s="255"/>
      <c r="G95" s="256"/>
      <c r="H95" s="262"/>
      <c r="I95" s="570">
        <f>SUM(I92:I94)</f>
        <v>23349</v>
      </c>
      <c r="J95" s="254"/>
      <c r="K95" s="255"/>
      <c r="L95" s="256"/>
      <c r="M95" s="262"/>
      <c r="N95" s="280">
        <v>32000</v>
      </c>
    </row>
    <row r="96" spans="1:14">
      <c r="A96" s="155"/>
      <c r="B96" s="462"/>
      <c r="C96" s="463"/>
      <c r="D96" s="464"/>
      <c r="E96" s="254"/>
      <c r="F96" s="255"/>
      <c r="G96" s="256"/>
      <c r="H96" s="262"/>
      <c r="I96" s="570"/>
      <c r="J96" s="254"/>
      <c r="K96" s="255"/>
      <c r="L96" s="256"/>
      <c r="M96" s="262"/>
      <c r="N96" s="260"/>
    </row>
    <row r="97" spans="1:14">
      <c r="A97" s="157" t="s">
        <v>86</v>
      </c>
      <c r="B97" s="873" t="s">
        <v>143</v>
      </c>
      <c r="C97" s="874"/>
      <c r="D97" s="875"/>
      <c r="E97" s="254"/>
      <c r="F97" s="255"/>
      <c r="G97" s="256"/>
      <c r="H97" s="261"/>
      <c r="I97" s="399"/>
      <c r="J97" s="254"/>
      <c r="K97" s="255"/>
      <c r="L97" s="256"/>
      <c r="M97" s="261"/>
      <c r="N97" s="258"/>
    </row>
    <row r="98" spans="1:14">
      <c r="A98" s="155">
        <v>1</v>
      </c>
      <c r="B98" s="876" t="s">
        <v>121</v>
      </c>
      <c r="C98" s="877"/>
      <c r="D98" s="878"/>
      <c r="E98" s="254"/>
      <c r="F98" s="255" t="s">
        <v>97</v>
      </c>
      <c r="G98" s="256">
        <v>2</v>
      </c>
      <c r="H98" s="259">
        <v>6675</v>
      </c>
      <c r="I98" s="494">
        <f>H98*G98</f>
        <v>13350</v>
      </c>
      <c r="J98" s="254"/>
      <c r="K98" s="255" t="s">
        <v>198</v>
      </c>
      <c r="L98" s="256">
        <v>2</v>
      </c>
      <c r="M98" s="259">
        <v>10000</v>
      </c>
      <c r="N98" s="259">
        <v>20000</v>
      </c>
    </row>
    <row r="99" spans="1:14">
      <c r="A99" s="155">
        <v>2</v>
      </c>
      <c r="B99" s="876" t="s">
        <v>122</v>
      </c>
      <c r="C99" s="877"/>
      <c r="D99" s="878"/>
      <c r="E99" s="254"/>
      <c r="F99" s="255" t="s">
        <v>97</v>
      </c>
      <c r="G99" s="256">
        <v>5</v>
      </c>
      <c r="H99" s="259">
        <v>3337</v>
      </c>
      <c r="I99" s="494">
        <f>H99*G99</f>
        <v>16685</v>
      </c>
      <c r="J99" s="254"/>
      <c r="K99" s="255" t="s">
        <v>198</v>
      </c>
      <c r="L99" s="256">
        <v>5</v>
      </c>
      <c r="M99" s="259">
        <v>60000</v>
      </c>
      <c r="N99" s="259">
        <v>30000</v>
      </c>
    </row>
    <row r="100" spans="1:14">
      <c r="A100" s="155">
        <v>3</v>
      </c>
      <c r="B100" s="456" t="s">
        <v>123</v>
      </c>
      <c r="C100" s="468"/>
      <c r="D100" s="469"/>
      <c r="E100" s="240"/>
      <c r="F100" s="255" t="s">
        <v>12</v>
      </c>
      <c r="G100" s="256">
        <v>1</v>
      </c>
      <c r="H100" s="259">
        <v>10000</v>
      </c>
      <c r="I100" s="494">
        <f>H100*G100</f>
        <v>10000</v>
      </c>
      <c r="J100" s="240"/>
      <c r="K100" s="255" t="s">
        <v>197</v>
      </c>
      <c r="L100" s="256">
        <v>1</v>
      </c>
      <c r="M100" s="259">
        <v>10000</v>
      </c>
      <c r="N100" s="259">
        <v>10000</v>
      </c>
    </row>
    <row r="101" spans="1:14">
      <c r="A101" s="155"/>
      <c r="B101" s="839" t="s">
        <v>53</v>
      </c>
      <c r="C101" s="840"/>
      <c r="D101" s="841"/>
      <c r="E101" s="254"/>
      <c r="F101" s="255"/>
      <c r="G101" s="256"/>
      <c r="H101" s="262"/>
      <c r="I101" s="570">
        <f>SUM(I98:I100)</f>
        <v>40035</v>
      </c>
      <c r="J101" s="254"/>
      <c r="K101" s="255"/>
      <c r="L101" s="256"/>
      <c r="M101" s="262"/>
      <c r="N101" s="280">
        <v>60000</v>
      </c>
    </row>
    <row r="102" spans="1:14">
      <c r="A102" s="155"/>
      <c r="B102" s="462"/>
      <c r="C102" s="463"/>
      <c r="D102" s="464"/>
      <c r="E102" s="254"/>
      <c r="F102" s="255"/>
      <c r="G102" s="256"/>
      <c r="H102" s="262"/>
      <c r="I102" s="570"/>
      <c r="J102" s="254"/>
      <c r="K102" s="255"/>
      <c r="L102" s="256"/>
      <c r="M102" s="262"/>
      <c r="N102" s="260"/>
    </row>
    <row r="103" spans="1:14">
      <c r="A103" s="157" t="s">
        <v>102</v>
      </c>
      <c r="B103" s="873" t="s">
        <v>144</v>
      </c>
      <c r="C103" s="874"/>
      <c r="D103" s="875"/>
      <c r="E103" s="254"/>
      <c r="F103" s="255"/>
      <c r="G103" s="256"/>
      <c r="H103" s="261"/>
      <c r="I103" s="399"/>
      <c r="J103" s="254"/>
      <c r="K103" s="255"/>
      <c r="L103" s="256"/>
      <c r="M103" s="261"/>
      <c r="N103" s="258"/>
    </row>
    <row r="104" spans="1:14">
      <c r="A104" s="155">
        <v>2</v>
      </c>
      <c r="B104" s="876" t="s">
        <v>122</v>
      </c>
      <c r="C104" s="877"/>
      <c r="D104" s="878"/>
      <c r="E104" s="254"/>
      <c r="F104" s="255" t="s">
        <v>97</v>
      </c>
      <c r="G104" s="256">
        <v>6</v>
      </c>
      <c r="H104" s="259">
        <v>3337</v>
      </c>
      <c r="I104" s="494">
        <f>H104*G104</f>
        <v>20022</v>
      </c>
      <c r="J104" s="254"/>
      <c r="K104" s="255" t="s">
        <v>198</v>
      </c>
      <c r="L104" s="256">
        <v>6</v>
      </c>
      <c r="M104" s="259">
        <v>60000</v>
      </c>
      <c r="N104" s="259">
        <v>36000</v>
      </c>
    </row>
    <row r="105" spans="1:14">
      <c r="A105" s="155">
        <v>3</v>
      </c>
      <c r="B105" s="456" t="s">
        <v>123</v>
      </c>
      <c r="C105" s="468"/>
      <c r="D105" s="469"/>
      <c r="E105" s="240"/>
      <c r="F105" s="255" t="s">
        <v>12</v>
      </c>
      <c r="G105" s="256">
        <v>1</v>
      </c>
      <c r="H105" s="259">
        <v>10000</v>
      </c>
      <c r="I105" s="494">
        <f>H105*G105</f>
        <v>10000</v>
      </c>
      <c r="J105" s="240"/>
      <c r="K105" s="255" t="s">
        <v>197</v>
      </c>
      <c r="L105" s="256">
        <v>1</v>
      </c>
      <c r="M105" s="259">
        <v>10000</v>
      </c>
      <c r="N105" s="259">
        <v>10000</v>
      </c>
    </row>
    <row r="106" spans="1:14">
      <c r="A106" s="155"/>
      <c r="B106" s="456"/>
      <c r="C106" s="468"/>
      <c r="D106" s="469"/>
      <c r="E106" s="240"/>
      <c r="F106" s="255"/>
      <c r="G106" s="256"/>
      <c r="H106" s="259"/>
      <c r="I106" s="494"/>
      <c r="J106" s="240"/>
      <c r="K106" s="255"/>
      <c r="L106" s="256"/>
      <c r="M106" s="259"/>
      <c r="N106" s="494"/>
    </row>
    <row r="107" spans="1:14">
      <c r="A107" s="155"/>
      <c r="B107" s="839" t="s">
        <v>53</v>
      </c>
      <c r="C107" s="840"/>
      <c r="D107" s="841"/>
      <c r="E107" s="254"/>
      <c r="F107" s="255"/>
      <c r="G107" s="256"/>
      <c r="H107" s="262"/>
      <c r="I107" s="570">
        <f>SUM(I104:I105)</f>
        <v>30022</v>
      </c>
      <c r="J107" s="254"/>
      <c r="K107" s="255"/>
      <c r="L107" s="256"/>
      <c r="M107" s="262"/>
      <c r="N107" s="280">
        <v>46000</v>
      </c>
    </row>
    <row r="108" spans="1:14">
      <c r="A108" s="155"/>
      <c r="B108" s="462"/>
      <c r="C108" s="463"/>
      <c r="D108" s="464"/>
      <c r="E108" s="254"/>
      <c r="F108" s="255"/>
      <c r="G108" s="256"/>
      <c r="H108" s="262"/>
      <c r="I108" s="570"/>
      <c r="J108" s="254"/>
      <c r="K108" s="255"/>
      <c r="L108" s="256"/>
      <c r="M108" s="262"/>
      <c r="N108" s="260"/>
    </row>
    <row r="109" spans="1:14">
      <c r="A109" s="157" t="s">
        <v>101</v>
      </c>
      <c r="B109" s="873" t="s">
        <v>146</v>
      </c>
      <c r="C109" s="874"/>
      <c r="D109" s="875"/>
      <c r="E109" s="254"/>
      <c r="F109" s="255"/>
      <c r="G109" s="256"/>
      <c r="H109" s="261"/>
      <c r="I109" s="399"/>
      <c r="J109" s="254"/>
      <c r="K109" s="255"/>
      <c r="L109" s="256"/>
      <c r="M109" s="261"/>
      <c r="N109" s="258"/>
    </row>
    <row r="110" spans="1:14">
      <c r="A110" s="155">
        <v>1</v>
      </c>
      <c r="B110" s="876" t="s">
        <v>145</v>
      </c>
      <c r="C110" s="877"/>
      <c r="D110" s="878"/>
      <c r="E110" s="254"/>
      <c r="F110" s="255" t="s">
        <v>98</v>
      </c>
      <c r="G110" s="256">
        <v>15</v>
      </c>
      <c r="H110" s="259">
        <v>1882</v>
      </c>
      <c r="I110" s="399">
        <f>H110*G110</f>
        <v>28230</v>
      </c>
      <c r="J110" s="254"/>
      <c r="K110" s="255" t="s">
        <v>199</v>
      </c>
      <c r="L110" s="256">
        <v>15</v>
      </c>
      <c r="M110" s="259">
        <v>3000</v>
      </c>
      <c r="N110" s="258">
        <v>45000</v>
      </c>
    </row>
    <row r="111" spans="1:14">
      <c r="A111" s="155">
        <v>2</v>
      </c>
      <c r="B111" s="456" t="s">
        <v>168</v>
      </c>
      <c r="C111" s="457"/>
      <c r="D111" s="458"/>
      <c r="E111" s="254"/>
      <c r="F111" s="255" t="s">
        <v>98</v>
      </c>
      <c r="G111" s="256">
        <v>12</v>
      </c>
      <c r="H111" s="259">
        <v>1440</v>
      </c>
      <c r="I111" s="399">
        <f>H111*G111</f>
        <v>17280</v>
      </c>
      <c r="J111" s="254"/>
      <c r="K111" s="255" t="s">
        <v>199</v>
      </c>
      <c r="L111" s="256">
        <v>12</v>
      </c>
      <c r="M111" s="259">
        <v>2500</v>
      </c>
      <c r="N111" s="258">
        <v>30000</v>
      </c>
    </row>
    <row r="112" spans="1:14">
      <c r="A112" s="155">
        <v>3</v>
      </c>
      <c r="B112" s="456" t="s">
        <v>169</v>
      </c>
      <c r="C112" s="457"/>
      <c r="D112" s="458"/>
      <c r="E112" s="254"/>
      <c r="F112" s="255" t="s">
        <v>103</v>
      </c>
      <c r="G112" s="256">
        <v>20</v>
      </c>
      <c r="H112" s="259">
        <v>600</v>
      </c>
      <c r="I112" s="399">
        <f>H112*G112</f>
        <v>12000</v>
      </c>
      <c r="J112" s="254"/>
      <c r="K112" s="255" t="s">
        <v>196</v>
      </c>
      <c r="L112" s="256">
        <v>20</v>
      </c>
      <c r="M112" s="259">
        <v>150</v>
      </c>
      <c r="N112" s="258">
        <v>3000</v>
      </c>
    </row>
    <row r="113" spans="1:14">
      <c r="A113" s="155">
        <v>4</v>
      </c>
      <c r="B113" s="456" t="s">
        <v>170</v>
      </c>
      <c r="C113" s="457"/>
      <c r="D113" s="458"/>
      <c r="E113" s="254"/>
      <c r="F113" s="255" t="s">
        <v>103</v>
      </c>
      <c r="G113" s="256">
        <v>40</v>
      </c>
      <c r="H113" s="259">
        <v>600</v>
      </c>
      <c r="I113" s="399">
        <f>H113*G113</f>
        <v>24000</v>
      </c>
      <c r="J113" s="254"/>
      <c r="K113" s="255" t="s">
        <v>196</v>
      </c>
      <c r="L113" s="256">
        <v>40</v>
      </c>
      <c r="M113" s="259">
        <v>200</v>
      </c>
      <c r="N113" s="258">
        <v>8000</v>
      </c>
    </row>
    <row r="114" spans="1:14">
      <c r="A114" s="155">
        <v>5</v>
      </c>
      <c r="B114" s="876" t="s">
        <v>123</v>
      </c>
      <c r="C114" s="877"/>
      <c r="D114" s="878"/>
      <c r="E114" s="254"/>
      <c r="F114" s="255" t="s">
        <v>103</v>
      </c>
      <c r="G114" s="256">
        <v>12</v>
      </c>
      <c r="H114" s="259">
        <v>10000</v>
      </c>
      <c r="I114" s="399">
        <f>H114*G114</f>
        <v>120000</v>
      </c>
      <c r="J114" s="254"/>
      <c r="K114" s="255" t="s">
        <v>197</v>
      </c>
      <c r="L114" s="256">
        <v>1</v>
      </c>
      <c r="M114" s="259">
        <v>10000</v>
      </c>
      <c r="N114" s="258">
        <v>10000</v>
      </c>
    </row>
    <row r="115" spans="1:14">
      <c r="A115" s="155"/>
      <c r="B115" s="839" t="s">
        <v>53</v>
      </c>
      <c r="C115" s="840"/>
      <c r="D115" s="841"/>
      <c r="E115" s="254"/>
      <c r="F115" s="255"/>
      <c r="G115" s="256"/>
      <c r="H115" s="262"/>
      <c r="I115" s="570">
        <f>SUM(I110:I114)</f>
        <v>201510</v>
      </c>
      <c r="J115" s="254"/>
      <c r="K115" s="255"/>
      <c r="L115" s="256"/>
      <c r="M115" s="262"/>
      <c r="N115" s="583">
        <f>SUM(N110:N114)</f>
        <v>96000</v>
      </c>
    </row>
    <row r="116" spans="1:14">
      <c r="A116" s="155"/>
      <c r="B116" s="462"/>
      <c r="C116" s="463"/>
      <c r="D116" s="464"/>
      <c r="E116" s="254"/>
      <c r="F116" s="255"/>
      <c r="G116" s="256"/>
      <c r="H116" s="262"/>
      <c r="I116" s="570"/>
      <c r="J116" s="254"/>
      <c r="K116" s="255"/>
      <c r="L116" s="256"/>
      <c r="M116" s="262"/>
      <c r="N116" s="260"/>
    </row>
    <row r="117" spans="1:14">
      <c r="A117" s="157" t="s">
        <v>136</v>
      </c>
      <c r="B117" s="873" t="s">
        <v>124</v>
      </c>
      <c r="C117" s="874"/>
      <c r="D117" s="875"/>
      <c r="E117" s="254"/>
      <c r="F117" s="255"/>
      <c r="G117" s="256"/>
      <c r="H117" s="261"/>
      <c r="I117" s="399"/>
      <c r="J117" s="254"/>
      <c r="K117" s="255"/>
      <c r="L117" s="256"/>
      <c r="M117" s="261"/>
      <c r="N117" s="258"/>
    </row>
    <row r="118" spans="1:14">
      <c r="A118" s="155">
        <v>1</v>
      </c>
      <c r="B118" s="836" t="s">
        <v>125</v>
      </c>
      <c r="C118" s="837"/>
      <c r="D118" s="838"/>
      <c r="E118" s="254"/>
      <c r="F118" s="255" t="s">
        <v>97</v>
      </c>
      <c r="G118" s="256">
        <v>12</v>
      </c>
      <c r="H118" s="259">
        <v>7500</v>
      </c>
      <c r="I118" s="399">
        <f>H118*G118</f>
        <v>90000</v>
      </c>
      <c r="J118" s="254"/>
      <c r="K118" s="255" t="s">
        <v>198</v>
      </c>
      <c r="L118" s="256">
        <v>12</v>
      </c>
      <c r="M118" s="259">
        <v>12000</v>
      </c>
      <c r="N118" s="258">
        <v>144000</v>
      </c>
    </row>
    <row r="119" spans="1:14">
      <c r="A119" s="155">
        <v>2</v>
      </c>
      <c r="B119" s="876" t="s">
        <v>123</v>
      </c>
      <c r="C119" s="877"/>
      <c r="D119" s="878"/>
      <c r="E119" s="254"/>
      <c r="F119" s="255" t="s">
        <v>103</v>
      </c>
      <c r="G119" s="256">
        <v>2</v>
      </c>
      <c r="H119" s="259">
        <v>10000</v>
      </c>
      <c r="I119" s="399">
        <f>H119*G119</f>
        <v>20000</v>
      </c>
      <c r="J119" s="254"/>
      <c r="K119" s="255" t="s">
        <v>197</v>
      </c>
      <c r="L119" s="256">
        <v>2</v>
      </c>
      <c r="M119" s="259">
        <v>5000</v>
      </c>
      <c r="N119" s="258">
        <v>10000</v>
      </c>
    </row>
    <row r="120" spans="1:14">
      <c r="A120" s="155"/>
      <c r="B120" s="839" t="s">
        <v>53</v>
      </c>
      <c r="C120" s="840"/>
      <c r="D120" s="841"/>
      <c r="E120" s="254"/>
      <c r="F120" s="255"/>
      <c r="G120" s="256"/>
      <c r="H120" s="262"/>
      <c r="I120" s="570">
        <f>SUM(I118:I119)</f>
        <v>110000</v>
      </c>
      <c r="J120" s="254"/>
      <c r="K120" s="255"/>
      <c r="L120" s="256"/>
      <c r="M120" s="262"/>
      <c r="N120" s="280">
        <f>SUM(N118:N119)</f>
        <v>154000</v>
      </c>
    </row>
    <row r="121" spans="1:14">
      <c r="A121" s="155"/>
      <c r="B121" s="462"/>
      <c r="C121" s="463"/>
      <c r="D121" s="464"/>
      <c r="E121" s="254"/>
      <c r="F121" s="255"/>
      <c r="G121" s="256"/>
      <c r="H121" s="262"/>
      <c r="I121" s="570"/>
      <c r="J121" s="254"/>
      <c r="K121" s="255"/>
      <c r="L121" s="256"/>
      <c r="M121" s="262"/>
      <c r="N121" s="260"/>
    </row>
    <row r="122" spans="1:14">
      <c r="A122" s="157" t="s">
        <v>137</v>
      </c>
      <c r="B122" s="873" t="s">
        <v>126</v>
      </c>
      <c r="C122" s="874"/>
      <c r="D122" s="875"/>
      <c r="E122" s="254"/>
      <c r="F122" s="255"/>
      <c r="G122" s="256"/>
      <c r="H122" s="261"/>
      <c r="I122" s="399"/>
      <c r="J122" s="254"/>
      <c r="K122" s="255"/>
      <c r="L122" s="256"/>
      <c r="M122" s="261"/>
      <c r="N122" s="258"/>
    </row>
    <row r="123" spans="1:14">
      <c r="A123" s="155">
        <v>1</v>
      </c>
      <c r="B123" s="876" t="s">
        <v>149</v>
      </c>
      <c r="C123" s="877"/>
      <c r="D123" s="878"/>
      <c r="E123" s="254"/>
      <c r="F123" s="255" t="s">
        <v>12</v>
      </c>
      <c r="G123" s="256">
        <v>1</v>
      </c>
      <c r="H123" s="258">
        <v>25000</v>
      </c>
      <c r="I123" s="399">
        <f t="shared" ref="I123:I130" si="1">H123*G123</f>
        <v>25000</v>
      </c>
      <c r="J123" s="254"/>
      <c r="K123" s="255" t="s">
        <v>197</v>
      </c>
      <c r="L123" s="256">
        <v>1</v>
      </c>
      <c r="M123" s="258">
        <v>35000</v>
      </c>
      <c r="N123" s="258">
        <v>35000</v>
      </c>
    </row>
    <row r="124" spans="1:14">
      <c r="A124" s="155">
        <v>2</v>
      </c>
      <c r="B124" s="876" t="s">
        <v>147</v>
      </c>
      <c r="C124" s="877"/>
      <c r="D124" s="878"/>
      <c r="E124" s="254"/>
      <c r="F124" s="255" t="s">
        <v>97</v>
      </c>
      <c r="G124" s="256">
        <v>4</v>
      </c>
      <c r="H124" s="258">
        <v>7470</v>
      </c>
      <c r="I124" s="399">
        <f t="shared" si="1"/>
        <v>29880</v>
      </c>
      <c r="J124" s="254"/>
      <c r="K124" s="255" t="s">
        <v>198</v>
      </c>
      <c r="L124" s="256">
        <v>4</v>
      </c>
      <c r="M124" s="258">
        <v>18000</v>
      </c>
      <c r="N124" s="258">
        <v>72000</v>
      </c>
    </row>
    <row r="125" spans="1:14">
      <c r="A125" s="155">
        <v>3</v>
      </c>
      <c r="B125" s="876" t="s">
        <v>127</v>
      </c>
      <c r="C125" s="877"/>
      <c r="D125" s="878"/>
      <c r="E125" s="254"/>
      <c r="F125" s="255" t="s">
        <v>104</v>
      </c>
      <c r="G125" s="256">
        <v>4</v>
      </c>
      <c r="H125" s="258">
        <v>4950</v>
      </c>
      <c r="I125" s="399">
        <f t="shared" si="1"/>
        <v>19800</v>
      </c>
      <c r="J125" s="254"/>
      <c r="K125" s="255" t="s">
        <v>199</v>
      </c>
      <c r="L125" s="256">
        <v>4</v>
      </c>
      <c r="M125" s="258">
        <v>6500</v>
      </c>
      <c r="N125" s="258">
        <v>26000</v>
      </c>
    </row>
    <row r="126" spans="1:14">
      <c r="A126" s="155">
        <v>4</v>
      </c>
      <c r="B126" s="876" t="s">
        <v>168</v>
      </c>
      <c r="C126" s="879"/>
      <c r="D126" s="880"/>
      <c r="E126" s="254"/>
      <c r="F126" s="255" t="s">
        <v>104</v>
      </c>
      <c r="G126" s="256">
        <v>3</v>
      </c>
      <c r="H126" s="259">
        <v>1440</v>
      </c>
      <c r="I126" s="399">
        <f t="shared" si="1"/>
        <v>4320</v>
      </c>
      <c r="J126" s="254"/>
      <c r="K126" s="255" t="s">
        <v>199</v>
      </c>
      <c r="L126" s="256">
        <v>3</v>
      </c>
      <c r="M126" s="259">
        <v>2500</v>
      </c>
      <c r="N126" s="258">
        <v>7500</v>
      </c>
    </row>
    <row r="127" spans="1:14">
      <c r="A127" s="155">
        <v>5</v>
      </c>
      <c r="B127" s="876" t="s">
        <v>169</v>
      </c>
      <c r="C127" s="879"/>
      <c r="D127" s="880"/>
      <c r="E127" s="254"/>
      <c r="F127" s="255" t="s">
        <v>45</v>
      </c>
      <c r="G127" s="256">
        <v>8</v>
      </c>
      <c r="H127" s="258">
        <v>600</v>
      </c>
      <c r="I127" s="399">
        <f>H127*G127</f>
        <v>4800</v>
      </c>
      <c r="J127" s="254"/>
      <c r="K127" s="255" t="s">
        <v>196</v>
      </c>
      <c r="L127" s="256">
        <v>8</v>
      </c>
      <c r="M127" s="258">
        <v>150</v>
      </c>
      <c r="N127" s="258">
        <v>1200</v>
      </c>
    </row>
    <row r="128" spans="1:14">
      <c r="A128" s="155">
        <v>6</v>
      </c>
      <c r="B128" s="876" t="s">
        <v>170</v>
      </c>
      <c r="C128" s="879"/>
      <c r="D128" s="880"/>
      <c r="E128" s="254"/>
      <c r="F128" s="255" t="s">
        <v>104</v>
      </c>
      <c r="G128" s="256">
        <v>12</v>
      </c>
      <c r="H128" s="258">
        <v>600</v>
      </c>
      <c r="I128" s="399">
        <f>H128*G128</f>
        <v>7200</v>
      </c>
      <c r="J128" s="254"/>
      <c r="K128" s="255" t="s">
        <v>199</v>
      </c>
      <c r="L128" s="256">
        <v>12</v>
      </c>
      <c r="M128" s="258">
        <v>200</v>
      </c>
      <c r="N128" s="258">
        <v>2400</v>
      </c>
    </row>
    <row r="129" spans="1:14">
      <c r="A129" s="155">
        <v>7</v>
      </c>
      <c r="B129" s="876" t="s">
        <v>148</v>
      </c>
      <c r="C129" s="877"/>
      <c r="D129" s="878"/>
      <c r="E129" s="254"/>
      <c r="F129" s="255" t="s">
        <v>104</v>
      </c>
      <c r="G129" s="256">
        <v>4</v>
      </c>
      <c r="H129" s="259">
        <v>1882</v>
      </c>
      <c r="I129" s="399">
        <f t="shared" si="1"/>
        <v>7528</v>
      </c>
      <c r="J129" s="254"/>
      <c r="K129" s="255" t="s">
        <v>199</v>
      </c>
      <c r="L129" s="256">
        <v>4</v>
      </c>
      <c r="M129" s="259">
        <v>3000</v>
      </c>
      <c r="N129" s="258">
        <v>12000</v>
      </c>
    </row>
    <row r="130" spans="1:14">
      <c r="A130" s="155">
        <v>8</v>
      </c>
      <c r="B130" s="836" t="s">
        <v>128</v>
      </c>
      <c r="C130" s="837"/>
      <c r="D130" s="838"/>
      <c r="E130" s="254"/>
      <c r="F130" s="255" t="s">
        <v>12</v>
      </c>
      <c r="G130" s="256">
        <v>1</v>
      </c>
      <c r="H130" s="258">
        <v>10000</v>
      </c>
      <c r="I130" s="399">
        <f t="shared" si="1"/>
        <v>10000</v>
      </c>
      <c r="J130" s="254"/>
      <c r="K130" s="255" t="s">
        <v>196</v>
      </c>
      <c r="L130" s="256">
        <v>1</v>
      </c>
      <c r="M130" s="258">
        <v>10000</v>
      </c>
      <c r="N130" s="258">
        <v>10000</v>
      </c>
    </row>
    <row r="131" spans="1:14">
      <c r="A131" s="155"/>
      <c r="B131" s="839" t="s">
        <v>53</v>
      </c>
      <c r="C131" s="840"/>
      <c r="D131" s="841"/>
      <c r="E131" s="254"/>
      <c r="F131" s="255"/>
      <c r="G131" s="256"/>
      <c r="H131" s="262"/>
      <c r="I131" s="570">
        <f>SUM(I124:I130)</f>
        <v>83528</v>
      </c>
      <c r="J131" s="254"/>
      <c r="K131" s="255"/>
      <c r="L131" s="256"/>
      <c r="M131" s="262"/>
      <c r="N131" s="280">
        <v>131000</v>
      </c>
    </row>
    <row r="132" spans="1:14">
      <c r="A132" s="155"/>
      <c r="B132" s="462"/>
      <c r="C132" s="463"/>
      <c r="D132" s="464"/>
      <c r="E132" s="254"/>
      <c r="F132" s="255"/>
      <c r="G132" s="256"/>
      <c r="H132" s="262"/>
      <c r="I132" s="570"/>
      <c r="J132" s="254"/>
      <c r="K132" s="255"/>
      <c r="L132" s="256"/>
      <c r="M132" s="262"/>
      <c r="N132" s="260"/>
    </row>
    <row r="133" spans="1:14">
      <c r="A133" s="157" t="s">
        <v>138</v>
      </c>
      <c r="B133" s="873" t="s">
        <v>129</v>
      </c>
      <c r="C133" s="874"/>
      <c r="D133" s="875"/>
      <c r="E133" s="254"/>
      <c r="F133" s="263"/>
      <c r="G133" s="256"/>
      <c r="H133" s="261"/>
      <c r="I133" s="399"/>
      <c r="J133" s="254"/>
      <c r="K133" s="263"/>
      <c r="L133" s="256"/>
      <c r="M133" s="261"/>
      <c r="N133" s="258"/>
    </row>
    <row r="134" spans="1:14">
      <c r="A134" s="155">
        <v>1</v>
      </c>
      <c r="B134" s="876" t="s">
        <v>171</v>
      </c>
      <c r="C134" s="877"/>
      <c r="D134" s="878"/>
      <c r="E134" s="254"/>
      <c r="F134" s="255" t="s">
        <v>97</v>
      </c>
      <c r="G134" s="256">
        <v>4</v>
      </c>
      <c r="H134" s="221">
        <v>3500</v>
      </c>
      <c r="I134" s="399">
        <f>H134*G134</f>
        <v>14000</v>
      </c>
      <c r="J134" s="254"/>
      <c r="K134" s="255" t="s">
        <v>198</v>
      </c>
      <c r="L134" s="256">
        <v>4</v>
      </c>
      <c r="M134" s="221">
        <v>6000</v>
      </c>
      <c r="N134" s="258">
        <v>24000</v>
      </c>
    </row>
    <row r="135" spans="1:14">
      <c r="A135" s="155">
        <v>2</v>
      </c>
      <c r="B135" s="876" t="s">
        <v>123</v>
      </c>
      <c r="C135" s="877"/>
      <c r="D135" s="878"/>
      <c r="E135" s="254"/>
      <c r="F135" s="255" t="s">
        <v>12</v>
      </c>
      <c r="G135" s="256">
        <v>1</v>
      </c>
      <c r="H135" s="258">
        <v>10000</v>
      </c>
      <c r="I135" s="399">
        <f>H135*G135</f>
        <v>10000</v>
      </c>
      <c r="J135" s="254"/>
      <c r="K135" s="255" t="s">
        <v>197</v>
      </c>
      <c r="L135" s="256">
        <v>1</v>
      </c>
      <c r="M135" s="258">
        <v>5000</v>
      </c>
      <c r="N135" s="258">
        <v>5000</v>
      </c>
    </row>
    <row r="136" spans="1:14">
      <c r="A136" s="155"/>
      <c r="B136" s="839" t="s">
        <v>53</v>
      </c>
      <c r="C136" s="840"/>
      <c r="D136" s="841"/>
      <c r="E136" s="254"/>
      <c r="F136" s="255"/>
      <c r="G136" s="256"/>
      <c r="H136" s="262"/>
      <c r="I136" s="570">
        <f>SUM(I134:I135)</f>
        <v>24000</v>
      </c>
      <c r="J136" s="254"/>
      <c r="K136" s="255"/>
      <c r="L136" s="256"/>
      <c r="M136" s="262"/>
      <c r="N136" s="280">
        <v>29000</v>
      </c>
    </row>
    <row r="137" spans="1:14">
      <c r="A137" s="155"/>
      <c r="B137" s="836"/>
      <c r="C137" s="837"/>
      <c r="D137" s="838"/>
      <c r="E137" s="254"/>
      <c r="F137" s="255"/>
      <c r="G137" s="256"/>
      <c r="H137" s="262"/>
      <c r="I137" s="570"/>
      <c r="J137" s="254"/>
      <c r="K137" s="255"/>
      <c r="L137" s="256"/>
      <c r="M137" s="262"/>
      <c r="N137" s="260"/>
    </row>
    <row r="138" spans="1:14">
      <c r="A138" s="157" t="s">
        <v>176</v>
      </c>
      <c r="B138" s="873" t="s">
        <v>160</v>
      </c>
      <c r="C138" s="874"/>
      <c r="D138" s="875"/>
      <c r="E138" s="254"/>
      <c r="F138" s="263"/>
      <c r="G138" s="256"/>
      <c r="H138" s="261"/>
      <c r="I138" s="399"/>
      <c r="J138" s="254"/>
      <c r="K138" s="263"/>
      <c r="L138" s="256"/>
      <c r="M138" s="261"/>
      <c r="N138" s="258"/>
    </row>
    <row r="139" spans="1:14">
      <c r="A139" s="155">
        <v>1</v>
      </c>
      <c r="B139" s="876" t="s">
        <v>161</v>
      </c>
      <c r="C139" s="877"/>
      <c r="D139" s="878"/>
      <c r="E139" s="254"/>
      <c r="F139" s="255" t="s">
        <v>104</v>
      </c>
      <c r="G139" s="256">
        <v>2</v>
      </c>
      <c r="H139" s="259">
        <v>1882</v>
      </c>
      <c r="I139" s="399">
        <f>H139*G139</f>
        <v>3764</v>
      </c>
      <c r="J139" s="254"/>
      <c r="K139" s="255" t="s">
        <v>200</v>
      </c>
      <c r="L139" s="256">
        <v>2</v>
      </c>
      <c r="M139" s="259">
        <v>3000</v>
      </c>
      <c r="N139" s="258">
        <v>6000</v>
      </c>
    </row>
    <row r="140" spans="1:14">
      <c r="A140" s="155">
        <v>2</v>
      </c>
      <c r="B140" s="876" t="s">
        <v>172</v>
      </c>
      <c r="C140" s="877"/>
      <c r="D140" s="878"/>
      <c r="E140" s="254"/>
      <c r="F140" s="255" t="s">
        <v>104</v>
      </c>
      <c r="G140" s="256">
        <v>1</v>
      </c>
      <c r="H140" s="258">
        <v>2000</v>
      </c>
      <c r="I140" s="399">
        <f>H140*G140</f>
        <v>2000</v>
      </c>
      <c r="J140" s="254"/>
      <c r="K140" s="255" t="s">
        <v>200</v>
      </c>
      <c r="L140" s="256">
        <v>1</v>
      </c>
      <c r="M140" s="258">
        <v>2500</v>
      </c>
      <c r="N140" s="258">
        <v>2500</v>
      </c>
    </row>
    <row r="141" spans="1:14">
      <c r="A141" s="155"/>
      <c r="B141" s="839" t="s">
        <v>53</v>
      </c>
      <c r="C141" s="840"/>
      <c r="D141" s="841"/>
      <c r="E141" s="254"/>
      <c r="F141" s="255"/>
      <c r="G141" s="256"/>
      <c r="H141" s="262"/>
      <c r="I141" s="570">
        <f>SUM(I139:I140)</f>
        <v>5764</v>
      </c>
      <c r="J141" s="254"/>
      <c r="K141" s="255"/>
      <c r="L141" s="256"/>
      <c r="M141" s="262"/>
      <c r="N141" s="280">
        <v>8500</v>
      </c>
    </row>
    <row r="142" spans="1:14">
      <c r="A142" s="155"/>
      <c r="B142" s="462"/>
      <c r="C142" s="463"/>
      <c r="D142" s="464"/>
      <c r="E142" s="254"/>
      <c r="F142" s="255"/>
      <c r="G142" s="256"/>
      <c r="H142" s="264"/>
      <c r="I142" s="570"/>
      <c r="J142" s="254"/>
      <c r="K142" s="255"/>
      <c r="L142" s="256"/>
      <c r="M142" s="264"/>
      <c r="N142" s="260"/>
    </row>
    <row r="143" spans="1:14">
      <c r="A143" s="158" t="s">
        <v>150</v>
      </c>
      <c r="B143" s="810" t="s">
        <v>54</v>
      </c>
      <c r="C143" s="882"/>
      <c r="D143" s="883"/>
      <c r="E143" s="265"/>
      <c r="F143" s="266"/>
      <c r="G143" s="267"/>
      <c r="H143" s="229"/>
      <c r="I143" s="285"/>
      <c r="J143" s="265"/>
      <c r="K143" s="266"/>
      <c r="L143" s="267"/>
      <c r="M143" s="229"/>
      <c r="N143" s="245"/>
    </row>
    <row r="144" spans="1:14">
      <c r="A144" s="155">
        <v>1</v>
      </c>
      <c r="B144" s="881" t="s">
        <v>55</v>
      </c>
      <c r="C144" s="882"/>
      <c r="D144" s="883"/>
      <c r="E144" s="268"/>
      <c r="F144" s="226" t="s">
        <v>45</v>
      </c>
      <c r="G144" s="269">
        <v>100</v>
      </c>
      <c r="H144" s="270">
        <v>250</v>
      </c>
      <c r="I144" s="285">
        <f t="shared" ref="I144:I149" si="2">G144*H144</f>
        <v>25000</v>
      </c>
      <c r="J144" s="268"/>
      <c r="K144" s="226" t="s">
        <v>196</v>
      </c>
      <c r="L144" s="269">
        <v>100</v>
      </c>
      <c r="M144" s="270">
        <v>260</v>
      </c>
      <c r="N144" s="245">
        <v>26000</v>
      </c>
    </row>
    <row r="145" spans="1:14">
      <c r="A145" s="155">
        <v>2</v>
      </c>
      <c r="B145" s="881" t="s">
        <v>56</v>
      </c>
      <c r="C145" s="882"/>
      <c r="D145" s="883"/>
      <c r="E145" s="268"/>
      <c r="F145" s="226" t="s">
        <v>45</v>
      </c>
      <c r="G145" s="269">
        <v>200</v>
      </c>
      <c r="H145" s="270">
        <v>125</v>
      </c>
      <c r="I145" s="285">
        <f t="shared" si="2"/>
        <v>25000</v>
      </c>
      <c r="J145" s="268"/>
      <c r="K145" s="226" t="s">
        <v>196</v>
      </c>
      <c r="L145" s="269">
        <v>200</v>
      </c>
      <c r="M145" s="270">
        <v>160</v>
      </c>
      <c r="N145" s="245">
        <v>32000</v>
      </c>
    </row>
    <row r="146" spans="1:14">
      <c r="A146" s="155">
        <v>3</v>
      </c>
      <c r="B146" s="881" t="s">
        <v>57</v>
      </c>
      <c r="C146" s="882"/>
      <c r="D146" s="883"/>
      <c r="E146" s="268"/>
      <c r="F146" s="226" t="s">
        <v>45</v>
      </c>
      <c r="G146" s="269">
        <v>50</v>
      </c>
      <c r="H146" s="270">
        <v>250</v>
      </c>
      <c r="I146" s="285">
        <f t="shared" si="2"/>
        <v>12500</v>
      </c>
      <c r="J146" s="268"/>
      <c r="K146" s="226" t="s">
        <v>196</v>
      </c>
      <c r="L146" s="269">
        <v>50</v>
      </c>
      <c r="M146" s="270">
        <v>160</v>
      </c>
      <c r="N146" s="245">
        <v>8000</v>
      </c>
    </row>
    <row r="147" spans="1:14">
      <c r="A147" s="155">
        <v>4</v>
      </c>
      <c r="B147" s="881" t="s">
        <v>58</v>
      </c>
      <c r="C147" s="882"/>
      <c r="D147" s="883"/>
      <c r="E147" s="268"/>
      <c r="F147" s="226" t="s">
        <v>45</v>
      </c>
      <c r="G147" s="269">
        <v>15</v>
      </c>
      <c r="H147" s="270">
        <v>500</v>
      </c>
      <c r="I147" s="285">
        <f t="shared" si="2"/>
        <v>7500</v>
      </c>
      <c r="J147" s="268"/>
      <c r="K147" s="226" t="s">
        <v>196</v>
      </c>
      <c r="L147" s="269">
        <v>15</v>
      </c>
      <c r="M147" s="270">
        <v>260</v>
      </c>
      <c r="N147" s="245">
        <v>3900</v>
      </c>
    </row>
    <row r="148" spans="1:14">
      <c r="A148" s="155">
        <v>5</v>
      </c>
      <c r="B148" s="881" t="s">
        <v>107</v>
      </c>
      <c r="C148" s="882"/>
      <c r="D148" s="883"/>
      <c r="E148" s="268"/>
      <c r="F148" s="226" t="s">
        <v>45</v>
      </c>
      <c r="G148" s="269">
        <v>50</v>
      </c>
      <c r="H148" s="270">
        <v>160</v>
      </c>
      <c r="I148" s="285">
        <f t="shared" si="2"/>
        <v>8000</v>
      </c>
      <c r="J148" s="268"/>
      <c r="K148" s="226" t="s">
        <v>196</v>
      </c>
      <c r="L148" s="269">
        <v>50</v>
      </c>
      <c r="M148" s="270">
        <v>200</v>
      </c>
      <c r="N148" s="245">
        <v>10000</v>
      </c>
    </row>
    <row r="149" spans="1:14">
      <c r="A149" s="155">
        <v>6</v>
      </c>
      <c r="B149" s="881" t="s">
        <v>59</v>
      </c>
      <c r="C149" s="882"/>
      <c r="D149" s="883"/>
      <c r="E149" s="268"/>
      <c r="F149" s="271" t="s">
        <v>44</v>
      </c>
      <c r="G149" s="272">
        <v>100</v>
      </c>
      <c r="H149" s="244">
        <v>600</v>
      </c>
      <c r="I149" s="285">
        <f t="shared" si="2"/>
        <v>60000</v>
      </c>
      <c r="J149" s="268"/>
      <c r="K149" s="271" t="s">
        <v>196</v>
      </c>
      <c r="L149" s="272">
        <v>100</v>
      </c>
      <c r="M149" s="244">
        <v>950</v>
      </c>
      <c r="N149" s="245">
        <v>95000</v>
      </c>
    </row>
    <row r="150" spans="1:14">
      <c r="A150" s="155">
        <v>7</v>
      </c>
      <c r="B150" s="881" t="s">
        <v>155</v>
      </c>
      <c r="C150" s="884"/>
      <c r="D150" s="885"/>
      <c r="E150" s="268"/>
      <c r="F150" s="226" t="s">
        <v>60</v>
      </c>
      <c r="G150" s="273">
        <v>40</v>
      </c>
      <c r="H150" s="270">
        <v>6000</v>
      </c>
      <c r="I150" s="285">
        <f>G150*H150</f>
        <v>240000</v>
      </c>
      <c r="J150" s="268"/>
      <c r="K150" s="226" t="s">
        <v>201</v>
      </c>
      <c r="L150" s="273">
        <v>40</v>
      </c>
      <c r="M150" s="270">
        <v>3500</v>
      </c>
      <c r="N150" s="245">
        <v>140000</v>
      </c>
    </row>
    <row r="151" spans="1:14">
      <c r="A151" s="155">
        <v>8</v>
      </c>
      <c r="B151" s="886" t="s">
        <v>72</v>
      </c>
      <c r="C151" s="882"/>
      <c r="D151" s="883"/>
      <c r="E151" s="268"/>
      <c r="F151" s="226" t="s">
        <v>12</v>
      </c>
      <c r="G151" s="273">
        <v>1</v>
      </c>
      <c r="H151" s="270">
        <v>20000</v>
      </c>
      <c r="I151" s="285">
        <f>G151*H151</f>
        <v>20000</v>
      </c>
      <c r="J151" s="268"/>
      <c r="K151" s="226" t="s">
        <v>197</v>
      </c>
      <c r="L151" s="273">
        <v>1</v>
      </c>
      <c r="M151" s="270">
        <v>15000</v>
      </c>
      <c r="N151" s="245">
        <v>15000</v>
      </c>
    </row>
    <row r="152" spans="1:14">
      <c r="A152" s="155"/>
      <c r="B152" s="491" t="s">
        <v>205</v>
      </c>
      <c r="C152" s="460"/>
      <c r="D152" s="461"/>
      <c r="E152" s="268"/>
      <c r="F152" s="226"/>
      <c r="G152" s="490"/>
      <c r="H152" s="270"/>
      <c r="I152" s="285"/>
      <c r="J152" s="268"/>
      <c r="K152" s="226"/>
      <c r="L152" s="490"/>
      <c r="M152" s="270"/>
      <c r="N152" s="245"/>
    </row>
    <row r="153" spans="1:14">
      <c r="A153" s="159"/>
      <c r="B153" s="887" t="s">
        <v>53</v>
      </c>
      <c r="C153" s="888"/>
      <c r="D153" s="889"/>
      <c r="E153" s="250"/>
      <c r="F153" s="251"/>
      <c r="G153" s="252"/>
      <c r="H153" s="253"/>
      <c r="I153" s="284">
        <f>SUM(I144:I151)</f>
        <v>398000</v>
      </c>
      <c r="J153" s="250"/>
      <c r="K153" s="251"/>
      <c r="L153" s="252"/>
      <c r="M153" s="253"/>
      <c r="N153" s="584">
        <v>329900</v>
      </c>
    </row>
    <row r="154" spans="1:14">
      <c r="A154" s="159"/>
      <c r="B154" s="887"/>
      <c r="C154" s="890"/>
      <c r="D154" s="891"/>
      <c r="E154" s="250"/>
      <c r="F154" s="266"/>
      <c r="G154" s="267"/>
      <c r="H154" s="229"/>
      <c r="I154" s="571"/>
      <c r="J154" s="250"/>
      <c r="K154" s="266"/>
      <c r="L154" s="267"/>
      <c r="M154" s="229"/>
      <c r="N154" s="275"/>
    </row>
    <row r="155" spans="1:14">
      <c r="A155" s="158" t="s">
        <v>151</v>
      </c>
      <c r="B155" s="810" t="s">
        <v>77</v>
      </c>
      <c r="C155" s="882"/>
      <c r="D155" s="883"/>
      <c r="E155" s="265"/>
      <c r="F155" s="226"/>
      <c r="G155" s="267"/>
      <c r="H155" s="229"/>
      <c r="I155" s="285"/>
      <c r="J155" s="265"/>
      <c r="K155" s="226"/>
      <c r="L155" s="267"/>
      <c r="M155" s="229"/>
      <c r="N155" s="245"/>
    </row>
    <row r="156" spans="1:14">
      <c r="A156" s="155"/>
      <c r="B156" s="886" t="s">
        <v>156</v>
      </c>
      <c r="C156" s="882"/>
      <c r="D156" s="883"/>
      <c r="E156" s="268">
        <v>1</v>
      </c>
      <c r="F156" s="226" t="s">
        <v>10</v>
      </c>
      <c r="G156" s="269">
        <v>12</v>
      </c>
      <c r="H156" s="270">
        <v>1200</v>
      </c>
      <c r="I156" s="285">
        <f t="shared" ref="I156:I163" si="3">H156*G156*E156</f>
        <v>14400</v>
      </c>
      <c r="J156" s="268">
        <v>1</v>
      </c>
      <c r="K156" s="226" t="s">
        <v>202</v>
      </c>
      <c r="L156" s="269">
        <v>12</v>
      </c>
      <c r="M156" s="270">
        <v>1500</v>
      </c>
      <c r="N156" s="245">
        <v>18000</v>
      </c>
    </row>
    <row r="157" spans="1:14">
      <c r="A157" s="155"/>
      <c r="B157" s="886" t="s">
        <v>157</v>
      </c>
      <c r="C157" s="882"/>
      <c r="D157" s="883"/>
      <c r="E157" s="268">
        <v>1</v>
      </c>
      <c r="F157" s="226" t="s">
        <v>10</v>
      </c>
      <c r="G157" s="269">
        <v>12</v>
      </c>
      <c r="H157" s="270">
        <v>1100</v>
      </c>
      <c r="I157" s="285">
        <f>H157*G157*E157</f>
        <v>13200</v>
      </c>
      <c r="J157" s="268">
        <v>1</v>
      </c>
      <c r="K157" s="226" t="s">
        <v>202</v>
      </c>
      <c r="L157" s="269">
        <v>12</v>
      </c>
      <c r="M157" s="270">
        <v>1300</v>
      </c>
      <c r="N157" s="245">
        <v>15600</v>
      </c>
    </row>
    <row r="158" spans="1:14">
      <c r="A158" s="155"/>
      <c r="B158" s="886" t="s">
        <v>106</v>
      </c>
      <c r="C158" s="882"/>
      <c r="D158" s="883"/>
      <c r="E158" s="268">
        <v>1</v>
      </c>
      <c r="F158" s="226" t="s">
        <v>10</v>
      </c>
      <c r="G158" s="269">
        <v>12</v>
      </c>
      <c r="H158" s="270">
        <v>1100</v>
      </c>
      <c r="I158" s="285">
        <f t="shared" si="3"/>
        <v>13200</v>
      </c>
      <c r="J158" s="268">
        <v>1</v>
      </c>
      <c r="K158" s="226" t="s">
        <v>202</v>
      </c>
      <c r="L158" s="269">
        <v>12</v>
      </c>
      <c r="M158" s="270">
        <v>1300</v>
      </c>
      <c r="N158" s="245">
        <v>15600</v>
      </c>
    </row>
    <row r="159" spans="1:14">
      <c r="A159" s="155"/>
      <c r="B159" s="886" t="s">
        <v>61</v>
      </c>
      <c r="C159" s="882"/>
      <c r="D159" s="883"/>
      <c r="E159" s="268">
        <v>1</v>
      </c>
      <c r="F159" s="226" t="s">
        <v>10</v>
      </c>
      <c r="G159" s="269">
        <v>12</v>
      </c>
      <c r="H159" s="270">
        <v>1100</v>
      </c>
      <c r="I159" s="285">
        <f t="shared" si="3"/>
        <v>13200</v>
      </c>
      <c r="J159" s="268">
        <v>1</v>
      </c>
      <c r="K159" s="226" t="s">
        <v>202</v>
      </c>
      <c r="L159" s="269">
        <v>12</v>
      </c>
      <c r="M159" s="270">
        <v>1300</v>
      </c>
      <c r="N159" s="245">
        <v>15600</v>
      </c>
    </row>
    <row r="160" spans="1:14">
      <c r="A160" s="155"/>
      <c r="B160" s="886" t="s">
        <v>73</v>
      </c>
      <c r="C160" s="882"/>
      <c r="D160" s="883"/>
      <c r="E160" s="268">
        <v>6</v>
      </c>
      <c r="F160" s="226" t="s">
        <v>10</v>
      </c>
      <c r="G160" s="269">
        <v>12</v>
      </c>
      <c r="H160" s="270">
        <v>900</v>
      </c>
      <c r="I160" s="285">
        <f t="shared" si="3"/>
        <v>64800</v>
      </c>
      <c r="J160" s="268">
        <v>6</v>
      </c>
      <c r="K160" s="226" t="s">
        <v>202</v>
      </c>
      <c r="L160" s="269">
        <v>12</v>
      </c>
      <c r="M160" s="270">
        <v>1300</v>
      </c>
      <c r="N160" s="245">
        <v>15600</v>
      </c>
    </row>
    <row r="161" spans="1:14">
      <c r="A161" s="155"/>
      <c r="B161" s="886" t="s">
        <v>74</v>
      </c>
      <c r="C161" s="882"/>
      <c r="D161" s="883"/>
      <c r="E161" s="268">
        <v>3</v>
      </c>
      <c r="F161" s="226" t="s">
        <v>10</v>
      </c>
      <c r="G161" s="269">
        <v>12</v>
      </c>
      <c r="H161" s="270">
        <v>900</v>
      </c>
      <c r="I161" s="285">
        <f t="shared" si="3"/>
        <v>32400</v>
      </c>
      <c r="J161" s="268">
        <v>3</v>
      </c>
      <c r="K161" s="226" t="s">
        <v>202</v>
      </c>
      <c r="L161" s="269">
        <v>12</v>
      </c>
      <c r="M161" s="270">
        <v>1200</v>
      </c>
      <c r="N161" s="245">
        <v>14400</v>
      </c>
    </row>
    <row r="162" spans="1:14">
      <c r="A162" s="155"/>
      <c r="B162" s="459"/>
      <c r="C162" s="470" t="s">
        <v>112</v>
      </c>
      <c r="D162" s="461"/>
      <c r="E162" s="268">
        <v>1</v>
      </c>
      <c r="F162" s="226" t="s">
        <v>10</v>
      </c>
      <c r="G162" s="269">
        <v>12</v>
      </c>
      <c r="H162" s="270">
        <v>900</v>
      </c>
      <c r="I162" s="285">
        <f>H162*G162*E162</f>
        <v>10800</v>
      </c>
      <c r="J162" s="268">
        <v>1</v>
      </c>
      <c r="K162" s="226" t="s">
        <v>203</v>
      </c>
      <c r="L162" s="269">
        <v>12</v>
      </c>
      <c r="M162" s="270">
        <v>1200</v>
      </c>
      <c r="N162" s="245">
        <v>14400</v>
      </c>
    </row>
    <row r="163" spans="1:14">
      <c r="A163" s="155"/>
      <c r="B163" s="886" t="s">
        <v>62</v>
      </c>
      <c r="C163" s="882"/>
      <c r="D163" s="883"/>
      <c r="E163" s="268">
        <v>3</v>
      </c>
      <c r="F163" s="226" t="s">
        <v>10</v>
      </c>
      <c r="G163" s="269">
        <v>12</v>
      </c>
      <c r="H163" s="270">
        <v>700</v>
      </c>
      <c r="I163" s="285">
        <f t="shared" si="3"/>
        <v>25200</v>
      </c>
      <c r="J163" s="268">
        <v>3</v>
      </c>
      <c r="K163" s="226" t="s">
        <v>202</v>
      </c>
      <c r="L163" s="269">
        <v>12</v>
      </c>
      <c r="M163" s="270">
        <v>1000</v>
      </c>
      <c r="N163" s="245">
        <v>10200</v>
      </c>
    </row>
    <row r="164" spans="1:14">
      <c r="A164" s="155"/>
      <c r="B164" s="887" t="s">
        <v>53</v>
      </c>
      <c r="C164" s="888"/>
      <c r="D164" s="889"/>
      <c r="E164" s="276">
        <f>SUM(E156:E163)</f>
        <v>17</v>
      </c>
      <c r="F164" s="226"/>
      <c r="G164" s="267"/>
      <c r="H164" s="229"/>
      <c r="I164" s="284">
        <f>SUM(I156:I163)</f>
        <v>187200</v>
      </c>
      <c r="J164" s="276"/>
      <c r="K164" s="226"/>
      <c r="L164" s="267"/>
      <c r="M164" s="229"/>
      <c r="N164" s="281">
        <v>252000</v>
      </c>
    </row>
    <row r="165" spans="1:14">
      <c r="A165" s="155"/>
      <c r="B165" s="471"/>
      <c r="C165" s="472"/>
      <c r="D165" s="473"/>
      <c r="E165" s="265"/>
      <c r="F165" s="226"/>
      <c r="G165" s="267"/>
      <c r="H165" s="229"/>
      <c r="I165" s="284"/>
      <c r="J165" s="265"/>
      <c r="K165" s="226"/>
      <c r="L165" s="267"/>
      <c r="M165" s="229"/>
      <c r="N165" s="274"/>
    </row>
    <row r="166" spans="1:14">
      <c r="A166" s="158" t="s">
        <v>152</v>
      </c>
      <c r="B166" s="810" t="s">
        <v>173</v>
      </c>
      <c r="C166" s="882"/>
      <c r="D166" s="883"/>
      <c r="E166" s="265"/>
      <c r="F166" s="226"/>
      <c r="G166" s="267"/>
      <c r="H166" s="229"/>
      <c r="I166" s="285"/>
      <c r="J166" s="265"/>
      <c r="K166" s="226"/>
      <c r="L166" s="267"/>
      <c r="M166" s="229"/>
      <c r="N166" s="245"/>
    </row>
    <row r="167" spans="1:14">
      <c r="A167" s="155"/>
      <c r="B167" s="886" t="s">
        <v>156</v>
      </c>
      <c r="C167" s="882"/>
      <c r="D167" s="883"/>
      <c r="E167" s="268">
        <v>3</v>
      </c>
      <c r="F167" s="226" t="s">
        <v>10</v>
      </c>
      <c r="G167" s="277">
        <v>12</v>
      </c>
      <c r="H167" s="270">
        <v>1200</v>
      </c>
      <c r="I167" s="285">
        <f>H167*G167*E167</f>
        <v>43200</v>
      </c>
      <c r="J167" s="268">
        <v>3</v>
      </c>
      <c r="K167" s="226" t="s">
        <v>202</v>
      </c>
      <c r="L167" s="269">
        <v>12</v>
      </c>
      <c r="M167" s="270">
        <v>1500</v>
      </c>
      <c r="N167" s="245">
        <v>54000</v>
      </c>
    </row>
    <row r="168" spans="1:14">
      <c r="A168" s="155"/>
      <c r="B168" s="886" t="s">
        <v>157</v>
      </c>
      <c r="C168" s="882"/>
      <c r="D168" s="883"/>
      <c r="E168" s="268">
        <v>3</v>
      </c>
      <c r="F168" s="226" t="s">
        <v>10</v>
      </c>
      <c r="G168" s="277">
        <v>12</v>
      </c>
      <c r="H168" s="270">
        <v>1100</v>
      </c>
      <c r="I168" s="285">
        <f>H168*G168*E168</f>
        <v>39600</v>
      </c>
      <c r="J168" s="268">
        <v>3</v>
      </c>
      <c r="K168" s="226" t="s">
        <v>202</v>
      </c>
      <c r="L168" s="269">
        <v>12</v>
      </c>
      <c r="M168" s="270">
        <v>1300</v>
      </c>
      <c r="N168" s="245">
        <v>46000</v>
      </c>
    </row>
    <row r="169" spans="1:14">
      <c r="A169" s="155"/>
      <c r="B169" s="886" t="s">
        <v>87</v>
      </c>
      <c r="C169" s="882"/>
      <c r="D169" s="883"/>
      <c r="E169" s="268">
        <v>6</v>
      </c>
      <c r="F169" s="226" t="s">
        <v>10</v>
      </c>
      <c r="G169" s="277">
        <v>12</v>
      </c>
      <c r="H169" s="270">
        <v>1100</v>
      </c>
      <c r="I169" s="285">
        <f t="shared" ref="I169:I175" si="4">H169*G169*E169</f>
        <v>79200</v>
      </c>
      <c r="J169" s="268">
        <v>6</v>
      </c>
      <c r="K169" s="226" t="s">
        <v>202</v>
      </c>
      <c r="L169" s="269">
        <v>12</v>
      </c>
      <c r="M169" s="270">
        <v>1300</v>
      </c>
      <c r="N169" s="245">
        <v>93600</v>
      </c>
    </row>
    <row r="170" spans="1:14">
      <c r="A170" s="155"/>
      <c r="B170" s="886" t="s">
        <v>61</v>
      </c>
      <c r="C170" s="882"/>
      <c r="D170" s="883"/>
      <c r="E170" s="268">
        <v>3</v>
      </c>
      <c r="F170" s="226" t="s">
        <v>10</v>
      </c>
      <c r="G170" s="277">
        <v>12</v>
      </c>
      <c r="H170" s="270">
        <v>1100</v>
      </c>
      <c r="I170" s="285">
        <f t="shared" si="4"/>
        <v>39600</v>
      </c>
      <c r="J170" s="268">
        <v>3</v>
      </c>
      <c r="K170" s="226" t="s">
        <v>202</v>
      </c>
      <c r="L170" s="269">
        <v>12</v>
      </c>
      <c r="M170" s="270">
        <v>1300</v>
      </c>
      <c r="N170" s="245">
        <v>46800</v>
      </c>
    </row>
    <row r="171" spans="1:14">
      <c r="A171" s="155"/>
      <c r="B171" s="886" t="s">
        <v>73</v>
      </c>
      <c r="C171" s="882"/>
      <c r="D171" s="883"/>
      <c r="E171" s="268">
        <v>12</v>
      </c>
      <c r="F171" s="226" t="s">
        <v>10</v>
      </c>
      <c r="G171" s="277">
        <v>12</v>
      </c>
      <c r="H171" s="270">
        <v>900</v>
      </c>
      <c r="I171" s="285">
        <f t="shared" si="4"/>
        <v>129600</v>
      </c>
      <c r="J171" s="268">
        <v>12</v>
      </c>
      <c r="K171" s="226" t="s">
        <v>202</v>
      </c>
      <c r="L171" s="269">
        <v>12</v>
      </c>
      <c r="M171" s="270">
        <v>1300</v>
      </c>
      <c r="N171" s="245">
        <v>187200</v>
      </c>
    </row>
    <row r="172" spans="1:14">
      <c r="A172" s="155"/>
      <c r="B172" s="886" t="s">
        <v>74</v>
      </c>
      <c r="C172" s="882"/>
      <c r="D172" s="883"/>
      <c r="E172" s="268">
        <v>12</v>
      </c>
      <c r="F172" s="226" t="s">
        <v>10</v>
      </c>
      <c r="G172" s="277">
        <v>12</v>
      </c>
      <c r="H172" s="270">
        <v>900</v>
      </c>
      <c r="I172" s="285">
        <f t="shared" si="4"/>
        <v>129600</v>
      </c>
      <c r="J172" s="268">
        <v>12</v>
      </c>
      <c r="K172" s="226" t="s">
        <v>202</v>
      </c>
      <c r="L172" s="269">
        <v>12</v>
      </c>
      <c r="M172" s="270">
        <v>1200</v>
      </c>
      <c r="N172" s="245">
        <v>172800</v>
      </c>
    </row>
    <row r="173" spans="1:14">
      <c r="A173" s="155"/>
      <c r="B173" s="881" t="s">
        <v>159</v>
      </c>
      <c r="C173" s="884"/>
      <c r="D173" s="885"/>
      <c r="E173" s="268">
        <v>3</v>
      </c>
      <c r="F173" s="226" t="s">
        <v>10</v>
      </c>
      <c r="G173" s="277">
        <v>12</v>
      </c>
      <c r="H173" s="270">
        <v>900</v>
      </c>
      <c r="I173" s="285">
        <f>H173*G173*E173</f>
        <v>32400</v>
      </c>
      <c r="J173" s="268">
        <v>6</v>
      </c>
      <c r="K173" s="226" t="s">
        <v>202</v>
      </c>
      <c r="L173" s="269">
        <v>12</v>
      </c>
      <c r="M173" s="270">
        <v>1200</v>
      </c>
      <c r="N173" s="245">
        <v>86400</v>
      </c>
    </row>
    <row r="174" spans="1:14">
      <c r="A174" s="155"/>
      <c r="B174" s="459" t="s">
        <v>88</v>
      </c>
      <c r="C174" s="460"/>
      <c r="D174" s="461"/>
      <c r="E174" s="268">
        <v>6</v>
      </c>
      <c r="F174" s="226" t="s">
        <v>10</v>
      </c>
      <c r="G174" s="277">
        <v>12</v>
      </c>
      <c r="H174" s="270">
        <v>900</v>
      </c>
      <c r="I174" s="285">
        <f t="shared" si="4"/>
        <v>64800</v>
      </c>
      <c r="J174" s="268">
        <v>36</v>
      </c>
      <c r="K174" s="226" t="s">
        <v>202</v>
      </c>
      <c r="L174" s="269">
        <v>12</v>
      </c>
      <c r="M174" s="270">
        <v>1000</v>
      </c>
      <c r="N174" s="245">
        <v>43200</v>
      </c>
    </row>
    <row r="175" spans="1:14">
      <c r="A175" s="155"/>
      <c r="B175" s="886" t="s">
        <v>62</v>
      </c>
      <c r="C175" s="882"/>
      <c r="D175" s="883"/>
      <c r="E175" s="268">
        <v>18</v>
      </c>
      <c r="F175" s="226" t="s">
        <v>10</v>
      </c>
      <c r="G175" s="277">
        <v>12</v>
      </c>
      <c r="H175" s="270">
        <v>700</v>
      </c>
      <c r="I175" s="285">
        <f t="shared" si="4"/>
        <v>151200</v>
      </c>
      <c r="J175" s="268">
        <v>18</v>
      </c>
      <c r="K175" s="226" t="s">
        <v>202</v>
      </c>
      <c r="L175" s="269">
        <v>12</v>
      </c>
      <c r="M175" s="270">
        <v>1000</v>
      </c>
      <c r="N175" s="245">
        <v>216000</v>
      </c>
    </row>
    <row r="176" spans="1:14">
      <c r="A176" s="155"/>
      <c r="B176" s="887" t="s">
        <v>53</v>
      </c>
      <c r="C176" s="888"/>
      <c r="D176" s="889"/>
      <c r="E176" s="276">
        <f>SUM(E167:E175)</f>
        <v>66</v>
      </c>
      <c r="F176" s="226"/>
      <c r="G176" s="267"/>
      <c r="H176" s="229"/>
      <c r="I176" s="284">
        <f>SUM(I167:I175)</f>
        <v>709200</v>
      </c>
      <c r="J176" s="276"/>
      <c r="K176" s="226"/>
      <c r="L176" s="267"/>
      <c r="M176" s="229"/>
      <c r="N176" s="281">
        <v>932400</v>
      </c>
    </row>
    <row r="177" spans="1:14">
      <c r="A177" s="155"/>
      <c r="B177" s="471"/>
      <c r="C177" s="472"/>
      <c r="D177" s="473"/>
      <c r="E177" s="276"/>
      <c r="F177" s="226"/>
      <c r="G177" s="267"/>
      <c r="H177" s="229"/>
      <c r="I177" s="284"/>
      <c r="J177" s="276"/>
      <c r="K177" s="226"/>
      <c r="L177" s="267"/>
      <c r="M177" s="229"/>
      <c r="N177" s="274"/>
    </row>
    <row r="178" spans="1:14">
      <c r="A178" s="158" t="s">
        <v>153</v>
      </c>
      <c r="B178" s="810" t="s">
        <v>158</v>
      </c>
      <c r="C178" s="882"/>
      <c r="D178" s="883"/>
      <c r="E178" s="265"/>
      <c r="F178" s="226"/>
      <c r="G178" s="267"/>
      <c r="H178" s="229"/>
      <c r="I178" s="285"/>
      <c r="J178" s="265"/>
      <c r="K178" s="226"/>
      <c r="L178" s="267"/>
      <c r="M178" s="229"/>
      <c r="N178" s="245"/>
    </row>
    <row r="179" spans="1:14">
      <c r="A179" s="155"/>
      <c r="B179" s="886" t="s">
        <v>156</v>
      </c>
      <c r="C179" s="882"/>
      <c r="D179" s="883"/>
      <c r="E179" s="268">
        <v>1</v>
      </c>
      <c r="F179" s="226" t="s">
        <v>10</v>
      </c>
      <c r="G179" s="277">
        <v>6</v>
      </c>
      <c r="H179" s="270">
        <v>1200</v>
      </c>
      <c r="I179" s="285">
        <f t="shared" ref="I179:I186" si="5">H179*G179*E179</f>
        <v>7200</v>
      </c>
      <c r="J179" s="268">
        <v>1</v>
      </c>
      <c r="K179" s="226" t="s">
        <v>202</v>
      </c>
      <c r="L179" s="277">
        <v>6</v>
      </c>
      <c r="M179" s="270">
        <v>1500</v>
      </c>
      <c r="N179" s="245">
        <v>9000</v>
      </c>
    </row>
    <row r="180" spans="1:14">
      <c r="A180" s="155"/>
      <c r="B180" s="886" t="s">
        <v>157</v>
      </c>
      <c r="C180" s="882"/>
      <c r="D180" s="883"/>
      <c r="E180" s="268">
        <v>1</v>
      </c>
      <c r="F180" s="226" t="s">
        <v>10</v>
      </c>
      <c r="G180" s="277">
        <v>6</v>
      </c>
      <c r="H180" s="270">
        <v>1200</v>
      </c>
      <c r="I180" s="285">
        <f t="shared" si="5"/>
        <v>7200</v>
      </c>
      <c r="J180" s="268">
        <v>1</v>
      </c>
      <c r="K180" s="226" t="s">
        <v>202</v>
      </c>
      <c r="L180" s="277">
        <v>6</v>
      </c>
      <c r="M180" s="270">
        <v>1300</v>
      </c>
      <c r="N180" s="245">
        <v>7800</v>
      </c>
    </row>
    <row r="181" spans="1:14">
      <c r="A181" s="155"/>
      <c r="B181" s="886" t="s">
        <v>87</v>
      </c>
      <c r="C181" s="882"/>
      <c r="D181" s="883"/>
      <c r="E181" s="268">
        <v>1</v>
      </c>
      <c r="F181" s="226" t="s">
        <v>10</v>
      </c>
      <c r="G181" s="277">
        <v>6</v>
      </c>
      <c r="H181" s="270">
        <v>1100</v>
      </c>
      <c r="I181" s="285">
        <f t="shared" si="5"/>
        <v>6600</v>
      </c>
      <c r="J181" s="268">
        <v>1</v>
      </c>
      <c r="K181" s="226" t="s">
        <v>202</v>
      </c>
      <c r="L181" s="277">
        <v>6</v>
      </c>
      <c r="M181" s="270">
        <v>1300</v>
      </c>
      <c r="N181" s="245">
        <v>7800</v>
      </c>
    </row>
    <row r="182" spans="1:14">
      <c r="A182" s="155"/>
      <c r="B182" s="886" t="s">
        <v>73</v>
      </c>
      <c r="C182" s="882"/>
      <c r="D182" s="883"/>
      <c r="E182" s="268">
        <v>4</v>
      </c>
      <c r="F182" s="226" t="s">
        <v>10</v>
      </c>
      <c r="G182" s="277">
        <v>6</v>
      </c>
      <c r="H182" s="270">
        <v>900</v>
      </c>
      <c r="I182" s="285">
        <f t="shared" si="5"/>
        <v>21600</v>
      </c>
      <c r="J182" s="268">
        <v>4</v>
      </c>
      <c r="K182" s="226" t="s">
        <v>202</v>
      </c>
      <c r="L182" s="277">
        <v>6</v>
      </c>
      <c r="M182" s="270">
        <v>1300</v>
      </c>
      <c r="N182" s="245">
        <v>7800</v>
      </c>
    </row>
    <row r="183" spans="1:14">
      <c r="A183" s="155"/>
      <c r="B183" s="886" t="s">
        <v>74</v>
      </c>
      <c r="C183" s="882"/>
      <c r="D183" s="883"/>
      <c r="E183" s="268">
        <v>4</v>
      </c>
      <c r="F183" s="226" t="s">
        <v>10</v>
      </c>
      <c r="G183" s="277">
        <v>6</v>
      </c>
      <c r="H183" s="270">
        <v>900</v>
      </c>
      <c r="I183" s="285">
        <f t="shared" si="5"/>
        <v>21600</v>
      </c>
      <c r="J183" s="268">
        <v>4</v>
      </c>
      <c r="K183" s="226" t="s">
        <v>202</v>
      </c>
      <c r="L183" s="277">
        <v>6</v>
      </c>
      <c r="M183" s="270">
        <v>1200</v>
      </c>
      <c r="N183" s="245">
        <v>7200</v>
      </c>
    </row>
    <row r="184" spans="1:14">
      <c r="A184" s="155"/>
      <c r="B184" s="881" t="s">
        <v>159</v>
      </c>
      <c r="C184" s="884"/>
      <c r="D184" s="885"/>
      <c r="E184" s="268">
        <v>1</v>
      </c>
      <c r="F184" s="226" t="s">
        <v>10</v>
      </c>
      <c r="G184" s="277">
        <v>6</v>
      </c>
      <c r="H184" s="270">
        <v>900</v>
      </c>
      <c r="I184" s="285">
        <f t="shared" si="5"/>
        <v>5400</v>
      </c>
      <c r="J184" s="268">
        <v>1</v>
      </c>
      <c r="K184" s="226" t="s">
        <v>202</v>
      </c>
      <c r="L184" s="277">
        <v>6</v>
      </c>
      <c r="M184" s="270">
        <v>1200</v>
      </c>
      <c r="N184" s="245">
        <v>7200</v>
      </c>
    </row>
    <row r="185" spans="1:14">
      <c r="A185" s="155"/>
      <c r="B185" s="459" t="s">
        <v>88</v>
      </c>
      <c r="C185" s="460"/>
      <c r="D185" s="461"/>
      <c r="E185" s="268">
        <v>4</v>
      </c>
      <c r="F185" s="226" t="s">
        <v>10</v>
      </c>
      <c r="G185" s="277">
        <v>6</v>
      </c>
      <c r="H185" s="270">
        <v>900</v>
      </c>
      <c r="I185" s="285">
        <f t="shared" si="5"/>
        <v>21600</v>
      </c>
      <c r="J185" s="268">
        <v>4</v>
      </c>
      <c r="K185" s="226" t="s">
        <v>202</v>
      </c>
      <c r="L185" s="277">
        <v>6</v>
      </c>
      <c r="M185" s="270">
        <v>1000</v>
      </c>
      <c r="N185" s="245">
        <v>24000</v>
      </c>
    </row>
    <row r="186" spans="1:14">
      <c r="A186" s="155"/>
      <c r="B186" s="886" t="s">
        <v>62</v>
      </c>
      <c r="C186" s="882"/>
      <c r="D186" s="883"/>
      <c r="E186" s="268">
        <v>4</v>
      </c>
      <c r="F186" s="226" t="s">
        <v>10</v>
      </c>
      <c r="G186" s="277">
        <v>6</v>
      </c>
      <c r="H186" s="270">
        <v>700</v>
      </c>
      <c r="I186" s="285">
        <f t="shared" si="5"/>
        <v>16800</v>
      </c>
      <c r="J186" s="268">
        <v>4</v>
      </c>
      <c r="K186" s="226" t="s">
        <v>202</v>
      </c>
      <c r="L186" s="277">
        <v>6</v>
      </c>
      <c r="M186" s="270">
        <v>1000</v>
      </c>
      <c r="N186" s="245">
        <v>24000</v>
      </c>
    </row>
    <row r="187" spans="1:14">
      <c r="A187" s="155"/>
      <c r="B187" s="887" t="s">
        <v>53</v>
      </c>
      <c r="C187" s="888"/>
      <c r="D187" s="889"/>
      <c r="E187" s="276">
        <f>SUM(E179:E186)</f>
        <v>20</v>
      </c>
      <c r="F187" s="226"/>
      <c r="G187" s="267"/>
      <c r="H187" s="229"/>
      <c r="I187" s="284">
        <f>SUM(I179:I186)</f>
        <v>108000</v>
      </c>
      <c r="J187" s="276"/>
      <c r="K187" s="226"/>
      <c r="L187" s="267"/>
      <c r="M187" s="229"/>
      <c r="N187" s="281">
        <v>139800</v>
      </c>
    </row>
    <row r="188" spans="1:14">
      <c r="A188" s="155"/>
      <c r="B188" s="471"/>
      <c r="C188" s="472"/>
      <c r="D188" s="473"/>
      <c r="E188" s="276"/>
      <c r="F188" s="226"/>
      <c r="G188" s="267"/>
      <c r="H188" s="229"/>
      <c r="I188" s="284"/>
      <c r="J188" s="276"/>
      <c r="K188" s="226"/>
      <c r="L188" s="267"/>
      <c r="M188" s="229"/>
      <c r="N188" s="274"/>
    </row>
    <row r="189" spans="1:14">
      <c r="A189" s="155"/>
      <c r="B189" s="471"/>
      <c r="C189" s="472"/>
      <c r="D189" s="473"/>
      <c r="E189" s="276"/>
      <c r="F189" s="226"/>
      <c r="G189" s="267"/>
      <c r="H189" s="229"/>
      <c r="I189" s="284"/>
      <c r="J189" s="276"/>
      <c r="K189" s="226"/>
      <c r="L189" s="267"/>
      <c r="M189" s="229"/>
      <c r="N189" s="274"/>
    </row>
    <row r="190" spans="1:14">
      <c r="A190" s="155"/>
      <c r="B190" s="471"/>
      <c r="C190" s="472"/>
      <c r="D190" s="473"/>
      <c r="E190" s="265"/>
      <c r="F190" s="226"/>
      <c r="G190" s="267"/>
      <c r="H190" s="229"/>
      <c r="I190" s="284"/>
      <c r="J190" s="265"/>
      <c r="K190" s="226"/>
      <c r="L190" s="267"/>
      <c r="M190" s="229"/>
      <c r="N190" s="274"/>
    </row>
    <row r="191" spans="1:14">
      <c r="A191" s="158" t="s">
        <v>154</v>
      </c>
      <c r="B191" s="810" t="s">
        <v>20</v>
      </c>
      <c r="C191" s="882"/>
      <c r="D191" s="883"/>
      <c r="E191" s="265"/>
      <c r="F191" s="226"/>
      <c r="G191" s="267"/>
      <c r="H191" s="229"/>
      <c r="I191" s="571"/>
      <c r="J191" s="265"/>
      <c r="K191" s="226"/>
      <c r="L191" s="267"/>
      <c r="M191" s="229"/>
      <c r="N191" s="275"/>
    </row>
    <row r="192" spans="1:14">
      <c r="A192" s="155"/>
      <c r="B192" s="816" t="s">
        <v>63</v>
      </c>
      <c r="C192" s="884"/>
      <c r="D192" s="885"/>
      <c r="E192" s="265"/>
      <c r="F192" s="226"/>
      <c r="G192" s="267"/>
      <c r="H192" s="229"/>
      <c r="I192" s="284">
        <f>(I196+I197+I198)*0.003</f>
        <v>9043.2330000000002</v>
      </c>
      <c r="J192" s="265"/>
      <c r="K192" s="226"/>
      <c r="L192" s="267"/>
      <c r="M192" s="229"/>
      <c r="N192" s="274">
        <v>9675.6</v>
      </c>
    </row>
    <row r="193" spans="1:14">
      <c r="A193" s="158" t="s">
        <v>162</v>
      </c>
      <c r="B193" s="899" t="s">
        <v>89</v>
      </c>
      <c r="C193" s="900"/>
      <c r="D193" s="901"/>
      <c r="E193" s="265"/>
      <c r="F193" s="226"/>
      <c r="G193" s="267"/>
      <c r="H193" s="229"/>
      <c r="I193" s="284">
        <f>(I196+I197+I198)*0.05</f>
        <v>150720.55000000002</v>
      </c>
      <c r="J193" s="265"/>
      <c r="K193" s="226"/>
      <c r="L193" s="267"/>
      <c r="M193" s="229"/>
      <c r="N193" s="274">
        <v>161310</v>
      </c>
    </row>
    <row r="194" spans="1:14">
      <c r="A194" s="155"/>
      <c r="B194" s="895"/>
      <c r="C194" s="884"/>
      <c r="D194" s="885"/>
      <c r="E194" s="265"/>
      <c r="F194" s="226"/>
      <c r="G194" s="267"/>
      <c r="H194" s="229"/>
      <c r="I194" s="285"/>
      <c r="J194" s="265"/>
      <c r="K194" s="226"/>
      <c r="L194" s="267"/>
      <c r="M194" s="229"/>
      <c r="N194" s="245"/>
    </row>
    <row r="195" spans="1:14">
      <c r="A195" s="155"/>
      <c r="B195" s="896" t="s">
        <v>64</v>
      </c>
      <c r="C195" s="897"/>
      <c r="D195" s="898"/>
      <c r="E195" s="265"/>
      <c r="F195" s="226"/>
      <c r="G195" s="267"/>
      <c r="H195" s="229"/>
      <c r="I195" s="285"/>
      <c r="J195" s="265"/>
      <c r="K195" s="226"/>
      <c r="L195" s="267"/>
      <c r="M195" s="229"/>
      <c r="N195" s="245">
        <v>466500</v>
      </c>
    </row>
    <row r="196" spans="1:14">
      <c r="A196" s="155"/>
      <c r="B196" s="896" t="s">
        <v>65</v>
      </c>
      <c r="C196" s="828"/>
      <c r="D196" s="829"/>
      <c r="E196" s="265"/>
      <c r="F196" s="226"/>
      <c r="G196" s="267"/>
      <c r="H196" s="229"/>
      <c r="I196" s="572">
        <f>I38</f>
        <v>687000</v>
      </c>
      <c r="J196" s="265"/>
      <c r="K196" s="226"/>
      <c r="L196" s="267"/>
      <c r="M196" s="229"/>
      <c r="N196" s="278">
        <v>1435500</v>
      </c>
    </row>
    <row r="197" spans="1:14">
      <c r="A197" s="155"/>
      <c r="B197" s="896" t="s">
        <v>66</v>
      </c>
      <c r="C197" s="897"/>
      <c r="D197" s="898"/>
      <c r="E197" s="265"/>
      <c r="F197" s="226"/>
      <c r="G197" s="267"/>
      <c r="H197" s="229"/>
      <c r="I197" s="284">
        <f>I44+I77+I115+I120+I131+I136+I153+I55+I61+I66+I71+I83+I89+I95+I101+I107+I141+I49</f>
        <v>1323011</v>
      </c>
      <c r="J197" s="265"/>
      <c r="K197" s="226"/>
      <c r="L197" s="267"/>
      <c r="M197" s="229"/>
      <c r="N197" s="274">
        <v>1324200</v>
      </c>
    </row>
    <row r="198" spans="1:14">
      <c r="A198" s="155"/>
      <c r="B198" s="896" t="s">
        <v>38</v>
      </c>
      <c r="C198" s="897"/>
      <c r="D198" s="898"/>
      <c r="E198" s="265"/>
      <c r="F198" s="226"/>
      <c r="G198" s="267"/>
      <c r="H198" s="229"/>
      <c r="I198" s="284">
        <f>I176+I164+I187</f>
        <v>1004400</v>
      </c>
      <c r="J198" s="265"/>
      <c r="K198" s="226"/>
      <c r="L198" s="267"/>
      <c r="M198" s="229"/>
      <c r="N198" s="274">
        <v>483930</v>
      </c>
    </row>
    <row r="199" spans="1:14">
      <c r="A199" s="155"/>
      <c r="B199" s="896" t="s">
        <v>67</v>
      </c>
      <c r="C199" s="897"/>
      <c r="D199" s="898"/>
      <c r="E199" s="265"/>
      <c r="F199" s="226"/>
      <c r="G199" s="267"/>
      <c r="H199" s="229"/>
      <c r="I199" s="284">
        <f>(I196+I197+I198)*0.15</f>
        <v>452161.64999999997</v>
      </c>
      <c r="J199" s="265"/>
      <c r="K199" s="226"/>
      <c r="L199" s="267"/>
      <c r="M199" s="229"/>
      <c r="N199" s="274">
        <v>3881118.6</v>
      </c>
    </row>
    <row r="200" spans="1:14">
      <c r="A200" s="155"/>
      <c r="B200" s="909" t="s">
        <v>68</v>
      </c>
      <c r="C200" s="903"/>
      <c r="D200" s="904"/>
      <c r="E200" s="265"/>
      <c r="F200" s="226"/>
      <c r="G200" s="267"/>
      <c r="H200" s="229"/>
      <c r="I200" s="284">
        <f>SUM(I192:I199)</f>
        <v>3626336.4329999997</v>
      </c>
      <c r="J200" s="265"/>
      <c r="K200" s="226"/>
      <c r="L200" s="267"/>
      <c r="M200" s="229"/>
      <c r="N200" s="410"/>
    </row>
    <row r="201" spans="1:14" ht="15" thickBot="1">
      <c r="A201" s="155"/>
      <c r="B201" s="911" t="s">
        <v>69</v>
      </c>
      <c r="C201" s="912"/>
      <c r="D201" s="913"/>
      <c r="E201" s="912" t="s">
        <v>174</v>
      </c>
      <c r="F201" s="912"/>
      <c r="G201" s="912"/>
      <c r="H201" s="914"/>
      <c r="I201" s="285"/>
      <c r="J201" s="454"/>
      <c r="K201" s="454"/>
      <c r="L201" s="454"/>
      <c r="M201" s="455"/>
      <c r="N201" s="244"/>
    </row>
    <row r="202" spans="1:14" ht="15.5" thickBot="1">
      <c r="A202" s="160"/>
      <c r="B202" s="915" t="s">
        <v>32</v>
      </c>
      <c r="C202" s="916"/>
      <c r="D202" s="917"/>
      <c r="E202" s="107"/>
      <c r="F202" s="105"/>
      <c r="G202" s="106"/>
      <c r="H202" s="116" t="s">
        <v>70</v>
      </c>
      <c r="I202" s="286">
        <f>I200</f>
        <v>3626336.4329999997</v>
      </c>
      <c r="J202" s="107"/>
      <c r="K202" s="105"/>
      <c r="L202" s="106"/>
      <c r="M202" s="116"/>
      <c r="N202" s="409">
        <v>3881118.6</v>
      </c>
    </row>
    <row r="203" spans="1:14">
      <c r="A203" s="102"/>
      <c r="B203" s="103"/>
      <c r="C203" s="103"/>
      <c r="D203" s="103"/>
      <c r="E203" s="103"/>
      <c r="F203" s="103"/>
      <c r="G203" s="103"/>
      <c r="H203" s="103"/>
      <c r="I203" s="104"/>
      <c r="J203" s="2"/>
      <c r="K203" s="2"/>
      <c r="L203" s="2"/>
      <c r="M203" s="2"/>
      <c r="N203" s="2"/>
    </row>
    <row r="204" spans="1:14">
      <c r="A204" s="905" t="s">
        <v>11</v>
      </c>
      <c r="B204" s="906"/>
      <c r="C204" s="906"/>
      <c r="D204" s="103"/>
      <c r="E204" s="103"/>
      <c r="F204" s="103"/>
      <c r="G204" s="103"/>
      <c r="H204" s="103"/>
      <c r="I204" s="104"/>
      <c r="J204" s="2"/>
      <c r="K204" s="2"/>
      <c r="L204" s="2"/>
      <c r="M204" s="2"/>
      <c r="N204" s="2"/>
    </row>
    <row r="205" spans="1:14">
      <c r="A205" s="102"/>
      <c r="B205" s="103"/>
      <c r="C205" s="103"/>
      <c r="D205" s="103"/>
      <c r="E205" s="103"/>
      <c r="F205" s="103"/>
      <c r="G205" s="103"/>
      <c r="H205" s="103"/>
      <c r="I205" s="104"/>
    </row>
    <row r="206" spans="1:14">
      <c r="A206" s="907" t="s">
        <v>40</v>
      </c>
      <c r="B206" s="908"/>
      <c r="C206" s="908"/>
      <c r="D206" s="103"/>
      <c r="E206" s="103"/>
      <c r="F206" s="103"/>
      <c r="G206" s="103"/>
      <c r="H206" s="103"/>
      <c r="I206" s="104"/>
    </row>
    <row r="207" spans="1:14">
      <c r="A207" s="14" t="s">
        <v>94</v>
      </c>
      <c r="B207" s="16"/>
      <c r="C207" s="16"/>
      <c r="D207" s="162"/>
      <c r="E207" s="9"/>
      <c r="F207" s="9"/>
      <c r="G207" s="9"/>
      <c r="H207" s="10"/>
      <c r="I207" s="11" t="s">
        <v>71</v>
      </c>
    </row>
    <row r="208" spans="1:14">
      <c r="A208" s="2"/>
      <c r="B208" s="2"/>
      <c r="C208" s="2"/>
      <c r="D208" s="2"/>
      <c r="E208" s="9"/>
      <c r="F208" s="9"/>
      <c r="G208" s="9"/>
      <c r="H208" s="10"/>
      <c r="I208" s="11"/>
    </row>
    <row r="209" spans="1:9">
      <c r="A209" t="s">
        <v>29</v>
      </c>
      <c r="B209" s="16"/>
      <c r="C209" s="16"/>
      <c r="D209" s="16"/>
      <c r="E209" s="9"/>
      <c r="F209" s="9"/>
      <c r="G209" s="9"/>
      <c r="H209" s="10"/>
      <c r="I209" s="11"/>
    </row>
    <row r="210" spans="1:9">
      <c r="E210" s="9"/>
      <c r="F210" s="9"/>
      <c r="G210" s="9"/>
      <c r="H210" s="10"/>
      <c r="I210" s="11"/>
    </row>
    <row r="211" spans="1:9">
      <c r="A211" s="23" t="s">
        <v>130</v>
      </c>
      <c r="D211" s="40" t="s">
        <v>95</v>
      </c>
      <c r="E211" s="9"/>
      <c r="F211" s="9"/>
      <c r="G211" s="9"/>
      <c r="H211" s="10"/>
      <c r="I211" s="11"/>
    </row>
    <row r="212" spans="1:9">
      <c r="A212" t="s">
        <v>93</v>
      </c>
      <c r="D212" s="163" t="s">
        <v>96</v>
      </c>
      <c r="E212" s="9"/>
      <c r="F212" s="9"/>
      <c r="G212" s="9"/>
      <c r="H212" s="10"/>
      <c r="I212" s="11"/>
    </row>
    <row r="213" spans="1:9">
      <c r="A213" s="2"/>
      <c r="B213" s="2"/>
      <c r="C213" s="2"/>
      <c r="D213" s="2"/>
      <c r="E213" s="9"/>
      <c r="F213" s="9"/>
      <c r="G213" s="9"/>
      <c r="H213" s="10"/>
      <c r="I213" s="11"/>
    </row>
  </sheetData>
  <mergeCells count="166">
    <mergeCell ref="A2:C5"/>
    <mergeCell ref="D2:F3"/>
    <mergeCell ref="G2:I5"/>
    <mergeCell ref="D4:F5"/>
    <mergeCell ref="H7:I7"/>
    <mergeCell ref="D8:F8"/>
    <mergeCell ref="H8:I8"/>
    <mergeCell ref="B13:D13"/>
    <mergeCell ref="B14:D14"/>
    <mergeCell ref="B15:D15"/>
    <mergeCell ref="B16:D16"/>
    <mergeCell ref="B17:D17"/>
    <mergeCell ref="B22:D22"/>
    <mergeCell ref="D9:F9"/>
    <mergeCell ref="H9:I9"/>
    <mergeCell ref="A11:A12"/>
    <mergeCell ref="B11:D12"/>
    <mergeCell ref="E11:E12"/>
    <mergeCell ref="F11:F12"/>
    <mergeCell ref="G11:G12"/>
    <mergeCell ref="H11:H12"/>
    <mergeCell ref="I11:I12"/>
    <mergeCell ref="B30:D30"/>
    <mergeCell ref="B32:D32"/>
    <mergeCell ref="B35:D35"/>
    <mergeCell ref="B36:D36"/>
    <mergeCell ref="B37:D37"/>
    <mergeCell ref="B38:D38"/>
    <mergeCell ref="B23:D23"/>
    <mergeCell ref="B25:D25"/>
    <mergeCell ref="B26:D26"/>
    <mergeCell ref="B27:D27"/>
    <mergeCell ref="B28:D28"/>
    <mergeCell ref="B29:D29"/>
    <mergeCell ref="B47:D47"/>
    <mergeCell ref="B48:D48"/>
    <mergeCell ref="B49:D49"/>
    <mergeCell ref="B51:D51"/>
    <mergeCell ref="B52:D52"/>
    <mergeCell ref="B53:D53"/>
    <mergeCell ref="B40:D40"/>
    <mergeCell ref="B41:D41"/>
    <mergeCell ref="B42:D42"/>
    <mergeCell ref="B43:D43"/>
    <mergeCell ref="B44:D44"/>
    <mergeCell ref="B46:D46"/>
    <mergeCell ref="B61:D61"/>
    <mergeCell ref="B63:D63"/>
    <mergeCell ref="B64:D64"/>
    <mergeCell ref="B65:D65"/>
    <mergeCell ref="B66:D66"/>
    <mergeCell ref="B68:D68"/>
    <mergeCell ref="B54:D54"/>
    <mergeCell ref="B55:D55"/>
    <mergeCell ref="B57:D57"/>
    <mergeCell ref="B58:D58"/>
    <mergeCell ref="B59:D59"/>
    <mergeCell ref="B60:D60"/>
    <mergeCell ref="B77:D77"/>
    <mergeCell ref="B79:D79"/>
    <mergeCell ref="B80:D80"/>
    <mergeCell ref="B81:D81"/>
    <mergeCell ref="B83:D83"/>
    <mergeCell ref="B85:D85"/>
    <mergeCell ref="B69:D69"/>
    <mergeCell ref="B70:D70"/>
    <mergeCell ref="B71:D71"/>
    <mergeCell ref="B73:D73"/>
    <mergeCell ref="B74:D74"/>
    <mergeCell ref="B75:D75"/>
    <mergeCell ref="B95:D95"/>
    <mergeCell ref="B97:D97"/>
    <mergeCell ref="B98:D98"/>
    <mergeCell ref="B99:D99"/>
    <mergeCell ref="B101:D101"/>
    <mergeCell ref="B103:D103"/>
    <mergeCell ref="B86:D86"/>
    <mergeCell ref="B87:D87"/>
    <mergeCell ref="B89:D89"/>
    <mergeCell ref="B91:D91"/>
    <mergeCell ref="B92:D92"/>
    <mergeCell ref="B93:D93"/>
    <mergeCell ref="B117:D117"/>
    <mergeCell ref="B118:D118"/>
    <mergeCell ref="B119:D119"/>
    <mergeCell ref="B120:D120"/>
    <mergeCell ref="B122:D122"/>
    <mergeCell ref="B123:D123"/>
    <mergeCell ref="B104:D104"/>
    <mergeCell ref="B107:D107"/>
    <mergeCell ref="B109:D109"/>
    <mergeCell ref="B110:D110"/>
    <mergeCell ref="B114:D114"/>
    <mergeCell ref="B115:D115"/>
    <mergeCell ref="B130:D130"/>
    <mergeCell ref="B131:D131"/>
    <mergeCell ref="B133:D133"/>
    <mergeCell ref="B134:D134"/>
    <mergeCell ref="B135:D135"/>
    <mergeCell ref="B136:D136"/>
    <mergeCell ref="B124:D124"/>
    <mergeCell ref="B125:D125"/>
    <mergeCell ref="B126:D126"/>
    <mergeCell ref="B127:D127"/>
    <mergeCell ref="B128:D128"/>
    <mergeCell ref="B129:D129"/>
    <mergeCell ref="B144:D144"/>
    <mergeCell ref="B145:D145"/>
    <mergeCell ref="B146:D146"/>
    <mergeCell ref="B147:D147"/>
    <mergeCell ref="B148:D148"/>
    <mergeCell ref="B149:D149"/>
    <mergeCell ref="B137:D137"/>
    <mergeCell ref="B138:D138"/>
    <mergeCell ref="B139:D139"/>
    <mergeCell ref="B140:D140"/>
    <mergeCell ref="B141:D141"/>
    <mergeCell ref="B143:D143"/>
    <mergeCell ref="B157:D157"/>
    <mergeCell ref="B158:D158"/>
    <mergeCell ref="B159:D159"/>
    <mergeCell ref="B160:D160"/>
    <mergeCell ref="B161:D161"/>
    <mergeCell ref="B163:D163"/>
    <mergeCell ref="B150:D150"/>
    <mergeCell ref="B151:D151"/>
    <mergeCell ref="B153:D153"/>
    <mergeCell ref="B154:D154"/>
    <mergeCell ref="B155:D155"/>
    <mergeCell ref="B156:D156"/>
    <mergeCell ref="B171:D171"/>
    <mergeCell ref="B172:D172"/>
    <mergeCell ref="B173:D173"/>
    <mergeCell ref="B175:D175"/>
    <mergeCell ref="B176:D176"/>
    <mergeCell ref="B178:D178"/>
    <mergeCell ref="B164:D164"/>
    <mergeCell ref="B166:D166"/>
    <mergeCell ref="B167:D167"/>
    <mergeCell ref="B168:D168"/>
    <mergeCell ref="B169:D169"/>
    <mergeCell ref="B170:D170"/>
    <mergeCell ref="J8:N8"/>
    <mergeCell ref="B201:D201"/>
    <mergeCell ref="E201:H201"/>
    <mergeCell ref="B202:D202"/>
    <mergeCell ref="A204:C204"/>
    <mergeCell ref="A206:C206"/>
    <mergeCell ref="B195:D195"/>
    <mergeCell ref="B196:D196"/>
    <mergeCell ref="B197:D197"/>
    <mergeCell ref="B198:D198"/>
    <mergeCell ref="B199:D199"/>
    <mergeCell ref="B200:D200"/>
    <mergeCell ref="B186:D186"/>
    <mergeCell ref="B187:D187"/>
    <mergeCell ref="B191:D191"/>
    <mergeCell ref="B192:D192"/>
    <mergeCell ref="B193:D193"/>
    <mergeCell ref="B194:D194"/>
    <mergeCell ref="B179:D179"/>
    <mergeCell ref="B180:D180"/>
    <mergeCell ref="B181:D181"/>
    <mergeCell ref="B182:D182"/>
    <mergeCell ref="B183:D183"/>
    <mergeCell ref="B184:D18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45"/>
  <sheetViews>
    <sheetView zoomScale="80" zoomScaleNormal="80" workbookViewId="0">
      <pane xSplit="4" topLeftCell="O1" activePane="topRight" state="frozen"/>
      <selection activeCell="A13" sqref="A13"/>
      <selection pane="topRight" activeCell="U22" sqref="U22"/>
    </sheetView>
  </sheetViews>
  <sheetFormatPr defaultRowHeight="14.5"/>
  <cols>
    <col min="1" max="1" width="5.1796875" customWidth="1"/>
    <col min="4" max="4" width="60.54296875" customWidth="1"/>
    <col min="5" max="5" width="6.81640625" customWidth="1"/>
    <col min="8" max="8" width="16.1796875" customWidth="1"/>
    <col min="9" max="9" width="21" customWidth="1"/>
    <col min="13" max="13" width="14.1796875" customWidth="1"/>
    <col min="14" max="14" width="17.1796875" customWidth="1"/>
    <col min="16" max="16" width="4" customWidth="1"/>
    <col min="17" max="17" width="6.81640625" customWidth="1"/>
    <col min="21" max="21" width="2.1796875" customWidth="1"/>
    <col min="22" max="22" width="7.54296875" customWidth="1"/>
    <col min="23" max="23" width="7" customWidth="1"/>
    <col min="24" max="24" width="15.54296875" customWidth="1"/>
    <col min="25" max="25" width="21" customWidth="1"/>
  </cols>
  <sheetData>
    <row r="1" spans="1:25" ht="21">
      <c r="A1" s="794"/>
      <c r="B1" s="795"/>
      <c r="C1" s="796"/>
      <c r="D1" s="803" t="s">
        <v>113</v>
      </c>
      <c r="E1" s="803"/>
      <c r="F1" s="803"/>
      <c r="G1" s="794"/>
      <c r="H1" s="795"/>
      <c r="I1" s="796"/>
      <c r="J1" s="2"/>
      <c r="K1" s="2"/>
      <c r="L1" s="2"/>
      <c r="M1" s="2"/>
      <c r="N1" s="2"/>
      <c r="V1" s="601"/>
      <c r="W1" s="602"/>
      <c r="X1" s="602"/>
      <c r="Y1" s="602"/>
    </row>
    <row r="2" spans="1:25">
      <c r="A2" s="797"/>
      <c r="B2" s="798"/>
      <c r="C2" s="799"/>
      <c r="D2" s="803"/>
      <c r="E2" s="803"/>
      <c r="F2" s="803"/>
      <c r="G2" s="797"/>
      <c r="H2" s="798"/>
      <c r="I2" s="799"/>
      <c r="J2" s="2"/>
      <c r="K2" s="2"/>
      <c r="L2" s="2"/>
      <c r="M2" s="2"/>
      <c r="N2" s="2"/>
      <c r="V2" s="603"/>
      <c r="W2" s="604"/>
      <c r="X2" s="604"/>
      <c r="Y2" s="604"/>
    </row>
    <row r="3" spans="1:25">
      <c r="A3" s="797"/>
      <c r="B3" s="798"/>
      <c r="C3" s="799"/>
      <c r="D3" s="804" t="s">
        <v>114</v>
      </c>
      <c r="E3" s="804"/>
      <c r="F3" s="804"/>
      <c r="G3" s="797"/>
      <c r="H3" s="798"/>
      <c r="I3" s="799"/>
      <c r="J3" s="2"/>
      <c r="K3" s="2"/>
      <c r="L3" s="2"/>
      <c r="M3" s="2"/>
      <c r="N3" s="2"/>
      <c r="V3" s="603"/>
      <c r="W3" s="604"/>
      <c r="X3" s="604"/>
      <c r="Y3" s="604"/>
    </row>
    <row r="4" spans="1:25">
      <c r="A4" s="800"/>
      <c r="B4" s="801"/>
      <c r="C4" s="802"/>
      <c r="D4" s="804"/>
      <c r="E4" s="804"/>
      <c r="F4" s="804"/>
      <c r="G4" s="800"/>
      <c r="H4" s="801"/>
      <c r="I4" s="802"/>
      <c r="J4" s="2"/>
      <c r="K4" s="2"/>
      <c r="L4" s="2"/>
      <c r="M4" s="2"/>
      <c r="N4" s="2"/>
      <c r="V4" s="603"/>
      <c r="W4" s="604"/>
      <c r="X4" s="604"/>
      <c r="Y4" s="604"/>
    </row>
    <row r="5" spans="1:25">
      <c r="A5" s="184"/>
      <c r="B5" s="185"/>
      <c r="C5" s="185"/>
      <c r="D5" s="185"/>
      <c r="E5" s="475"/>
      <c r="F5" s="475"/>
      <c r="G5" s="475"/>
      <c r="H5" s="186"/>
      <c r="I5" s="187"/>
      <c r="J5" s="2"/>
      <c r="K5" s="2"/>
      <c r="L5" s="2"/>
      <c r="M5" s="2"/>
      <c r="N5" s="2"/>
      <c r="V5" s="603"/>
      <c r="W5" s="604"/>
      <c r="X5" s="604"/>
      <c r="Y5" s="604"/>
    </row>
    <row r="6" spans="1:25">
      <c r="A6" s="188" t="s">
        <v>115</v>
      </c>
      <c r="B6" s="185"/>
      <c r="C6" s="189"/>
      <c r="D6" s="190"/>
      <c r="E6" s="190"/>
      <c r="F6" s="190"/>
      <c r="G6" s="191" t="s">
        <v>116</v>
      </c>
      <c r="H6" s="805">
        <v>44396</v>
      </c>
      <c r="I6" s="806"/>
      <c r="J6" s="2"/>
      <c r="K6" s="926" t="s">
        <v>207</v>
      </c>
      <c r="L6" s="926"/>
      <c r="M6" s="926"/>
      <c r="N6" s="927"/>
      <c r="P6" s="605"/>
      <c r="Q6" s="605"/>
      <c r="R6" s="605"/>
      <c r="S6" s="606"/>
      <c r="T6" s="606"/>
      <c r="U6" s="606"/>
      <c r="V6" s="606"/>
      <c r="W6" s="606"/>
      <c r="X6" s="606"/>
      <c r="Y6" s="606"/>
    </row>
    <row r="7" spans="1:25" ht="273">
      <c r="A7" s="192"/>
      <c r="B7" s="185"/>
      <c r="C7" s="189"/>
      <c r="D7" s="844" t="s">
        <v>119</v>
      </c>
      <c r="E7" s="844"/>
      <c r="F7" s="844"/>
      <c r="G7" s="475"/>
      <c r="H7" s="845"/>
      <c r="I7" s="845"/>
      <c r="J7" s="589"/>
      <c r="K7" s="926"/>
      <c r="L7" s="926"/>
      <c r="M7" s="926"/>
      <c r="N7" s="927"/>
      <c r="P7" s="637" t="s">
        <v>210</v>
      </c>
      <c r="Q7" s="637"/>
      <c r="R7" s="637"/>
      <c r="S7" s="638" t="s">
        <v>119</v>
      </c>
      <c r="T7" s="638"/>
      <c r="U7" s="638"/>
      <c r="V7" s="638"/>
      <c r="W7" s="638"/>
      <c r="X7" s="638"/>
      <c r="Y7" s="638"/>
    </row>
    <row r="8" spans="1:25">
      <c r="A8" s="188" t="s">
        <v>117</v>
      </c>
      <c r="B8" s="185"/>
      <c r="C8" s="189"/>
      <c r="D8" s="846"/>
      <c r="E8" s="846"/>
      <c r="F8" s="846"/>
      <c r="G8" s="475" t="s">
        <v>118</v>
      </c>
      <c r="H8" s="847"/>
      <c r="I8" s="847"/>
      <c r="J8" s="928"/>
      <c r="K8" s="929"/>
      <c r="L8" s="929"/>
      <c r="M8" s="929"/>
      <c r="N8" s="930"/>
      <c r="P8" s="607"/>
      <c r="Q8" s="607"/>
      <c r="R8" s="607"/>
      <c r="S8" s="606"/>
      <c r="T8" s="606"/>
      <c r="U8" s="606"/>
      <c r="V8" s="606"/>
      <c r="W8" s="606"/>
      <c r="X8" s="606"/>
      <c r="Y8" s="606"/>
    </row>
    <row r="9" spans="1:25">
      <c r="A9" s="193"/>
      <c r="B9" s="194"/>
      <c r="C9" s="195"/>
      <c r="D9" s="196"/>
      <c r="E9" s="476"/>
      <c r="F9" s="476"/>
      <c r="G9" s="198"/>
      <c r="H9" s="474"/>
      <c r="I9" s="390"/>
      <c r="J9" s="928"/>
      <c r="K9" s="929"/>
      <c r="L9" s="929"/>
      <c r="M9" s="929"/>
      <c r="N9" s="930"/>
      <c r="P9" s="639" t="s">
        <v>211</v>
      </c>
      <c r="Q9" s="639"/>
      <c r="R9" s="639"/>
      <c r="S9" s="639" t="s">
        <v>212</v>
      </c>
      <c r="T9" s="639"/>
      <c r="U9" s="639"/>
      <c r="V9" s="639"/>
      <c r="W9" s="639"/>
      <c r="X9" s="639"/>
      <c r="Y9" s="639"/>
    </row>
    <row r="10" spans="1:25" ht="15" thickBot="1">
      <c r="A10" s="848" t="s">
        <v>4</v>
      </c>
      <c r="B10" s="850" t="s">
        <v>5</v>
      </c>
      <c r="C10" s="851"/>
      <c r="D10" s="852"/>
      <c r="E10" s="856" t="s">
        <v>8</v>
      </c>
      <c r="F10" s="858" t="s">
        <v>33</v>
      </c>
      <c r="G10" s="851" t="s">
        <v>34</v>
      </c>
      <c r="H10" s="870" t="s">
        <v>6</v>
      </c>
      <c r="I10" s="872" t="s">
        <v>7</v>
      </c>
      <c r="J10" s="928"/>
      <c r="K10" s="929"/>
      <c r="L10" s="929"/>
      <c r="M10" s="929"/>
      <c r="N10" s="930"/>
      <c r="P10" s="607"/>
      <c r="Q10" s="607"/>
      <c r="R10" s="607"/>
      <c r="S10" s="606"/>
      <c r="T10" s="606"/>
      <c r="U10" s="606"/>
      <c r="V10" s="606"/>
      <c r="W10" s="606"/>
      <c r="X10" s="606"/>
      <c r="Y10" s="606"/>
    </row>
    <row r="11" spans="1:25" ht="15.75" customHeight="1" thickBot="1">
      <c r="A11" s="849"/>
      <c r="B11" s="853"/>
      <c r="C11" s="854"/>
      <c r="D11" s="855"/>
      <c r="E11" s="857"/>
      <c r="F11" s="859"/>
      <c r="G11" s="854"/>
      <c r="H11" s="871"/>
      <c r="I11" s="861"/>
      <c r="J11" s="386" t="s">
        <v>8</v>
      </c>
      <c r="K11" s="387" t="s">
        <v>33</v>
      </c>
      <c r="L11" s="387" t="s">
        <v>34</v>
      </c>
      <c r="M11" s="388" t="s">
        <v>6</v>
      </c>
      <c r="N11" s="388" t="s">
        <v>7</v>
      </c>
      <c r="P11" s="640" t="s">
        <v>213</v>
      </c>
      <c r="Q11" s="641"/>
      <c r="R11" s="642" t="s">
        <v>5</v>
      </c>
      <c r="S11" s="643"/>
      <c r="T11" s="643"/>
      <c r="U11" s="644"/>
      <c r="V11" s="608" t="s">
        <v>178</v>
      </c>
      <c r="W11" s="608" t="s">
        <v>177</v>
      </c>
      <c r="X11" s="608" t="s">
        <v>214</v>
      </c>
      <c r="Y11" s="609" t="s">
        <v>215</v>
      </c>
    </row>
    <row r="12" spans="1:25" ht="31">
      <c r="A12" s="151" t="s">
        <v>18</v>
      </c>
      <c r="B12" s="862" t="s">
        <v>17</v>
      </c>
      <c r="C12" s="863"/>
      <c r="D12" s="864"/>
      <c r="E12" s="236"/>
      <c r="F12" s="237"/>
      <c r="G12" s="237"/>
      <c r="H12" s="238"/>
      <c r="I12" s="591"/>
      <c r="J12" s="378"/>
      <c r="K12" s="375"/>
      <c r="L12" s="376"/>
      <c r="M12" s="376"/>
      <c r="N12" s="377"/>
      <c r="P12" s="610" t="s">
        <v>216</v>
      </c>
      <c r="Q12" s="645"/>
      <c r="R12" s="646" t="s">
        <v>17</v>
      </c>
      <c r="S12" s="647"/>
      <c r="T12" s="647"/>
      <c r="U12" s="647"/>
      <c r="V12" s="647"/>
      <c r="W12" s="647"/>
      <c r="X12" s="647"/>
      <c r="Y12" s="648"/>
    </row>
    <row r="13" spans="1:25" ht="18.5">
      <c r="A13" s="152">
        <v>1</v>
      </c>
      <c r="B13" s="816" t="s">
        <v>92</v>
      </c>
      <c r="C13" s="865"/>
      <c r="D13" s="866"/>
      <c r="E13" s="241"/>
      <c r="F13" s="242" t="s">
        <v>12</v>
      </c>
      <c r="G13" s="243">
        <v>1</v>
      </c>
      <c r="H13" s="244">
        <v>20000</v>
      </c>
      <c r="I13" s="592">
        <f>H13*G13</f>
        <v>20000</v>
      </c>
      <c r="J13" s="379"/>
      <c r="K13" s="300">
        <v>1</v>
      </c>
      <c r="L13" s="300" t="s">
        <v>12</v>
      </c>
      <c r="M13" s="301">
        <v>25000</v>
      </c>
      <c r="N13" s="302">
        <v>25000</v>
      </c>
      <c r="P13" s="610"/>
      <c r="Q13" s="611">
        <v>1</v>
      </c>
      <c r="R13" s="612" t="s">
        <v>217</v>
      </c>
      <c r="S13" s="613"/>
      <c r="T13" s="613"/>
      <c r="U13" s="614"/>
      <c r="V13" s="300">
        <v>1</v>
      </c>
      <c r="W13" s="300" t="s">
        <v>12</v>
      </c>
      <c r="X13" s="301">
        <v>25000</v>
      </c>
      <c r="Y13" s="302">
        <v>25000</v>
      </c>
    </row>
    <row r="14" spans="1:25">
      <c r="A14" s="152"/>
      <c r="B14" s="816" t="s">
        <v>91</v>
      </c>
      <c r="C14" s="817"/>
      <c r="D14" s="818"/>
      <c r="E14" s="241"/>
      <c r="F14" s="242" t="s">
        <v>12</v>
      </c>
      <c r="G14" s="243">
        <v>1</v>
      </c>
      <c r="H14" s="244">
        <v>15000</v>
      </c>
      <c r="I14" s="245">
        <f>H14*G14</f>
        <v>15000</v>
      </c>
      <c r="J14" s="380"/>
      <c r="K14" s="300">
        <v>1</v>
      </c>
      <c r="L14" s="300" t="s">
        <v>12</v>
      </c>
      <c r="M14" s="301">
        <v>18398</v>
      </c>
      <c r="N14" s="302">
        <v>18398</v>
      </c>
      <c r="P14" s="610"/>
      <c r="Q14" s="611">
        <v>2</v>
      </c>
      <c r="R14" s="612" t="s">
        <v>20</v>
      </c>
      <c r="S14" s="613"/>
      <c r="T14" s="613"/>
      <c r="U14" s="614"/>
      <c r="V14" s="300">
        <v>1</v>
      </c>
      <c r="W14" s="300" t="s">
        <v>12</v>
      </c>
      <c r="X14" s="301">
        <v>18398</v>
      </c>
      <c r="Y14" s="302">
        <v>18398</v>
      </c>
    </row>
    <row r="15" spans="1:25">
      <c r="A15" s="246">
        <v>2</v>
      </c>
      <c r="B15" s="867" t="s">
        <v>41</v>
      </c>
      <c r="C15" s="868"/>
      <c r="D15" s="869"/>
      <c r="E15" s="247"/>
      <c r="F15" s="242"/>
      <c r="G15" s="248"/>
      <c r="H15" s="244"/>
      <c r="I15" s="245"/>
      <c r="J15" s="380"/>
      <c r="K15" s="300"/>
      <c r="L15" s="300"/>
      <c r="M15" s="301"/>
      <c r="N15" s="302"/>
      <c r="P15" s="610"/>
      <c r="Q15" s="611">
        <v>3</v>
      </c>
      <c r="R15" s="612" t="s">
        <v>41</v>
      </c>
      <c r="S15" s="613"/>
      <c r="T15" s="613"/>
      <c r="U15" s="614"/>
      <c r="V15" s="300"/>
      <c r="W15" s="300"/>
      <c r="X15" s="301"/>
      <c r="Y15" s="302"/>
    </row>
    <row r="16" spans="1:25">
      <c r="A16" s="246"/>
      <c r="B16" s="867" t="s">
        <v>42</v>
      </c>
      <c r="C16" s="868"/>
      <c r="D16" s="869"/>
      <c r="E16" s="247"/>
      <c r="F16" s="242" t="s">
        <v>9</v>
      </c>
      <c r="G16" s="248">
        <v>300</v>
      </c>
      <c r="H16" s="244">
        <v>25</v>
      </c>
      <c r="I16" s="245">
        <f t="shared" ref="I16:I37" si="0">H16*G16</f>
        <v>7500</v>
      </c>
      <c r="J16" s="380"/>
      <c r="K16" s="300">
        <v>300</v>
      </c>
      <c r="L16" s="300" t="s">
        <v>9</v>
      </c>
      <c r="M16" s="301">
        <v>36.75</v>
      </c>
      <c r="N16" s="302">
        <v>11025</v>
      </c>
      <c r="P16" s="615"/>
      <c r="Q16" s="300"/>
      <c r="R16" s="616"/>
      <c r="S16" s="612" t="s">
        <v>218</v>
      </c>
      <c r="T16" s="613"/>
      <c r="U16" s="614"/>
      <c r="V16" s="300">
        <v>300</v>
      </c>
      <c r="W16" s="300" t="s">
        <v>9</v>
      </c>
      <c r="X16" s="301">
        <v>36.75</v>
      </c>
      <c r="Y16" s="302">
        <v>11025</v>
      </c>
    </row>
    <row r="17" spans="1:25">
      <c r="A17" s="246"/>
      <c r="B17" s="478" t="s">
        <v>108</v>
      </c>
      <c r="C17" s="479"/>
      <c r="D17" s="480"/>
      <c r="E17" s="247"/>
      <c r="F17" s="242" t="s">
        <v>16</v>
      </c>
      <c r="G17" s="248">
        <v>10</v>
      </c>
      <c r="H17" s="244">
        <v>4250</v>
      </c>
      <c r="I17" s="245">
        <f t="shared" si="0"/>
        <v>42500</v>
      </c>
      <c r="J17" s="380"/>
      <c r="K17" s="300">
        <v>10</v>
      </c>
      <c r="L17" s="300" t="s">
        <v>45</v>
      </c>
      <c r="M17" s="301">
        <v>393.75</v>
      </c>
      <c r="N17" s="302">
        <v>3937.5</v>
      </c>
      <c r="P17" s="615"/>
      <c r="Q17" s="300"/>
      <c r="R17" s="616"/>
      <c r="S17" s="612" t="s">
        <v>219</v>
      </c>
      <c r="T17" s="613"/>
      <c r="U17" s="614"/>
      <c r="V17" s="300">
        <v>10</v>
      </c>
      <c r="W17" s="300" t="s">
        <v>45</v>
      </c>
      <c r="X17" s="301">
        <v>393.75</v>
      </c>
      <c r="Y17" s="302">
        <v>3937.5</v>
      </c>
    </row>
    <row r="18" spans="1:25">
      <c r="A18" s="246"/>
      <c r="B18" s="478" t="s">
        <v>43</v>
      </c>
      <c r="C18" s="479"/>
      <c r="D18" s="480"/>
      <c r="E18" s="247"/>
      <c r="F18" s="242" t="s">
        <v>15</v>
      </c>
      <c r="G18" s="248">
        <v>2</v>
      </c>
      <c r="H18" s="244">
        <v>3000</v>
      </c>
      <c r="I18" s="245">
        <f t="shared" si="0"/>
        <v>6000</v>
      </c>
      <c r="J18" s="380"/>
      <c r="K18" s="300">
        <v>5</v>
      </c>
      <c r="L18" s="300" t="s">
        <v>45</v>
      </c>
      <c r="M18" s="301">
        <v>393.75</v>
      </c>
      <c r="N18" s="302">
        <v>1968.75</v>
      </c>
      <c r="P18" s="615"/>
      <c r="Q18" s="300"/>
      <c r="R18" s="616"/>
      <c r="S18" s="612" t="s">
        <v>220</v>
      </c>
      <c r="T18" s="613"/>
      <c r="U18" s="614"/>
      <c r="V18" s="300">
        <v>5</v>
      </c>
      <c r="W18" s="300" t="s">
        <v>45</v>
      </c>
      <c r="X18" s="301">
        <v>393.75</v>
      </c>
      <c r="Y18" s="302">
        <v>1968.75</v>
      </c>
    </row>
    <row r="19" spans="1:25">
      <c r="A19" s="246"/>
      <c r="B19" s="478" t="s">
        <v>99</v>
      </c>
      <c r="C19" s="479"/>
      <c r="D19" s="480"/>
      <c r="E19" s="247"/>
      <c r="F19" s="242" t="s">
        <v>12</v>
      </c>
      <c r="G19" s="248">
        <v>1</v>
      </c>
      <c r="H19" s="244">
        <v>5000</v>
      </c>
      <c r="I19" s="245">
        <f t="shared" si="0"/>
        <v>5000</v>
      </c>
      <c r="J19" s="380"/>
      <c r="K19" s="300">
        <v>5</v>
      </c>
      <c r="L19" s="300" t="s">
        <v>9</v>
      </c>
      <c r="M19" s="301">
        <v>278.25</v>
      </c>
      <c r="N19" s="302">
        <v>1391.25</v>
      </c>
      <c r="P19" s="615"/>
      <c r="Q19" s="300"/>
      <c r="R19" s="616"/>
      <c r="S19" s="612" t="s">
        <v>221</v>
      </c>
      <c r="T19" s="613"/>
      <c r="U19" s="614"/>
      <c r="V19" s="300">
        <v>5</v>
      </c>
      <c r="W19" s="300" t="s">
        <v>9</v>
      </c>
      <c r="X19" s="301">
        <v>278.25</v>
      </c>
      <c r="Y19" s="302">
        <v>1391.25</v>
      </c>
    </row>
    <row r="20" spans="1:25">
      <c r="A20" s="246"/>
      <c r="B20" s="478" t="s">
        <v>166</v>
      </c>
      <c r="C20" s="479"/>
      <c r="D20" s="480"/>
      <c r="E20" s="247"/>
      <c r="F20" s="242" t="s">
        <v>45</v>
      </c>
      <c r="G20" s="249">
        <v>6</v>
      </c>
      <c r="H20" s="244">
        <v>4500</v>
      </c>
      <c r="I20" s="245">
        <f t="shared" si="0"/>
        <v>27000</v>
      </c>
      <c r="J20" s="380"/>
      <c r="K20" s="300">
        <v>10</v>
      </c>
      <c r="L20" s="300" t="s">
        <v>45</v>
      </c>
      <c r="M20" s="301">
        <v>315</v>
      </c>
      <c r="N20" s="302">
        <v>3150</v>
      </c>
      <c r="P20" s="615"/>
      <c r="Q20" s="300"/>
      <c r="R20" s="616"/>
      <c r="S20" s="612" t="s">
        <v>222</v>
      </c>
      <c r="T20" s="613"/>
      <c r="U20" s="614"/>
      <c r="V20" s="300">
        <v>10</v>
      </c>
      <c r="W20" s="300" t="s">
        <v>45</v>
      </c>
      <c r="X20" s="301">
        <v>315</v>
      </c>
      <c r="Y20" s="302">
        <v>3150</v>
      </c>
    </row>
    <row r="21" spans="1:25">
      <c r="A21" s="246"/>
      <c r="B21" s="931"/>
      <c r="C21" s="932"/>
      <c r="D21" s="933"/>
      <c r="E21" s="247"/>
      <c r="F21" s="242"/>
      <c r="G21" s="249"/>
      <c r="H21" s="244"/>
      <c r="I21" s="245"/>
      <c r="J21" s="380"/>
      <c r="K21" s="300">
        <v>75</v>
      </c>
      <c r="L21" s="300" t="s">
        <v>9</v>
      </c>
      <c r="M21" s="301">
        <v>231</v>
      </c>
      <c r="N21" s="302">
        <v>17325</v>
      </c>
      <c r="P21" s="615"/>
      <c r="Q21" s="300"/>
      <c r="R21" s="616"/>
      <c r="S21" s="612" t="s">
        <v>223</v>
      </c>
      <c r="T21" s="613"/>
      <c r="U21" s="614"/>
      <c r="V21" s="300">
        <v>75</v>
      </c>
      <c r="W21" s="300" t="s">
        <v>9</v>
      </c>
      <c r="X21" s="301">
        <v>231</v>
      </c>
      <c r="Y21" s="302">
        <v>17325</v>
      </c>
    </row>
    <row r="22" spans="1:25">
      <c r="A22" s="246"/>
      <c r="B22" s="822" t="s">
        <v>165</v>
      </c>
      <c r="C22" s="823"/>
      <c r="D22" s="824"/>
      <c r="E22" s="247"/>
      <c r="F22" s="242" t="s">
        <v>45</v>
      </c>
      <c r="G22" s="249">
        <v>6</v>
      </c>
      <c r="H22" s="244">
        <v>3000</v>
      </c>
      <c r="I22" s="245">
        <f t="shared" si="0"/>
        <v>18000</v>
      </c>
      <c r="J22" s="380"/>
      <c r="K22" s="300">
        <v>300</v>
      </c>
      <c r="L22" s="300" t="s">
        <v>45</v>
      </c>
      <c r="M22" s="301">
        <v>89.25</v>
      </c>
      <c r="N22" s="302">
        <v>26775</v>
      </c>
      <c r="P22" s="615"/>
      <c r="Q22" s="300"/>
      <c r="R22" s="616"/>
      <c r="S22" s="612" t="s">
        <v>224</v>
      </c>
      <c r="T22" s="613"/>
      <c r="U22" s="614"/>
      <c r="V22" s="300">
        <v>300</v>
      </c>
      <c r="W22" s="300" t="s">
        <v>45</v>
      </c>
      <c r="X22" s="301">
        <v>89.25</v>
      </c>
      <c r="Y22" s="302">
        <v>26775</v>
      </c>
    </row>
    <row r="23" spans="1:25">
      <c r="A23" s="246"/>
      <c r="B23" s="565"/>
      <c r="C23" s="566"/>
      <c r="D23" s="567"/>
      <c r="E23" s="247"/>
      <c r="F23" s="242"/>
      <c r="G23" s="249"/>
      <c r="H23" s="244"/>
      <c r="I23" s="245"/>
      <c r="J23" s="380"/>
      <c r="K23" s="300"/>
      <c r="L23" s="300"/>
      <c r="M23" s="301"/>
      <c r="N23" s="302"/>
      <c r="P23" s="615"/>
      <c r="Q23" s="300"/>
      <c r="R23" s="616"/>
      <c r="S23" s="612"/>
      <c r="T23" s="613"/>
      <c r="U23" s="614"/>
      <c r="V23" s="300"/>
      <c r="W23" s="300"/>
      <c r="X23" s="301"/>
      <c r="Y23" s="302"/>
    </row>
    <row r="24" spans="1:25">
      <c r="A24" s="246">
        <v>3</v>
      </c>
      <c r="B24" s="478" t="s">
        <v>46</v>
      </c>
      <c r="C24" s="479"/>
      <c r="D24" s="480"/>
      <c r="E24" s="247"/>
      <c r="F24" s="242"/>
      <c r="G24" s="249"/>
      <c r="H24" s="244"/>
      <c r="I24" s="245"/>
      <c r="J24" s="380"/>
      <c r="K24" s="300">
        <v>3</v>
      </c>
      <c r="L24" s="300" t="s">
        <v>15</v>
      </c>
      <c r="M24" s="301">
        <v>1029</v>
      </c>
      <c r="N24" s="302">
        <v>3087</v>
      </c>
      <c r="P24" s="615"/>
      <c r="Q24" s="300"/>
      <c r="R24" s="616"/>
      <c r="S24" s="612" t="s">
        <v>225</v>
      </c>
      <c r="T24" s="613"/>
      <c r="U24" s="614"/>
      <c r="V24" s="300">
        <v>3</v>
      </c>
      <c r="W24" s="300" t="s">
        <v>15</v>
      </c>
      <c r="X24" s="301">
        <v>1029</v>
      </c>
      <c r="Y24" s="302">
        <v>3087</v>
      </c>
    </row>
    <row r="25" spans="1:25">
      <c r="A25" s="246"/>
      <c r="B25" s="825" t="s">
        <v>47</v>
      </c>
      <c r="C25" s="826"/>
      <c r="D25" s="827"/>
      <c r="E25" s="247"/>
      <c r="F25" s="242" t="s">
        <v>39</v>
      </c>
      <c r="G25" s="249">
        <v>3</v>
      </c>
      <c r="H25" s="244">
        <v>25000</v>
      </c>
      <c r="I25" s="245">
        <f t="shared" si="0"/>
        <v>75000</v>
      </c>
      <c r="J25" s="380"/>
      <c r="K25" s="300">
        <v>1</v>
      </c>
      <c r="L25" s="300" t="s">
        <v>12</v>
      </c>
      <c r="M25" s="301">
        <v>4000</v>
      </c>
      <c r="N25" s="302">
        <v>4000</v>
      </c>
      <c r="P25" s="615"/>
      <c r="Q25" s="300"/>
      <c r="R25" s="616"/>
      <c r="S25" s="612" t="s">
        <v>226</v>
      </c>
      <c r="T25" s="613"/>
      <c r="U25" s="614"/>
      <c r="V25" s="300">
        <v>1</v>
      </c>
      <c r="W25" s="300" t="s">
        <v>12</v>
      </c>
      <c r="X25" s="301">
        <v>4000</v>
      </c>
      <c r="Y25" s="302">
        <v>4000</v>
      </c>
    </row>
    <row r="26" spans="1:25">
      <c r="A26" s="246"/>
      <c r="B26" s="825" t="s">
        <v>109</v>
      </c>
      <c r="C26" s="826"/>
      <c r="D26" s="827"/>
      <c r="E26" s="247"/>
      <c r="F26" s="242" t="s">
        <v>39</v>
      </c>
      <c r="G26" s="249">
        <v>3</v>
      </c>
      <c r="H26" s="244">
        <v>15000</v>
      </c>
      <c r="I26" s="245">
        <f t="shared" si="0"/>
        <v>45000</v>
      </c>
      <c r="J26" s="380"/>
      <c r="K26" s="300">
        <v>5</v>
      </c>
      <c r="L26" s="300" t="s">
        <v>182</v>
      </c>
      <c r="M26" s="301">
        <v>682.5</v>
      </c>
      <c r="N26" s="302">
        <v>3412.5</v>
      </c>
      <c r="P26" s="615"/>
      <c r="Q26" s="300"/>
      <c r="R26" s="616"/>
      <c r="S26" s="612" t="s">
        <v>227</v>
      </c>
      <c r="T26" s="613"/>
      <c r="U26" s="614"/>
      <c r="V26" s="300">
        <v>5</v>
      </c>
      <c r="W26" s="300" t="s">
        <v>182</v>
      </c>
      <c r="X26" s="301">
        <v>682.5</v>
      </c>
      <c r="Y26" s="302">
        <v>3412.5</v>
      </c>
    </row>
    <row r="27" spans="1:25">
      <c r="A27" s="246"/>
      <c r="B27" s="825" t="s">
        <v>110</v>
      </c>
      <c r="C27" s="826"/>
      <c r="D27" s="827"/>
      <c r="E27" s="247"/>
      <c r="F27" s="242" t="s">
        <v>39</v>
      </c>
      <c r="G27" s="249">
        <v>3</v>
      </c>
      <c r="H27" s="244">
        <v>10000</v>
      </c>
      <c r="I27" s="245">
        <f t="shared" si="0"/>
        <v>30000</v>
      </c>
      <c r="J27" s="380"/>
      <c r="K27" s="300">
        <v>1</v>
      </c>
      <c r="L27" s="300" t="s">
        <v>183</v>
      </c>
      <c r="M27" s="301">
        <v>4095</v>
      </c>
      <c r="N27" s="302">
        <v>4095</v>
      </c>
      <c r="P27" s="615"/>
      <c r="Q27" s="300"/>
      <c r="R27" s="616"/>
      <c r="S27" s="612" t="s">
        <v>228</v>
      </c>
      <c r="T27" s="613"/>
      <c r="U27" s="614"/>
      <c r="V27" s="300">
        <v>1</v>
      </c>
      <c r="W27" s="300" t="s">
        <v>183</v>
      </c>
      <c r="X27" s="301">
        <v>4095</v>
      </c>
      <c r="Y27" s="302">
        <v>4095</v>
      </c>
    </row>
    <row r="28" spans="1:25">
      <c r="A28" s="246"/>
      <c r="B28" s="825" t="s">
        <v>48</v>
      </c>
      <c r="C28" s="828"/>
      <c r="D28" s="829"/>
      <c r="E28" s="247"/>
      <c r="F28" s="242" t="s">
        <v>12</v>
      </c>
      <c r="G28" s="249">
        <v>2</v>
      </c>
      <c r="H28" s="244">
        <v>30000</v>
      </c>
      <c r="I28" s="245">
        <f t="shared" si="0"/>
        <v>60000</v>
      </c>
      <c r="J28" s="380"/>
      <c r="K28" s="300">
        <v>140</v>
      </c>
      <c r="L28" s="300" t="s">
        <v>9</v>
      </c>
      <c r="M28" s="301">
        <v>57.75</v>
      </c>
      <c r="N28" s="302">
        <v>8085</v>
      </c>
      <c r="P28" s="615"/>
      <c r="Q28" s="300"/>
      <c r="R28" s="616"/>
      <c r="S28" s="612" t="s">
        <v>229</v>
      </c>
      <c r="T28" s="613"/>
      <c r="U28" s="614"/>
      <c r="V28" s="300">
        <v>140</v>
      </c>
      <c r="W28" s="300" t="s">
        <v>9</v>
      </c>
      <c r="X28" s="301">
        <v>57.75</v>
      </c>
      <c r="Y28" s="302">
        <v>8085</v>
      </c>
    </row>
    <row r="29" spans="1:25">
      <c r="A29" s="246"/>
      <c r="B29" s="825" t="s">
        <v>49</v>
      </c>
      <c r="C29" s="828"/>
      <c r="D29" s="829"/>
      <c r="E29" s="247"/>
      <c r="F29" s="242" t="s">
        <v>39</v>
      </c>
      <c r="G29" s="249">
        <v>2</v>
      </c>
      <c r="H29" s="244">
        <v>15000</v>
      </c>
      <c r="I29" s="245">
        <f t="shared" si="0"/>
        <v>30000</v>
      </c>
      <c r="J29" s="380"/>
      <c r="K29" s="300">
        <v>35</v>
      </c>
      <c r="L29" s="300" t="s">
        <v>45</v>
      </c>
      <c r="M29" s="301">
        <v>157.5</v>
      </c>
      <c r="N29" s="302">
        <v>5512.5</v>
      </c>
      <c r="P29" s="615"/>
      <c r="Q29" s="300"/>
      <c r="R29" s="616"/>
      <c r="S29" s="612" t="s">
        <v>230</v>
      </c>
      <c r="T29" s="613"/>
      <c r="U29" s="614"/>
      <c r="V29" s="300">
        <v>35</v>
      </c>
      <c r="W29" s="300" t="s">
        <v>45</v>
      </c>
      <c r="X29" s="301">
        <v>157.5</v>
      </c>
      <c r="Y29" s="302">
        <v>5512.5</v>
      </c>
    </row>
    <row r="30" spans="1:25">
      <c r="A30" s="246"/>
      <c r="B30" s="825" t="s">
        <v>50</v>
      </c>
      <c r="C30" s="826"/>
      <c r="D30" s="827"/>
      <c r="E30" s="247"/>
      <c r="F30" s="242" t="s">
        <v>12</v>
      </c>
      <c r="G30" s="249">
        <v>3</v>
      </c>
      <c r="H30" s="244">
        <v>6000</v>
      </c>
      <c r="I30" s="245">
        <f t="shared" si="0"/>
        <v>18000</v>
      </c>
      <c r="J30" s="380"/>
      <c r="K30" s="300">
        <v>2</v>
      </c>
      <c r="L30" s="300" t="s">
        <v>60</v>
      </c>
      <c r="M30" s="301">
        <v>2100</v>
      </c>
      <c r="N30" s="302">
        <v>4200</v>
      </c>
      <c r="P30" s="615"/>
      <c r="Q30" s="300"/>
      <c r="R30" s="616"/>
      <c r="S30" s="612" t="s">
        <v>231</v>
      </c>
      <c r="T30" s="613"/>
      <c r="U30" s="614"/>
      <c r="V30" s="300">
        <v>2</v>
      </c>
      <c r="W30" s="300" t="s">
        <v>60</v>
      </c>
      <c r="X30" s="301">
        <v>2100</v>
      </c>
      <c r="Y30" s="302">
        <v>4200</v>
      </c>
    </row>
    <row r="31" spans="1:25">
      <c r="A31" s="246"/>
      <c r="B31" s="486" t="s">
        <v>51</v>
      </c>
      <c r="C31" s="487"/>
      <c r="D31" s="488"/>
      <c r="E31" s="247"/>
      <c r="F31" s="242" t="s">
        <v>39</v>
      </c>
      <c r="G31" s="249">
        <v>1</v>
      </c>
      <c r="H31" s="244">
        <v>190000</v>
      </c>
      <c r="I31" s="245">
        <f t="shared" si="0"/>
        <v>190000</v>
      </c>
      <c r="J31" s="380"/>
      <c r="K31" s="300">
        <v>15</v>
      </c>
      <c r="L31" s="300" t="s">
        <v>39</v>
      </c>
      <c r="M31" s="301">
        <v>660</v>
      </c>
      <c r="N31" s="302">
        <v>9900</v>
      </c>
      <c r="P31" s="615"/>
      <c r="Q31" s="300"/>
      <c r="R31" s="616"/>
      <c r="S31" s="612" t="s">
        <v>232</v>
      </c>
      <c r="T31" s="613"/>
      <c r="U31" s="614"/>
      <c r="V31" s="300">
        <v>15</v>
      </c>
      <c r="W31" s="300" t="s">
        <v>39</v>
      </c>
      <c r="X31" s="301">
        <v>660</v>
      </c>
      <c r="Y31" s="302">
        <v>9900</v>
      </c>
    </row>
    <row r="32" spans="1:25">
      <c r="A32" s="246"/>
      <c r="B32" s="816" t="s">
        <v>75</v>
      </c>
      <c r="C32" s="817"/>
      <c r="D32" s="818"/>
      <c r="E32" s="247"/>
      <c r="F32" s="242" t="s">
        <v>39</v>
      </c>
      <c r="G32" s="249">
        <v>2</v>
      </c>
      <c r="H32" s="244">
        <v>5000</v>
      </c>
      <c r="I32" s="245">
        <f t="shared" si="0"/>
        <v>10000</v>
      </c>
      <c r="J32" s="380"/>
      <c r="K32" s="300">
        <v>1</v>
      </c>
      <c r="L32" s="300" t="s">
        <v>12</v>
      </c>
      <c r="M32" s="301">
        <v>4000</v>
      </c>
      <c r="N32" s="302">
        <v>4000</v>
      </c>
      <c r="P32" s="615"/>
      <c r="Q32" s="300"/>
      <c r="R32" s="616"/>
      <c r="S32" s="612" t="s">
        <v>233</v>
      </c>
      <c r="T32" s="613"/>
      <c r="U32" s="614"/>
      <c r="V32" s="300">
        <v>1</v>
      </c>
      <c r="W32" s="300" t="s">
        <v>12</v>
      </c>
      <c r="X32" s="301">
        <v>4000</v>
      </c>
      <c r="Y32" s="302">
        <v>4000</v>
      </c>
    </row>
    <row r="33" spans="1:25" ht="39">
      <c r="A33" s="246"/>
      <c r="B33" s="477" t="s">
        <v>111</v>
      </c>
      <c r="C33" s="481"/>
      <c r="D33" s="482"/>
      <c r="E33" s="247"/>
      <c r="F33" s="242" t="s">
        <v>39</v>
      </c>
      <c r="G33" s="249">
        <v>2</v>
      </c>
      <c r="H33" s="244">
        <v>5000</v>
      </c>
      <c r="I33" s="245">
        <f t="shared" si="0"/>
        <v>10000</v>
      </c>
      <c r="J33" s="380"/>
      <c r="K33" s="300">
        <v>2</v>
      </c>
      <c r="L33" s="300" t="s">
        <v>39</v>
      </c>
      <c r="M33" s="301">
        <v>8000</v>
      </c>
      <c r="N33" s="302">
        <v>16000</v>
      </c>
      <c r="P33" s="615"/>
      <c r="Q33" s="300">
        <v>4</v>
      </c>
      <c r="R33" s="618" t="s">
        <v>46</v>
      </c>
      <c r="S33" s="619"/>
      <c r="T33" s="619"/>
      <c r="U33" s="625"/>
      <c r="V33" s="300"/>
      <c r="W33" s="300"/>
      <c r="X33" s="301"/>
      <c r="Y33" s="302"/>
    </row>
    <row r="34" spans="1:25">
      <c r="A34" s="246"/>
      <c r="B34" s="477" t="s">
        <v>164</v>
      </c>
      <c r="C34" s="481"/>
      <c r="D34" s="482"/>
      <c r="E34" s="247"/>
      <c r="F34" s="242" t="s">
        <v>12</v>
      </c>
      <c r="G34" s="249">
        <v>1</v>
      </c>
      <c r="H34" s="244">
        <v>15000</v>
      </c>
      <c r="I34" s="245">
        <f t="shared" si="0"/>
        <v>15000</v>
      </c>
      <c r="J34" s="380"/>
      <c r="K34" s="300">
        <v>3</v>
      </c>
      <c r="L34" s="300" t="s">
        <v>39</v>
      </c>
      <c r="M34" s="301">
        <v>2000</v>
      </c>
      <c r="N34" s="302">
        <v>6000</v>
      </c>
      <c r="P34" s="615"/>
      <c r="Q34" s="300"/>
      <c r="R34" s="616"/>
      <c r="S34" s="612" t="s">
        <v>234</v>
      </c>
      <c r="T34" s="613"/>
      <c r="U34" s="614"/>
      <c r="V34" s="300">
        <v>2</v>
      </c>
      <c r="W34" s="300" t="s">
        <v>39</v>
      </c>
      <c r="X34" s="301">
        <v>8000</v>
      </c>
      <c r="Y34" s="302">
        <v>16000</v>
      </c>
    </row>
    <row r="35" spans="1:25">
      <c r="A35" s="246"/>
      <c r="B35" s="816" t="s">
        <v>76</v>
      </c>
      <c r="C35" s="817"/>
      <c r="D35" s="818"/>
      <c r="E35" s="247"/>
      <c r="F35" s="242" t="s">
        <v>39</v>
      </c>
      <c r="G35" s="249">
        <v>2</v>
      </c>
      <c r="H35" s="244">
        <v>12000</v>
      </c>
      <c r="I35" s="245">
        <f t="shared" si="0"/>
        <v>24000</v>
      </c>
      <c r="J35" s="380"/>
      <c r="K35" s="300">
        <v>2</v>
      </c>
      <c r="L35" s="300" t="s">
        <v>39</v>
      </c>
      <c r="M35" s="301">
        <v>2000</v>
      </c>
      <c r="N35" s="302">
        <v>4000</v>
      </c>
      <c r="P35" s="615"/>
      <c r="Q35" s="300"/>
      <c r="R35" s="616"/>
      <c r="S35" s="612" t="s">
        <v>235</v>
      </c>
      <c r="T35" s="613"/>
      <c r="U35" s="614"/>
      <c r="V35" s="300">
        <v>3</v>
      </c>
      <c r="W35" s="300" t="s">
        <v>39</v>
      </c>
      <c r="X35" s="301">
        <v>2000</v>
      </c>
      <c r="Y35" s="302">
        <v>6000</v>
      </c>
    </row>
    <row r="36" spans="1:25">
      <c r="A36" s="246"/>
      <c r="B36" s="816" t="s">
        <v>163</v>
      </c>
      <c r="C36" s="817"/>
      <c r="D36" s="818"/>
      <c r="E36" s="247"/>
      <c r="F36" s="242" t="s">
        <v>39</v>
      </c>
      <c r="G36" s="249">
        <v>2</v>
      </c>
      <c r="H36" s="244">
        <v>12000</v>
      </c>
      <c r="I36" s="245">
        <f t="shared" si="0"/>
        <v>24000</v>
      </c>
      <c r="J36" s="380"/>
      <c r="K36" s="300">
        <v>2</v>
      </c>
      <c r="L36" s="300" t="s">
        <v>39</v>
      </c>
      <c r="M36" s="301">
        <v>3000</v>
      </c>
      <c r="N36" s="302">
        <v>6000</v>
      </c>
      <c r="P36" s="615"/>
      <c r="Q36" s="300"/>
      <c r="R36" s="616"/>
      <c r="S36" s="612" t="s">
        <v>236</v>
      </c>
      <c r="T36" s="613"/>
      <c r="U36" s="614"/>
      <c r="V36" s="300">
        <v>2</v>
      </c>
      <c r="W36" s="300" t="s">
        <v>39</v>
      </c>
      <c r="X36" s="301">
        <v>2000</v>
      </c>
      <c r="Y36" s="302">
        <v>4000</v>
      </c>
    </row>
    <row r="37" spans="1:25" ht="15" customHeight="1">
      <c r="A37" s="246"/>
      <c r="B37" s="816" t="s">
        <v>90</v>
      </c>
      <c r="C37" s="817"/>
      <c r="D37" s="818"/>
      <c r="E37" s="247"/>
      <c r="F37" s="242" t="s">
        <v>12</v>
      </c>
      <c r="G37" s="249">
        <v>1</v>
      </c>
      <c r="H37" s="244">
        <v>15000</v>
      </c>
      <c r="I37" s="245">
        <f t="shared" si="0"/>
        <v>15000</v>
      </c>
      <c r="J37" s="380"/>
      <c r="K37" s="300">
        <v>1</v>
      </c>
      <c r="L37" s="300" t="s">
        <v>12</v>
      </c>
      <c r="M37" s="301">
        <v>50000</v>
      </c>
      <c r="N37" s="302">
        <v>50000</v>
      </c>
      <c r="P37" s="615"/>
      <c r="Q37" s="300"/>
      <c r="R37" s="616"/>
      <c r="S37" s="612" t="s">
        <v>237</v>
      </c>
      <c r="T37" s="613"/>
      <c r="U37" s="614"/>
      <c r="V37" s="300">
        <v>2</v>
      </c>
      <c r="W37" s="300" t="s">
        <v>39</v>
      </c>
      <c r="X37" s="301">
        <v>3000</v>
      </c>
      <c r="Y37" s="302">
        <v>6000</v>
      </c>
    </row>
    <row r="38" spans="1:25">
      <c r="A38" s="246"/>
      <c r="B38" s="477"/>
      <c r="C38" s="481"/>
      <c r="D38" s="482"/>
      <c r="E38" s="247"/>
      <c r="F38" s="242"/>
      <c r="G38" s="249"/>
      <c r="H38" s="244"/>
      <c r="I38" s="245"/>
      <c r="J38" s="380"/>
      <c r="K38" s="300"/>
      <c r="L38" s="300" t="s">
        <v>12</v>
      </c>
      <c r="M38" s="301">
        <v>10400</v>
      </c>
      <c r="N38" s="302">
        <v>10400</v>
      </c>
      <c r="P38" s="615"/>
      <c r="Q38" s="300"/>
      <c r="R38" s="616"/>
      <c r="S38" s="612" t="s">
        <v>48</v>
      </c>
      <c r="T38" s="613"/>
      <c r="U38" s="614"/>
      <c r="V38" s="300">
        <v>1</v>
      </c>
      <c r="W38" s="300" t="s">
        <v>12</v>
      </c>
      <c r="X38" s="301">
        <v>50000</v>
      </c>
      <c r="Y38" s="302">
        <v>50000</v>
      </c>
    </row>
    <row r="39" spans="1:25">
      <c r="A39" s="246"/>
      <c r="B39" s="477"/>
      <c r="C39" s="481"/>
      <c r="D39" s="482"/>
      <c r="E39" s="247"/>
      <c r="F39" s="242"/>
      <c r="G39" s="249"/>
      <c r="H39" s="244"/>
      <c r="I39" s="245"/>
      <c r="J39" s="380"/>
      <c r="K39" s="300"/>
      <c r="L39" s="300" t="s">
        <v>39</v>
      </c>
      <c r="M39" s="301">
        <v>6000</v>
      </c>
      <c r="N39" s="302">
        <v>6000</v>
      </c>
      <c r="P39" s="615"/>
      <c r="Q39" s="300"/>
      <c r="R39" s="616"/>
      <c r="S39" s="612" t="s">
        <v>90</v>
      </c>
      <c r="T39" s="613"/>
      <c r="U39" s="614"/>
      <c r="V39" s="300">
        <v>1</v>
      </c>
      <c r="W39" s="300" t="s">
        <v>12</v>
      </c>
      <c r="X39" s="301">
        <v>50000</v>
      </c>
      <c r="Y39" s="302">
        <v>50000</v>
      </c>
    </row>
    <row r="40" spans="1:25">
      <c r="A40" s="246"/>
      <c r="B40" s="477"/>
      <c r="C40" s="481"/>
      <c r="D40" s="482"/>
      <c r="E40" s="247"/>
      <c r="F40" s="242"/>
      <c r="G40" s="249"/>
      <c r="H40" s="244"/>
      <c r="I40" s="245"/>
      <c r="J40" s="380"/>
      <c r="K40" s="300"/>
      <c r="L40" s="300" t="s">
        <v>12</v>
      </c>
      <c r="M40" s="301">
        <v>34000</v>
      </c>
      <c r="N40" s="302">
        <v>34000</v>
      </c>
      <c r="P40" s="615"/>
      <c r="Q40" s="300"/>
      <c r="R40" s="616"/>
      <c r="S40" s="612" t="s">
        <v>238</v>
      </c>
      <c r="T40" s="613"/>
      <c r="U40" s="614"/>
      <c r="V40" s="300">
        <v>1</v>
      </c>
      <c r="W40" s="300" t="s">
        <v>12</v>
      </c>
      <c r="X40" s="301">
        <v>10400</v>
      </c>
      <c r="Y40" s="302">
        <v>10400</v>
      </c>
    </row>
    <row r="41" spans="1:25">
      <c r="A41" s="246"/>
      <c r="B41" s="477"/>
      <c r="C41" s="481"/>
      <c r="D41" s="482"/>
      <c r="E41" s="247"/>
      <c r="F41" s="242"/>
      <c r="G41" s="249"/>
      <c r="H41" s="244"/>
      <c r="I41" s="245"/>
      <c r="J41" s="380"/>
      <c r="K41" s="300"/>
      <c r="L41" s="300" t="s">
        <v>39</v>
      </c>
      <c r="M41" s="301">
        <v>3000</v>
      </c>
      <c r="N41" s="302">
        <v>6000</v>
      </c>
      <c r="P41" s="615"/>
      <c r="Q41" s="300"/>
      <c r="R41" s="616"/>
      <c r="S41" s="612" t="s">
        <v>239</v>
      </c>
      <c r="T41" s="613"/>
      <c r="U41" s="614"/>
      <c r="V41" s="300">
        <v>1</v>
      </c>
      <c r="W41" s="300" t="s">
        <v>39</v>
      </c>
      <c r="X41" s="301">
        <v>6000</v>
      </c>
      <c r="Y41" s="302">
        <v>6000</v>
      </c>
    </row>
    <row r="42" spans="1:25">
      <c r="A42" s="246"/>
      <c r="B42" s="477"/>
      <c r="C42" s="481"/>
      <c r="D42" s="482"/>
      <c r="E42" s="247"/>
      <c r="F42" s="242"/>
      <c r="G42" s="249"/>
      <c r="H42" s="244"/>
      <c r="I42" s="245"/>
      <c r="J42" s="380"/>
      <c r="K42" s="300"/>
      <c r="L42" s="300" t="s">
        <v>12</v>
      </c>
      <c r="M42" s="301">
        <v>100000</v>
      </c>
      <c r="N42" s="302">
        <v>100000</v>
      </c>
      <c r="P42" s="615"/>
      <c r="Q42" s="300"/>
      <c r="R42" s="616"/>
      <c r="S42" s="612" t="s">
        <v>240</v>
      </c>
      <c r="T42" s="613"/>
      <c r="U42" s="614"/>
      <c r="V42" s="300">
        <v>1</v>
      </c>
      <c r="W42" s="300" t="s">
        <v>12</v>
      </c>
      <c r="X42" s="301">
        <v>34000</v>
      </c>
      <c r="Y42" s="302">
        <v>34000</v>
      </c>
    </row>
    <row r="43" spans="1:25">
      <c r="A43" s="246"/>
      <c r="B43" s="477"/>
      <c r="C43" s="481"/>
      <c r="D43" s="482"/>
      <c r="E43" s="247"/>
      <c r="F43" s="242"/>
      <c r="G43" s="249"/>
      <c r="H43" s="244"/>
      <c r="I43" s="245"/>
      <c r="J43" s="380"/>
      <c r="K43" s="300"/>
      <c r="L43" s="300" t="s">
        <v>39</v>
      </c>
      <c r="M43" s="301">
        <v>2000</v>
      </c>
      <c r="N43" s="302">
        <v>4000</v>
      </c>
      <c r="P43" s="615"/>
      <c r="Q43" s="300"/>
      <c r="R43" s="616"/>
      <c r="S43" s="612" t="s">
        <v>241</v>
      </c>
      <c r="T43" s="613"/>
      <c r="U43" s="614"/>
      <c r="V43" s="300">
        <v>2</v>
      </c>
      <c r="W43" s="300" t="s">
        <v>39</v>
      </c>
      <c r="X43" s="301">
        <v>3000</v>
      </c>
      <c r="Y43" s="302">
        <v>6000</v>
      </c>
    </row>
    <row r="44" spans="1:25">
      <c r="A44" s="246"/>
      <c r="B44" s="477"/>
      <c r="C44" s="481"/>
      <c r="D44" s="482"/>
      <c r="E44" s="247"/>
      <c r="F44" s="242"/>
      <c r="G44" s="249"/>
      <c r="H44" s="244"/>
      <c r="I44" s="245"/>
      <c r="J44" s="380"/>
      <c r="K44" s="300"/>
      <c r="L44" s="300" t="s">
        <v>39</v>
      </c>
      <c r="M44" s="301">
        <v>3000</v>
      </c>
      <c r="N44" s="302">
        <v>6000</v>
      </c>
      <c r="P44" s="615"/>
      <c r="Q44" s="300"/>
      <c r="R44" s="616"/>
      <c r="S44" s="612" t="s">
        <v>242</v>
      </c>
      <c r="T44" s="613"/>
      <c r="U44" s="614"/>
      <c r="V44" s="300">
        <v>1</v>
      </c>
      <c r="W44" s="300" t="s">
        <v>12</v>
      </c>
      <c r="X44" s="301">
        <v>100000</v>
      </c>
      <c r="Y44" s="302">
        <v>100000</v>
      </c>
    </row>
    <row r="45" spans="1:25">
      <c r="A45" s="246"/>
      <c r="B45" s="477"/>
      <c r="C45" s="481"/>
      <c r="D45" s="482"/>
      <c r="E45" s="247"/>
      <c r="F45" s="242"/>
      <c r="G45" s="249"/>
      <c r="H45" s="244"/>
      <c r="I45" s="245"/>
      <c r="J45" s="380"/>
      <c r="K45" s="300"/>
      <c r="L45" s="300" t="s">
        <v>39</v>
      </c>
      <c r="M45" s="301">
        <v>3000</v>
      </c>
      <c r="N45" s="302">
        <v>6000</v>
      </c>
      <c r="P45" s="615"/>
      <c r="Q45" s="300"/>
      <c r="R45" s="616"/>
      <c r="S45" s="612" t="s">
        <v>243</v>
      </c>
      <c r="T45" s="613"/>
      <c r="U45" s="614"/>
      <c r="V45" s="300">
        <v>2</v>
      </c>
      <c r="W45" s="300" t="s">
        <v>39</v>
      </c>
      <c r="X45" s="301">
        <v>2000</v>
      </c>
      <c r="Y45" s="302">
        <v>4000</v>
      </c>
    </row>
    <row r="46" spans="1:25">
      <c r="A46" s="246"/>
      <c r="B46" s="477"/>
      <c r="C46" s="481"/>
      <c r="D46" s="482"/>
      <c r="E46" s="247"/>
      <c r="F46" s="242"/>
      <c r="G46" s="249"/>
      <c r="H46" s="244"/>
      <c r="I46" s="245"/>
      <c r="J46" s="380"/>
      <c r="K46" s="300"/>
      <c r="L46" s="300" t="s">
        <v>12</v>
      </c>
      <c r="M46" s="301">
        <v>4000</v>
      </c>
      <c r="N46" s="302">
        <v>4000</v>
      </c>
      <c r="P46" s="615"/>
      <c r="Q46" s="300"/>
      <c r="R46" s="616"/>
      <c r="S46" s="612" t="s">
        <v>244</v>
      </c>
      <c r="T46" s="613"/>
      <c r="U46" s="614"/>
      <c r="V46" s="300">
        <v>2</v>
      </c>
      <c r="W46" s="300" t="s">
        <v>39</v>
      </c>
      <c r="X46" s="301">
        <v>3000</v>
      </c>
      <c r="Y46" s="302">
        <v>6000</v>
      </c>
    </row>
    <row r="47" spans="1:25">
      <c r="A47" s="246"/>
      <c r="B47" s="477"/>
      <c r="C47" s="481"/>
      <c r="D47" s="482"/>
      <c r="E47" s="247"/>
      <c r="F47" s="242"/>
      <c r="G47" s="249"/>
      <c r="H47" s="244"/>
      <c r="I47" s="245"/>
      <c r="J47" s="380"/>
      <c r="K47" s="300"/>
      <c r="L47" s="300" t="s">
        <v>12</v>
      </c>
      <c r="M47" s="301">
        <v>10000</v>
      </c>
      <c r="N47" s="302">
        <v>10000</v>
      </c>
      <c r="P47" s="615"/>
      <c r="Q47" s="300"/>
      <c r="R47" s="616"/>
      <c r="S47" s="612" t="s">
        <v>245</v>
      </c>
      <c r="T47" s="613"/>
      <c r="U47" s="614"/>
      <c r="V47" s="300">
        <v>2</v>
      </c>
      <c r="W47" s="300" t="s">
        <v>39</v>
      </c>
      <c r="X47" s="301">
        <v>3000</v>
      </c>
      <c r="Y47" s="302">
        <v>6000</v>
      </c>
    </row>
    <row r="48" spans="1:25">
      <c r="A48" s="246"/>
      <c r="B48" s="477"/>
      <c r="C48" s="481"/>
      <c r="D48" s="482"/>
      <c r="E48" s="247"/>
      <c r="F48" s="242"/>
      <c r="G48" s="249"/>
      <c r="H48" s="244"/>
      <c r="I48" s="245"/>
      <c r="J48" s="380"/>
      <c r="K48" s="300"/>
      <c r="L48" s="300" t="s">
        <v>12</v>
      </c>
      <c r="M48" s="301">
        <v>95000</v>
      </c>
      <c r="N48" s="302">
        <v>95000</v>
      </c>
      <c r="P48" s="615"/>
      <c r="Q48" s="300"/>
      <c r="R48" s="616"/>
      <c r="S48" s="612" t="s">
        <v>246</v>
      </c>
      <c r="T48" s="613"/>
      <c r="U48" s="614"/>
      <c r="V48" s="300">
        <v>1</v>
      </c>
      <c r="W48" s="300" t="s">
        <v>12</v>
      </c>
      <c r="X48" s="301">
        <v>4000</v>
      </c>
      <c r="Y48" s="302">
        <v>4000</v>
      </c>
    </row>
    <row r="49" spans="1:25">
      <c r="A49" s="246"/>
      <c r="B49" s="477"/>
      <c r="C49" s="481"/>
      <c r="D49" s="482"/>
      <c r="E49" s="247"/>
      <c r="F49" s="242"/>
      <c r="G49" s="249"/>
      <c r="H49" s="244"/>
      <c r="I49" s="245"/>
      <c r="J49" s="380"/>
      <c r="K49" s="300"/>
      <c r="L49" s="300" t="s">
        <v>39</v>
      </c>
      <c r="M49" s="301">
        <v>3000</v>
      </c>
      <c r="N49" s="302">
        <v>6000</v>
      </c>
      <c r="P49" s="615"/>
      <c r="Q49" s="300"/>
      <c r="R49" s="616"/>
      <c r="S49" s="612" t="s">
        <v>247</v>
      </c>
      <c r="T49" s="613"/>
      <c r="U49" s="614"/>
      <c r="V49" s="300">
        <v>1</v>
      </c>
      <c r="W49" s="300" t="s">
        <v>12</v>
      </c>
      <c r="X49" s="301">
        <v>10000</v>
      </c>
      <c r="Y49" s="302">
        <v>10000</v>
      </c>
    </row>
    <row r="50" spans="1:25">
      <c r="A50" s="246"/>
      <c r="B50" s="477"/>
      <c r="C50" s="481"/>
      <c r="D50" s="482"/>
      <c r="E50" s="247"/>
      <c r="F50" s="242"/>
      <c r="G50" s="249"/>
      <c r="H50" s="244"/>
      <c r="I50" s="245"/>
      <c r="J50" s="380"/>
      <c r="K50" s="300"/>
      <c r="L50" s="300" t="s">
        <v>12</v>
      </c>
      <c r="M50" s="301">
        <v>4000</v>
      </c>
      <c r="N50" s="302">
        <v>4000</v>
      </c>
      <c r="P50" s="615"/>
      <c r="Q50" s="300"/>
      <c r="R50" s="616"/>
      <c r="S50" s="612" t="s">
        <v>205</v>
      </c>
      <c r="T50" s="613"/>
      <c r="U50" s="614"/>
      <c r="V50" s="300">
        <v>1</v>
      </c>
      <c r="W50" s="300" t="s">
        <v>12</v>
      </c>
      <c r="X50" s="301">
        <v>95000</v>
      </c>
      <c r="Y50" s="302">
        <v>95000</v>
      </c>
    </row>
    <row r="51" spans="1:25">
      <c r="A51" s="246"/>
      <c r="B51" s="477"/>
      <c r="C51" s="481"/>
      <c r="D51" s="482"/>
      <c r="E51" s="247"/>
      <c r="F51" s="242"/>
      <c r="G51" s="249"/>
      <c r="H51" s="244"/>
      <c r="I51" s="245"/>
      <c r="J51" s="380"/>
      <c r="K51" s="300"/>
      <c r="L51" s="300" t="s">
        <v>12</v>
      </c>
      <c r="M51" s="301">
        <v>10000</v>
      </c>
      <c r="N51" s="302">
        <v>10000</v>
      </c>
      <c r="P51" s="610"/>
      <c r="Q51" s="611"/>
      <c r="R51" s="617"/>
      <c r="S51" s="618"/>
      <c r="T51" s="619"/>
      <c r="U51" s="614"/>
      <c r="V51" s="300"/>
      <c r="W51" s="300"/>
      <c r="X51" s="301"/>
      <c r="Y51" s="302"/>
    </row>
    <row r="52" spans="1:25">
      <c r="A52" s="246"/>
      <c r="B52" s="477"/>
      <c r="C52" s="481"/>
      <c r="D52" s="482"/>
      <c r="E52" s="247"/>
      <c r="F52" s="242"/>
      <c r="G52" s="249"/>
      <c r="H52" s="244"/>
      <c r="I52" s="245"/>
      <c r="J52" s="380"/>
      <c r="K52" s="300">
        <v>1</v>
      </c>
      <c r="L52" s="300" t="s">
        <v>12</v>
      </c>
      <c r="M52" s="301">
        <v>95000</v>
      </c>
      <c r="N52" s="302">
        <v>95000</v>
      </c>
      <c r="P52" s="620"/>
      <c r="Q52" s="298"/>
      <c r="R52" s="649" t="s">
        <v>248</v>
      </c>
      <c r="S52" s="649"/>
      <c r="T52" s="649"/>
      <c r="U52" s="649"/>
      <c r="V52" s="649"/>
      <c r="W52" s="649"/>
      <c r="X52" s="303"/>
      <c r="Y52" s="304">
        <v>568662.5</v>
      </c>
    </row>
    <row r="53" spans="1:25" ht="117">
      <c r="A53" s="154" t="s">
        <v>52</v>
      </c>
      <c r="B53" s="830" t="s">
        <v>53</v>
      </c>
      <c r="C53" s="831"/>
      <c r="D53" s="832"/>
      <c r="E53" s="250"/>
      <c r="F53" s="251"/>
      <c r="G53" s="252"/>
      <c r="H53" s="253"/>
      <c r="I53" s="111">
        <f>SUM(I12:I37)</f>
        <v>687000</v>
      </c>
      <c r="J53" s="380"/>
      <c r="K53" s="300">
        <v>1</v>
      </c>
      <c r="L53" s="300"/>
      <c r="M53" s="301"/>
      <c r="N53" s="598"/>
      <c r="P53" s="650" t="s">
        <v>249</v>
      </c>
      <c r="Q53" s="651"/>
      <c r="R53" s="652" t="s">
        <v>131</v>
      </c>
      <c r="S53" s="653"/>
      <c r="T53" s="653"/>
      <c r="U53" s="653"/>
      <c r="V53" s="653"/>
      <c r="W53" s="653"/>
      <c r="X53" s="653"/>
      <c r="Y53" s="654"/>
    </row>
    <row r="54" spans="1:25">
      <c r="A54" s="154"/>
      <c r="B54" s="483"/>
      <c r="C54" s="484"/>
      <c r="D54" s="485"/>
      <c r="E54" s="250"/>
      <c r="F54" s="251"/>
      <c r="G54" s="252"/>
      <c r="H54" s="253"/>
      <c r="I54" s="111"/>
      <c r="J54" s="380"/>
      <c r="K54" s="300">
        <v>1</v>
      </c>
      <c r="L54" s="300"/>
      <c r="M54" s="301"/>
      <c r="N54" s="302"/>
      <c r="P54" s="615"/>
      <c r="Q54" s="300">
        <v>1</v>
      </c>
      <c r="R54" s="655" t="s">
        <v>100</v>
      </c>
      <c r="S54" s="656"/>
      <c r="T54" s="656"/>
      <c r="U54" s="657"/>
      <c r="V54" s="305">
        <v>1</v>
      </c>
      <c r="W54" s="305" t="s">
        <v>12</v>
      </c>
      <c r="X54" s="301">
        <v>10000</v>
      </c>
      <c r="Y54" s="302">
        <v>10000</v>
      </c>
    </row>
    <row r="55" spans="1:25">
      <c r="A55" s="157" t="s">
        <v>19</v>
      </c>
      <c r="B55" s="833" t="s">
        <v>131</v>
      </c>
      <c r="C55" s="834"/>
      <c r="D55" s="835"/>
      <c r="E55" s="254"/>
      <c r="F55" s="255"/>
      <c r="G55" s="256"/>
      <c r="H55" s="257"/>
      <c r="I55" s="258"/>
      <c r="J55" s="381"/>
      <c r="K55" s="300">
        <v>2</v>
      </c>
      <c r="L55" s="300"/>
      <c r="M55" s="301"/>
      <c r="N55" s="302"/>
      <c r="P55" s="615"/>
      <c r="Q55" s="300">
        <v>2</v>
      </c>
      <c r="R55" s="655" t="s">
        <v>120</v>
      </c>
      <c r="S55" s="656"/>
      <c r="T55" s="656"/>
      <c r="U55" s="657"/>
      <c r="V55" s="305">
        <v>1</v>
      </c>
      <c r="W55" s="305" t="s">
        <v>12</v>
      </c>
      <c r="X55" s="301">
        <v>126487</v>
      </c>
      <c r="Y55" s="302">
        <v>126487</v>
      </c>
    </row>
    <row r="56" spans="1:25">
      <c r="A56" s="155">
        <v>1</v>
      </c>
      <c r="B56" s="836" t="s">
        <v>100</v>
      </c>
      <c r="C56" s="837"/>
      <c r="D56" s="838"/>
      <c r="E56" s="254"/>
      <c r="F56" s="255" t="s">
        <v>12</v>
      </c>
      <c r="G56" s="256">
        <v>1</v>
      </c>
      <c r="H56" s="259">
        <v>15000</v>
      </c>
      <c r="I56" s="258">
        <f>H56*G56</f>
        <v>15000</v>
      </c>
      <c r="J56" s="381"/>
      <c r="K56" s="300">
        <v>1</v>
      </c>
      <c r="L56" s="305" t="s">
        <v>12</v>
      </c>
      <c r="M56" s="301">
        <v>10000</v>
      </c>
      <c r="N56" s="302">
        <v>10000</v>
      </c>
      <c r="P56" s="615"/>
      <c r="Q56" s="300">
        <v>3</v>
      </c>
      <c r="R56" s="658" t="s">
        <v>167</v>
      </c>
      <c r="S56" s="659"/>
      <c r="T56" s="659"/>
      <c r="U56" s="660"/>
      <c r="V56" s="305">
        <v>1</v>
      </c>
      <c r="W56" s="305" t="s">
        <v>39</v>
      </c>
      <c r="X56" s="301">
        <v>0</v>
      </c>
      <c r="Y56" s="302">
        <v>0</v>
      </c>
    </row>
    <row r="57" spans="1:25" ht="15" customHeight="1">
      <c r="A57" s="155">
        <v>2</v>
      </c>
      <c r="B57" s="836" t="s">
        <v>120</v>
      </c>
      <c r="C57" s="837"/>
      <c r="D57" s="838"/>
      <c r="E57" s="254"/>
      <c r="F57" s="255" t="s">
        <v>12</v>
      </c>
      <c r="G57" s="256">
        <v>1</v>
      </c>
      <c r="H57" s="259">
        <v>30000</v>
      </c>
      <c r="I57" s="258">
        <f>H57*G57</f>
        <v>30000</v>
      </c>
      <c r="J57" s="380"/>
      <c r="K57" s="300">
        <v>2</v>
      </c>
      <c r="L57" s="305" t="s">
        <v>12</v>
      </c>
      <c r="M57" s="301">
        <v>126487</v>
      </c>
      <c r="N57" s="302">
        <v>126487</v>
      </c>
      <c r="P57" s="610"/>
      <c r="Q57" s="611"/>
      <c r="R57" s="617"/>
      <c r="S57" s="618"/>
      <c r="T57" s="619"/>
      <c r="U57" s="614"/>
      <c r="V57" s="300"/>
      <c r="W57" s="300"/>
      <c r="X57" s="301"/>
      <c r="Y57" s="302"/>
    </row>
    <row r="58" spans="1:25">
      <c r="A58" s="155">
        <v>3</v>
      </c>
      <c r="B58" s="836" t="s">
        <v>167</v>
      </c>
      <c r="C58" s="837"/>
      <c r="D58" s="838"/>
      <c r="E58" s="254"/>
      <c r="F58" s="255" t="s">
        <v>39</v>
      </c>
      <c r="G58" s="256">
        <v>1</v>
      </c>
      <c r="H58" s="259"/>
      <c r="I58" s="259">
        <f>H58*G58</f>
        <v>0</v>
      </c>
      <c r="J58" s="380"/>
      <c r="K58" s="300">
        <v>2</v>
      </c>
      <c r="L58" s="305" t="s">
        <v>39</v>
      </c>
      <c r="M58" s="301"/>
      <c r="N58" s="302"/>
      <c r="P58" s="610"/>
      <c r="Q58" s="621"/>
      <c r="R58" s="661" t="s">
        <v>248</v>
      </c>
      <c r="S58" s="649"/>
      <c r="T58" s="649"/>
      <c r="U58" s="649"/>
      <c r="V58" s="649"/>
      <c r="W58" s="649"/>
      <c r="X58" s="303"/>
      <c r="Y58" s="304">
        <v>136487</v>
      </c>
    </row>
    <row r="59" spans="1:25" ht="117">
      <c r="A59" s="156"/>
      <c r="B59" s="839" t="s">
        <v>53</v>
      </c>
      <c r="C59" s="840"/>
      <c r="D59" s="841"/>
      <c r="E59" s="254"/>
      <c r="F59" s="255"/>
      <c r="G59" s="256"/>
      <c r="H59" s="257"/>
      <c r="I59" s="260">
        <f>SUM(I56:I58)</f>
        <v>45000</v>
      </c>
      <c r="J59" s="380"/>
      <c r="K59" s="300">
        <v>2</v>
      </c>
      <c r="L59" s="300"/>
      <c r="M59" s="301"/>
      <c r="N59" s="600">
        <v>136487</v>
      </c>
      <c r="P59" s="650" t="s">
        <v>250</v>
      </c>
      <c r="Q59" s="651"/>
      <c r="R59" s="652" t="s">
        <v>175</v>
      </c>
      <c r="S59" s="653"/>
      <c r="T59" s="653"/>
      <c r="U59" s="653"/>
      <c r="V59" s="653"/>
      <c r="W59" s="653"/>
      <c r="X59" s="653"/>
      <c r="Y59" s="654"/>
    </row>
    <row r="60" spans="1:25">
      <c r="A60" s="156"/>
      <c r="B60" s="462"/>
      <c r="C60" s="463"/>
      <c r="D60" s="464"/>
      <c r="E60" s="254"/>
      <c r="F60" s="255"/>
      <c r="G60" s="256"/>
      <c r="H60" s="257"/>
      <c r="I60" s="260"/>
      <c r="J60" s="380"/>
      <c r="K60" s="300">
        <v>1</v>
      </c>
      <c r="L60" s="300"/>
      <c r="M60" s="301"/>
      <c r="N60" s="302"/>
      <c r="P60" s="615"/>
      <c r="Q60" s="300">
        <v>1</v>
      </c>
      <c r="R60" s="655" t="s">
        <v>100</v>
      </c>
      <c r="S60" s="656"/>
      <c r="T60" s="656"/>
      <c r="U60" s="657"/>
      <c r="V60" s="305">
        <v>1</v>
      </c>
      <c r="W60" s="305" t="s">
        <v>12</v>
      </c>
      <c r="X60" s="301">
        <v>10000</v>
      </c>
      <c r="Y60" s="302">
        <v>10000</v>
      </c>
    </row>
    <row r="61" spans="1:25">
      <c r="A61" s="157" t="s">
        <v>78</v>
      </c>
      <c r="B61" s="833" t="s">
        <v>175</v>
      </c>
      <c r="C61" s="834"/>
      <c r="D61" s="835"/>
      <c r="E61" s="254"/>
      <c r="F61" s="255"/>
      <c r="G61" s="256"/>
      <c r="H61" s="257"/>
      <c r="I61" s="258"/>
      <c r="J61" s="382"/>
      <c r="K61" s="300">
        <v>1</v>
      </c>
      <c r="L61" s="300"/>
      <c r="M61" s="301"/>
      <c r="N61" s="302"/>
      <c r="P61" s="615"/>
      <c r="Q61" s="300">
        <v>2</v>
      </c>
      <c r="R61" s="655" t="s">
        <v>120</v>
      </c>
      <c r="S61" s="656"/>
      <c r="T61" s="656"/>
      <c r="U61" s="657"/>
      <c r="V61" s="305">
        <v>1</v>
      </c>
      <c r="W61" s="305" t="s">
        <v>12</v>
      </c>
      <c r="X61" s="301">
        <v>104927</v>
      </c>
      <c r="Y61" s="302">
        <v>104927</v>
      </c>
    </row>
    <row r="62" spans="1:25">
      <c r="A62" s="155">
        <v>1</v>
      </c>
      <c r="B62" s="836" t="s">
        <v>100</v>
      </c>
      <c r="C62" s="837"/>
      <c r="D62" s="838"/>
      <c r="E62" s="254"/>
      <c r="F62" s="255" t="s">
        <v>12</v>
      </c>
      <c r="G62" s="256">
        <v>1</v>
      </c>
      <c r="H62" s="259">
        <v>15000</v>
      </c>
      <c r="I62" s="258">
        <f>H62*G62</f>
        <v>15000</v>
      </c>
      <c r="J62" s="382"/>
      <c r="K62" s="300">
        <v>1</v>
      </c>
      <c r="L62" s="305" t="s">
        <v>12</v>
      </c>
      <c r="M62" s="301">
        <v>10000</v>
      </c>
      <c r="N62" s="302">
        <v>10000</v>
      </c>
      <c r="P62" s="610"/>
      <c r="Q62" s="611"/>
      <c r="R62" s="617"/>
      <c r="S62" s="618"/>
      <c r="T62" s="619"/>
      <c r="U62" s="614"/>
      <c r="V62" s="300"/>
      <c r="W62" s="300"/>
      <c r="X62" s="301"/>
      <c r="Y62" s="302"/>
    </row>
    <row r="63" spans="1:25" ht="15" customHeight="1">
      <c r="A63" s="155">
        <v>2</v>
      </c>
      <c r="B63" s="836" t="s">
        <v>120</v>
      </c>
      <c r="C63" s="837"/>
      <c r="D63" s="838"/>
      <c r="E63" s="254"/>
      <c r="F63" s="255" t="s">
        <v>12</v>
      </c>
      <c r="G63" s="256">
        <v>1</v>
      </c>
      <c r="H63" s="259">
        <v>30000</v>
      </c>
      <c r="I63" s="258">
        <f>H63*G63</f>
        <v>30000</v>
      </c>
      <c r="J63" s="380"/>
      <c r="K63" s="300">
        <v>2</v>
      </c>
      <c r="L63" s="305" t="s">
        <v>12</v>
      </c>
      <c r="M63" s="301">
        <v>104927</v>
      </c>
      <c r="N63" s="302">
        <v>104927</v>
      </c>
      <c r="P63" s="610"/>
      <c r="Q63" s="621"/>
      <c r="R63" s="661" t="s">
        <v>248</v>
      </c>
      <c r="S63" s="649"/>
      <c r="T63" s="649"/>
      <c r="U63" s="649"/>
      <c r="V63" s="649"/>
      <c r="W63" s="649"/>
      <c r="X63" s="303"/>
      <c r="Y63" s="304">
        <v>114927</v>
      </c>
    </row>
    <row r="64" spans="1:25" ht="104">
      <c r="A64" s="156"/>
      <c r="B64" s="839" t="s">
        <v>53</v>
      </c>
      <c r="C64" s="840"/>
      <c r="D64" s="841"/>
      <c r="E64" s="254"/>
      <c r="F64" s="255"/>
      <c r="G64" s="256"/>
      <c r="H64" s="257"/>
      <c r="I64" s="260">
        <f>SUM(I62:I63)</f>
        <v>45000</v>
      </c>
      <c r="J64" s="380"/>
      <c r="K64" s="300">
        <v>1</v>
      </c>
      <c r="L64" s="305"/>
      <c r="M64" s="301"/>
      <c r="N64" s="600">
        <v>114927</v>
      </c>
      <c r="P64" s="650" t="s">
        <v>251</v>
      </c>
      <c r="Q64" s="651"/>
      <c r="R64" s="652" t="s">
        <v>132</v>
      </c>
      <c r="S64" s="653"/>
      <c r="T64" s="653"/>
      <c r="U64" s="653"/>
      <c r="V64" s="653"/>
      <c r="W64" s="653"/>
      <c r="X64" s="653"/>
      <c r="Y64" s="654"/>
    </row>
    <row r="65" spans="1:25">
      <c r="A65" s="156"/>
      <c r="B65" s="462"/>
      <c r="C65" s="463"/>
      <c r="D65" s="464"/>
      <c r="E65" s="254"/>
      <c r="F65" s="255"/>
      <c r="G65" s="256"/>
      <c r="H65" s="257"/>
      <c r="I65" s="260"/>
      <c r="J65" s="380"/>
      <c r="K65" s="300">
        <v>1</v>
      </c>
      <c r="L65" s="305"/>
      <c r="M65" s="301">
        <v>0</v>
      </c>
      <c r="N65" s="254"/>
      <c r="P65" s="615"/>
      <c r="Q65" s="300">
        <v>1</v>
      </c>
      <c r="R65" s="655" t="s">
        <v>100</v>
      </c>
      <c r="S65" s="656"/>
      <c r="T65" s="656"/>
      <c r="U65" s="657"/>
      <c r="V65" s="305">
        <v>1</v>
      </c>
      <c r="W65" s="305" t="s">
        <v>12</v>
      </c>
      <c r="X65" s="301">
        <v>10000</v>
      </c>
      <c r="Y65" s="302">
        <v>10000</v>
      </c>
    </row>
    <row r="66" spans="1:25">
      <c r="A66" s="155"/>
      <c r="B66" s="465"/>
      <c r="C66" s="466"/>
      <c r="D66" s="467"/>
      <c r="E66" s="254"/>
      <c r="F66" s="255"/>
      <c r="G66" s="256"/>
      <c r="H66" s="259"/>
      <c r="I66" s="258"/>
      <c r="J66" s="380"/>
      <c r="K66" s="300">
        <v>1</v>
      </c>
      <c r="L66" s="300"/>
      <c r="M66" s="301"/>
      <c r="N66" s="302"/>
      <c r="P66" s="615"/>
      <c r="Q66" s="300">
        <v>2</v>
      </c>
      <c r="R66" s="655" t="s">
        <v>120</v>
      </c>
      <c r="S66" s="656"/>
      <c r="T66" s="656"/>
      <c r="U66" s="657"/>
      <c r="V66" s="305">
        <v>1</v>
      </c>
      <c r="W66" s="305" t="s">
        <v>12</v>
      </c>
      <c r="X66" s="301">
        <v>150258</v>
      </c>
      <c r="Y66" s="302">
        <v>150258</v>
      </c>
    </row>
    <row r="67" spans="1:25">
      <c r="A67" s="157" t="s">
        <v>79</v>
      </c>
      <c r="B67" s="833" t="s">
        <v>132</v>
      </c>
      <c r="C67" s="834"/>
      <c r="D67" s="835"/>
      <c r="E67" s="254"/>
      <c r="F67" s="255"/>
      <c r="G67" s="256"/>
      <c r="H67" s="257"/>
      <c r="I67" s="258"/>
      <c r="J67" s="382"/>
      <c r="K67" s="300"/>
      <c r="L67" s="300"/>
      <c r="M67" s="301"/>
      <c r="N67" s="302"/>
      <c r="P67" s="615"/>
      <c r="Q67" s="300">
        <v>3</v>
      </c>
      <c r="R67" s="658" t="s">
        <v>167</v>
      </c>
      <c r="S67" s="659"/>
      <c r="T67" s="659"/>
      <c r="U67" s="660"/>
      <c r="V67" s="305">
        <v>1</v>
      </c>
      <c r="W67" s="305" t="s">
        <v>39</v>
      </c>
      <c r="X67" s="301">
        <v>0</v>
      </c>
      <c r="Y67" s="302">
        <v>0</v>
      </c>
    </row>
    <row r="68" spans="1:25" ht="15" customHeight="1">
      <c r="A68" s="155">
        <v>1</v>
      </c>
      <c r="B68" s="836" t="s">
        <v>100</v>
      </c>
      <c r="C68" s="837"/>
      <c r="D68" s="838"/>
      <c r="E68" s="254"/>
      <c r="F68" s="255" t="s">
        <v>12</v>
      </c>
      <c r="G68" s="256">
        <v>1</v>
      </c>
      <c r="H68" s="259">
        <v>25000</v>
      </c>
      <c r="I68" s="258">
        <f>H68*G68</f>
        <v>25000</v>
      </c>
      <c r="J68" s="380"/>
      <c r="K68" s="305">
        <v>1</v>
      </c>
      <c r="L68" s="305" t="s">
        <v>12</v>
      </c>
      <c r="M68" s="301">
        <v>10000</v>
      </c>
      <c r="N68" s="302">
        <v>10000</v>
      </c>
      <c r="P68" s="610"/>
      <c r="Q68" s="611"/>
      <c r="R68" s="617"/>
      <c r="S68" s="618"/>
      <c r="T68" s="619"/>
      <c r="U68" s="614"/>
      <c r="V68" s="300"/>
      <c r="W68" s="300"/>
      <c r="X68" s="301"/>
      <c r="Y68" s="302"/>
    </row>
    <row r="69" spans="1:25">
      <c r="A69" s="155">
        <v>2</v>
      </c>
      <c r="B69" s="836" t="s">
        <v>120</v>
      </c>
      <c r="C69" s="837"/>
      <c r="D69" s="838"/>
      <c r="E69" s="254"/>
      <c r="F69" s="255" t="s">
        <v>12</v>
      </c>
      <c r="G69" s="256">
        <v>1</v>
      </c>
      <c r="H69" s="259">
        <v>20000</v>
      </c>
      <c r="I69" s="258">
        <f>H69*G69</f>
        <v>20000</v>
      </c>
      <c r="J69" s="380"/>
      <c r="K69" s="305">
        <v>1</v>
      </c>
      <c r="L69" s="305" t="s">
        <v>12</v>
      </c>
      <c r="M69" s="301">
        <v>150258</v>
      </c>
      <c r="N69" s="302">
        <v>150258</v>
      </c>
      <c r="P69" s="610"/>
      <c r="Q69" s="621"/>
      <c r="R69" s="661" t="s">
        <v>248</v>
      </c>
      <c r="S69" s="649"/>
      <c r="T69" s="649"/>
      <c r="U69" s="649"/>
      <c r="V69" s="649"/>
      <c r="W69" s="649"/>
      <c r="X69" s="303"/>
      <c r="Y69" s="304">
        <v>160258</v>
      </c>
    </row>
    <row r="70" spans="1:25" ht="117">
      <c r="A70" s="155">
        <v>3</v>
      </c>
      <c r="B70" s="836" t="s">
        <v>167</v>
      </c>
      <c r="C70" s="837"/>
      <c r="D70" s="838"/>
      <c r="E70" s="254"/>
      <c r="F70" s="255" t="s">
        <v>39</v>
      </c>
      <c r="G70" s="256">
        <v>1</v>
      </c>
      <c r="H70" s="259">
        <v>10000</v>
      </c>
      <c r="I70" s="259">
        <f>H70*G70</f>
        <v>10000</v>
      </c>
      <c r="J70" s="380"/>
      <c r="K70" s="305">
        <v>1</v>
      </c>
      <c r="L70" s="305"/>
      <c r="M70" s="301"/>
      <c r="N70" s="254"/>
      <c r="P70" s="650" t="s">
        <v>252</v>
      </c>
      <c r="Q70" s="651"/>
      <c r="R70" s="652" t="s">
        <v>133</v>
      </c>
      <c r="S70" s="653"/>
      <c r="T70" s="653"/>
      <c r="U70" s="653"/>
      <c r="V70" s="653"/>
      <c r="W70" s="653"/>
      <c r="X70" s="653"/>
      <c r="Y70" s="654"/>
    </row>
    <row r="71" spans="1:25">
      <c r="A71" s="156"/>
      <c r="B71" s="839" t="s">
        <v>53</v>
      </c>
      <c r="C71" s="840"/>
      <c r="D71" s="841"/>
      <c r="E71" s="254"/>
      <c r="F71" s="255"/>
      <c r="G71" s="256"/>
      <c r="H71" s="257"/>
      <c r="I71" s="260">
        <f>SUM(I68:I70)</f>
        <v>55000</v>
      </c>
      <c r="J71" s="380"/>
      <c r="K71" s="300"/>
      <c r="L71" s="300"/>
      <c r="M71" s="301"/>
      <c r="N71" s="600">
        <v>160258</v>
      </c>
      <c r="P71" s="615"/>
      <c r="Q71" s="300">
        <v>1</v>
      </c>
      <c r="R71" s="655" t="s">
        <v>100</v>
      </c>
      <c r="S71" s="656"/>
      <c r="T71" s="656"/>
      <c r="U71" s="657"/>
      <c r="V71" s="305">
        <v>1</v>
      </c>
      <c r="W71" s="305" t="s">
        <v>12</v>
      </c>
      <c r="X71" s="301">
        <v>10000</v>
      </c>
      <c r="Y71" s="302">
        <v>10000</v>
      </c>
    </row>
    <row r="72" spans="1:25">
      <c r="A72" s="156"/>
      <c r="B72" s="462"/>
      <c r="C72" s="463"/>
      <c r="D72" s="464"/>
      <c r="E72" s="254"/>
      <c r="F72" s="255"/>
      <c r="G72" s="256"/>
      <c r="H72" s="257"/>
      <c r="I72" s="258"/>
      <c r="J72" s="380"/>
      <c r="K72" s="300"/>
      <c r="L72" s="300"/>
      <c r="M72" s="301"/>
      <c r="N72" s="302"/>
      <c r="P72" s="615"/>
      <c r="Q72" s="300">
        <v>2</v>
      </c>
      <c r="R72" s="655" t="s">
        <v>120</v>
      </c>
      <c r="S72" s="656"/>
      <c r="T72" s="656"/>
      <c r="U72" s="657"/>
      <c r="V72" s="305">
        <v>1</v>
      </c>
      <c r="W72" s="305" t="s">
        <v>12</v>
      </c>
      <c r="X72" s="301">
        <v>126498</v>
      </c>
      <c r="Y72" s="302">
        <v>126498</v>
      </c>
    </row>
    <row r="73" spans="1:25">
      <c r="A73" s="157" t="s">
        <v>80</v>
      </c>
      <c r="B73" s="833" t="s">
        <v>133</v>
      </c>
      <c r="C73" s="834"/>
      <c r="D73" s="835"/>
      <c r="E73" s="254"/>
      <c r="F73" s="255"/>
      <c r="G73" s="256"/>
      <c r="H73" s="257"/>
      <c r="I73" s="399"/>
      <c r="J73" s="528"/>
      <c r="K73" s="240"/>
      <c r="L73" s="240"/>
      <c r="M73" s="240"/>
      <c r="N73" s="240"/>
      <c r="P73" s="615"/>
      <c r="Q73" s="300">
        <v>3</v>
      </c>
      <c r="R73" s="658" t="s">
        <v>167</v>
      </c>
      <c r="S73" s="659"/>
      <c r="T73" s="659"/>
      <c r="U73" s="660"/>
      <c r="V73" s="305">
        <v>1</v>
      </c>
      <c r="W73" s="305" t="s">
        <v>39</v>
      </c>
      <c r="X73" s="301">
        <v>0</v>
      </c>
      <c r="Y73" s="302">
        <v>0</v>
      </c>
    </row>
    <row r="74" spans="1:25" ht="15" customHeight="1">
      <c r="A74" s="155">
        <v>1</v>
      </c>
      <c r="B74" s="836" t="s">
        <v>100</v>
      </c>
      <c r="C74" s="837"/>
      <c r="D74" s="838"/>
      <c r="E74" s="254"/>
      <c r="F74" s="255" t="s">
        <v>12</v>
      </c>
      <c r="G74" s="256">
        <v>1</v>
      </c>
      <c r="H74" s="259">
        <v>25000</v>
      </c>
      <c r="I74" s="399">
        <f>H74*G74</f>
        <v>25000</v>
      </c>
      <c r="J74" s="315"/>
      <c r="K74" s="573">
        <v>1</v>
      </c>
      <c r="L74" s="305" t="s">
        <v>12</v>
      </c>
      <c r="M74" s="301">
        <v>10000</v>
      </c>
      <c r="N74" s="302">
        <v>10000</v>
      </c>
      <c r="P74" s="610"/>
      <c r="Q74" s="611"/>
      <c r="R74" s="617"/>
      <c r="S74" s="618"/>
      <c r="T74" s="619"/>
      <c r="U74" s="614"/>
      <c r="V74" s="300"/>
      <c r="W74" s="300"/>
      <c r="X74" s="301"/>
      <c r="Y74" s="302"/>
    </row>
    <row r="75" spans="1:25">
      <c r="A75" s="155">
        <v>2</v>
      </c>
      <c r="B75" s="836" t="s">
        <v>120</v>
      </c>
      <c r="C75" s="837"/>
      <c r="D75" s="838"/>
      <c r="E75" s="254"/>
      <c r="F75" s="255" t="s">
        <v>12</v>
      </c>
      <c r="G75" s="256">
        <v>1</v>
      </c>
      <c r="H75" s="259">
        <v>20000</v>
      </c>
      <c r="I75" s="399">
        <f>H75*G75</f>
        <v>20000</v>
      </c>
      <c r="J75" s="315"/>
      <c r="K75" s="573">
        <v>1</v>
      </c>
      <c r="L75" s="305" t="s">
        <v>12</v>
      </c>
      <c r="M75" s="301">
        <v>126498</v>
      </c>
      <c r="N75" s="302">
        <v>126498</v>
      </c>
      <c r="P75" s="610"/>
      <c r="Q75" s="621"/>
      <c r="R75" s="661" t="s">
        <v>248</v>
      </c>
      <c r="S75" s="649"/>
      <c r="T75" s="649"/>
      <c r="U75" s="649"/>
      <c r="V75" s="649"/>
      <c r="W75" s="649"/>
      <c r="X75" s="303"/>
      <c r="Y75" s="304">
        <v>136498</v>
      </c>
    </row>
    <row r="76" spans="1:25" ht="130">
      <c r="A76" s="155">
        <v>3</v>
      </c>
      <c r="B76" s="836" t="s">
        <v>167</v>
      </c>
      <c r="C76" s="837"/>
      <c r="D76" s="838"/>
      <c r="E76" s="254"/>
      <c r="F76" s="255" t="s">
        <v>39</v>
      </c>
      <c r="G76" s="256">
        <v>1</v>
      </c>
      <c r="H76" s="259">
        <v>10000</v>
      </c>
      <c r="I76" s="494">
        <f>H76*G76</f>
        <v>10000</v>
      </c>
      <c r="J76" s="315"/>
      <c r="K76" s="573"/>
      <c r="L76" s="305" t="s">
        <v>39</v>
      </c>
      <c r="M76" s="301"/>
      <c r="N76" s="302"/>
      <c r="P76" s="650" t="s">
        <v>253</v>
      </c>
      <c r="Q76" s="651"/>
      <c r="R76" s="652" t="s">
        <v>134</v>
      </c>
      <c r="S76" s="653"/>
      <c r="T76" s="653"/>
      <c r="U76" s="653"/>
      <c r="V76" s="653"/>
      <c r="W76" s="653"/>
      <c r="X76" s="653"/>
      <c r="Y76" s="654"/>
    </row>
    <row r="77" spans="1:25">
      <c r="A77" s="156"/>
      <c r="B77" s="839" t="s">
        <v>53</v>
      </c>
      <c r="C77" s="840"/>
      <c r="D77" s="841"/>
      <c r="E77" s="254"/>
      <c r="F77" s="255"/>
      <c r="G77" s="256"/>
      <c r="H77" s="257"/>
      <c r="I77" s="570">
        <f>SUM(I74:I76)</f>
        <v>55000</v>
      </c>
      <c r="J77" s="315"/>
      <c r="K77" s="573"/>
      <c r="L77" s="305"/>
      <c r="M77" s="301"/>
      <c r="N77" s="600">
        <v>136498</v>
      </c>
      <c r="P77" s="615"/>
      <c r="Q77" s="300">
        <v>1</v>
      </c>
      <c r="R77" s="655" t="s">
        <v>100</v>
      </c>
      <c r="S77" s="656"/>
      <c r="T77" s="656"/>
      <c r="U77" s="657"/>
      <c r="V77" s="305">
        <v>1</v>
      </c>
      <c r="W77" s="305" t="s">
        <v>12</v>
      </c>
      <c r="X77" s="301">
        <v>10000</v>
      </c>
      <c r="Y77" s="302">
        <v>10000</v>
      </c>
    </row>
    <row r="78" spans="1:25">
      <c r="A78" s="156"/>
      <c r="B78" s="462"/>
      <c r="C78" s="463"/>
      <c r="D78" s="464"/>
      <c r="E78" s="254"/>
      <c r="F78" s="255"/>
      <c r="G78" s="256"/>
      <c r="H78" s="257"/>
      <c r="I78" s="399"/>
      <c r="J78" s="315"/>
      <c r="K78" s="574"/>
      <c r="L78" s="300"/>
      <c r="M78" s="301"/>
      <c r="N78" s="302"/>
      <c r="P78" s="615"/>
      <c r="Q78" s="300">
        <v>2</v>
      </c>
      <c r="R78" s="655" t="s">
        <v>120</v>
      </c>
      <c r="S78" s="656"/>
      <c r="T78" s="656"/>
      <c r="U78" s="657"/>
      <c r="V78" s="305">
        <v>1</v>
      </c>
      <c r="W78" s="305" t="s">
        <v>12</v>
      </c>
      <c r="X78" s="301">
        <v>105048</v>
      </c>
      <c r="Y78" s="302">
        <v>105048</v>
      </c>
    </row>
    <row r="79" spans="1:25">
      <c r="A79" s="157" t="s">
        <v>105</v>
      </c>
      <c r="B79" s="833" t="s">
        <v>134</v>
      </c>
      <c r="C79" s="834"/>
      <c r="D79" s="835"/>
      <c r="E79" s="254"/>
      <c r="F79" s="255"/>
      <c r="G79" s="256"/>
      <c r="H79" s="257"/>
      <c r="I79" s="399"/>
      <c r="J79" s="528"/>
      <c r="K79" s="407"/>
      <c r="L79" s="407"/>
      <c r="M79" s="303"/>
      <c r="N79" s="493"/>
      <c r="P79" s="610"/>
      <c r="Q79" s="611"/>
      <c r="R79" s="617"/>
      <c r="S79" s="618"/>
      <c r="T79" s="619"/>
      <c r="U79" s="614"/>
      <c r="V79" s="300"/>
      <c r="W79" s="300"/>
      <c r="X79" s="301"/>
      <c r="Y79" s="302"/>
    </row>
    <row r="80" spans="1:25" ht="15" customHeight="1">
      <c r="A80" s="155">
        <v>1</v>
      </c>
      <c r="B80" s="836" t="s">
        <v>100</v>
      </c>
      <c r="C80" s="837"/>
      <c r="D80" s="838"/>
      <c r="E80" s="254"/>
      <c r="F80" s="255" t="s">
        <v>12</v>
      </c>
      <c r="G80" s="256">
        <v>1</v>
      </c>
      <c r="H80" s="259">
        <v>15000</v>
      </c>
      <c r="I80" s="399">
        <f>H80*G80</f>
        <v>15000</v>
      </c>
      <c r="J80" s="315"/>
      <c r="K80" s="573">
        <v>1</v>
      </c>
      <c r="L80" s="305" t="s">
        <v>12</v>
      </c>
      <c r="M80" s="301">
        <v>10000</v>
      </c>
      <c r="N80" s="302">
        <v>10000</v>
      </c>
      <c r="P80" s="610"/>
      <c r="Q80" s="621"/>
      <c r="R80" s="661" t="s">
        <v>248</v>
      </c>
      <c r="S80" s="649"/>
      <c r="T80" s="649"/>
      <c r="U80" s="649"/>
      <c r="V80" s="649"/>
      <c r="W80" s="649"/>
      <c r="X80" s="303"/>
      <c r="Y80" s="304">
        <v>115048</v>
      </c>
    </row>
    <row r="81" spans="1:25" ht="104">
      <c r="A81" s="155">
        <v>2</v>
      </c>
      <c r="B81" s="836" t="s">
        <v>120</v>
      </c>
      <c r="C81" s="837"/>
      <c r="D81" s="838"/>
      <c r="E81" s="254"/>
      <c r="F81" s="255" t="s">
        <v>12</v>
      </c>
      <c r="G81" s="256">
        <v>1</v>
      </c>
      <c r="H81" s="259">
        <v>15000</v>
      </c>
      <c r="I81" s="399">
        <f>H81*G81</f>
        <v>15000</v>
      </c>
      <c r="J81" s="315"/>
      <c r="K81" s="573">
        <v>1</v>
      </c>
      <c r="L81" s="305" t="s">
        <v>12</v>
      </c>
      <c r="M81" s="301">
        <v>126498</v>
      </c>
      <c r="N81" s="302">
        <v>126498</v>
      </c>
      <c r="P81" s="650" t="s">
        <v>254</v>
      </c>
      <c r="Q81" s="651"/>
      <c r="R81" s="652" t="s">
        <v>135</v>
      </c>
      <c r="S81" s="653"/>
      <c r="T81" s="653"/>
      <c r="U81" s="653"/>
      <c r="V81" s="653"/>
      <c r="W81" s="653"/>
      <c r="X81" s="653"/>
      <c r="Y81" s="654"/>
    </row>
    <row r="82" spans="1:25">
      <c r="A82" s="156"/>
      <c r="B82" s="839" t="s">
        <v>53</v>
      </c>
      <c r="C82" s="840"/>
      <c r="D82" s="841"/>
      <c r="E82" s="254"/>
      <c r="F82" s="255"/>
      <c r="G82" s="256"/>
      <c r="H82" s="257"/>
      <c r="I82" s="570">
        <f>SUM(I80:I81)</f>
        <v>30000</v>
      </c>
      <c r="J82" s="315"/>
      <c r="K82" s="573"/>
      <c r="L82" s="305" t="s">
        <v>39</v>
      </c>
      <c r="M82" s="301"/>
      <c r="N82" s="302"/>
      <c r="P82" s="615"/>
      <c r="Q82" s="300">
        <v>1</v>
      </c>
      <c r="R82" s="655" t="s">
        <v>100</v>
      </c>
      <c r="S82" s="656"/>
      <c r="T82" s="656"/>
      <c r="U82" s="657"/>
      <c r="V82" s="305">
        <v>1</v>
      </c>
      <c r="W82" s="305" t="s">
        <v>12</v>
      </c>
      <c r="X82" s="301">
        <v>10000</v>
      </c>
      <c r="Y82" s="302">
        <v>10000</v>
      </c>
    </row>
    <row r="83" spans="1:25">
      <c r="A83" s="156"/>
      <c r="B83" s="462"/>
      <c r="C83" s="463"/>
      <c r="D83" s="464"/>
      <c r="E83" s="254"/>
      <c r="F83" s="255"/>
      <c r="G83" s="256"/>
      <c r="H83" s="257"/>
      <c r="I83" s="570"/>
      <c r="J83" s="315"/>
      <c r="K83" s="574"/>
      <c r="L83" s="305"/>
      <c r="M83" s="301"/>
      <c r="N83" s="600">
        <v>136498</v>
      </c>
      <c r="P83" s="615"/>
      <c r="Q83" s="300">
        <v>2</v>
      </c>
      <c r="R83" s="655" t="s">
        <v>120</v>
      </c>
      <c r="S83" s="656"/>
      <c r="T83" s="656"/>
      <c r="U83" s="657"/>
      <c r="V83" s="305">
        <v>1</v>
      </c>
      <c r="W83" s="305" t="s">
        <v>12</v>
      </c>
      <c r="X83" s="301">
        <v>126498</v>
      </c>
      <c r="Y83" s="302">
        <v>126498</v>
      </c>
    </row>
    <row r="84" spans="1:25">
      <c r="A84" s="157" t="s">
        <v>81</v>
      </c>
      <c r="B84" s="833" t="s">
        <v>135</v>
      </c>
      <c r="C84" s="834"/>
      <c r="D84" s="835"/>
      <c r="E84" s="254"/>
      <c r="F84" s="255"/>
      <c r="G84" s="256"/>
      <c r="H84" s="257"/>
      <c r="I84" s="399"/>
      <c r="J84" s="528"/>
      <c r="K84" s="407"/>
      <c r="L84" s="407"/>
      <c r="M84" s="303"/>
      <c r="N84" s="493"/>
      <c r="P84" s="610"/>
      <c r="Q84" s="611"/>
      <c r="R84" s="617"/>
      <c r="S84" s="618"/>
      <c r="T84" s="619"/>
      <c r="U84" s="614"/>
      <c r="V84" s="300"/>
      <c r="W84" s="300"/>
      <c r="X84" s="301"/>
      <c r="Y84" s="302"/>
    </row>
    <row r="85" spans="1:25" ht="15" customHeight="1">
      <c r="A85" s="155">
        <v>1</v>
      </c>
      <c r="B85" s="836" t="s">
        <v>100</v>
      </c>
      <c r="C85" s="837"/>
      <c r="D85" s="838"/>
      <c r="E85" s="254"/>
      <c r="F85" s="255" t="s">
        <v>12</v>
      </c>
      <c r="G85" s="256">
        <v>1</v>
      </c>
      <c r="H85" s="259">
        <v>15000</v>
      </c>
      <c r="I85" s="399">
        <f>H85*G85</f>
        <v>15000</v>
      </c>
      <c r="J85" s="528"/>
      <c r="K85" s="573">
        <v>1</v>
      </c>
      <c r="L85" s="305" t="s">
        <v>12</v>
      </c>
      <c r="M85" s="301">
        <v>10000</v>
      </c>
      <c r="N85" s="302">
        <v>10000</v>
      </c>
      <c r="P85" s="610"/>
      <c r="Q85" s="621"/>
      <c r="R85" s="661" t="s">
        <v>248</v>
      </c>
      <c r="S85" s="649"/>
      <c r="T85" s="649"/>
      <c r="U85" s="649"/>
      <c r="V85" s="649"/>
      <c r="W85" s="649"/>
      <c r="X85" s="303"/>
      <c r="Y85" s="304">
        <v>136498</v>
      </c>
    </row>
    <row r="86" spans="1:25" ht="91">
      <c r="A86" s="155">
        <v>2</v>
      </c>
      <c r="B86" s="836" t="s">
        <v>120</v>
      </c>
      <c r="C86" s="837"/>
      <c r="D86" s="838"/>
      <c r="E86" s="254"/>
      <c r="F86" s="255" t="s">
        <v>12</v>
      </c>
      <c r="G86" s="256">
        <v>1</v>
      </c>
      <c r="H86" s="259">
        <v>15000</v>
      </c>
      <c r="I86" s="399">
        <f>H86*G86</f>
        <v>15000</v>
      </c>
      <c r="J86" s="315"/>
      <c r="K86" s="573">
        <v>1</v>
      </c>
      <c r="L86" s="305" t="s">
        <v>12</v>
      </c>
      <c r="M86" s="301">
        <v>105048</v>
      </c>
      <c r="N86" s="302">
        <v>105048</v>
      </c>
      <c r="P86" s="650" t="s">
        <v>255</v>
      </c>
      <c r="Q86" s="651"/>
      <c r="R86" s="652" t="s">
        <v>139</v>
      </c>
      <c r="S86" s="653"/>
      <c r="T86" s="653"/>
      <c r="U86" s="653"/>
      <c r="V86" s="653"/>
      <c r="W86" s="653"/>
      <c r="X86" s="653"/>
      <c r="Y86" s="654"/>
    </row>
    <row r="87" spans="1:25">
      <c r="A87" s="156"/>
      <c r="B87" s="839" t="s">
        <v>53</v>
      </c>
      <c r="C87" s="840"/>
      <c r="D87" s="841"/>
      <c r="E87" s="254"/>
      <c r="F87" s="255"/>
      <c r="G87" s="256"/>
      <c r="H87" s="257"/>
      <c r="I87" s="570">
        <f>SUM(I85:I86)</f>
        <v>30000</v>
      </c>
      <c r="J87" s="315"/>
      <c r="K87" s="573">
        <v>1</v>
      </c>
      <c r="L87" s="305"/>
      <c r="M87" s="301"/>
      <c r="N87" s="600">
        <v>115048</v>
      </c>
      <c r="P87" s="615"/>
      <c r="Q87" s="300">
        <v>1</v>
      </c>
      <c r="R87" s="662" t="s">
        <v>121</v>
      </c>
      <c r="S87" s="662"/>
      <c r="T87" s="662"/>
      <c r="U87" s="663"/>
      <c r="V87" s="306">
        <v>4</v>
      </c>
      <c r="W87" s="300" t="s">
        <v>97</v>
      </c>
      <c r="X87" s="301">
        <v>9790</v>
      </c>
      <c r="Y87" s="302">
        <v>39160</v>
      </c>
    </row>
    <row r="88" spans="1:25">
      <c r="A88" s="156"/>
      <c r="B88" s="462"/>
      <c r="C88" s="463"/>
      <c r="D88" s="464"/>
      <c r="E88" s="254"/>
      <c r="F88" s="255"/>
      <c r="G88" s="256"/>
      <c r="H88" s="257"/>
      <c r="I88" s="570"/>
      <c r="J88" s="315"/>
      <c r="K88" s="573"/>
      <c r="L88" s="305"/>
      <c r="M88" s="301"/>
      <c r="N88" s="254"/>
      <c r="P88" s="615"/>
      <c r="Q88" s="300">
        <v>2</v>
      </c>
      <c r="R88" s="662" t="s">
        <v>122</v>
      </c>
      <c r="S88" s="662"/>
      <c r="T88" s="662"/>
      <c r="U88" s="663"/>
      <c r="V88" s="306">
        <v>11</v>
      </c>
      <c r="W88" s="300" t="s">
        <v>97</v>
      </c>
      <c r="X88" s="301">
        <v>5940.0000000000009</v>
      </c>
      <c r="Y88" s="302">
        <v>65340.000000000007</v>
      </c>
    </row>
    <row r="89" spans="1:25">
      <c r="A89" s="157" t="s">
        <v>82</v>
      </c>
      <c r="B89" s="873" t="s">
        <v>139</v>
      </c>
      <c r="C89" s="874"/>
      <c r="D89" s="875"/>
      <c r="E89" s="254"/>
      <c r="F89" s="255"/>
      <c r="G89" s="256"/>
      <c r="H89" s="261"/>
      <c r="I89" s="399"/>
      <c r="J89" s="528"/>
      <c r="K89" s="574"/>
      <c r="L89" s="300"/>
      <c r="M89" s="301"/>
      <c r="N89" s="302"/>
      <c r="P89" s="615"/>
      <c r="Q89" s="300">
        <v>3</v>
      </c>
      <c r="R89" s="664" t="s">
        <v>123</v>
      </c>
      <c r="S89" s="664"/>
      <c r="T89" s="664"/>
      <c r="U89" s="665"/>
      <c r="V89" s="306">
        <v>1</v>
      </c>
      <c r="W89" s="300" t="s">
        <v>12</v>
      </c>
      <c r="X89" s="301">
        <v>29995</v>
      </c>
      <c r="Y89" s="302">
        <v>29995</v>
      </c>
    </row>
    <row r="90" spans="1:25" ht="15" customHeight="1">
      <c r="A90" s="155">
        <v>1</v>
      </c>
      <c r="B90" s="876" t="s">
        <v>121</v>
      </c>
      <c r="C90" s="877"/>
      <c r="D90" s="878"/>
      <c r="E90" s="254"/>
      <c r="F90" s="255" t="s">
        <v>97</v>
      </c>
      <c r="G90" s="256">
        <v>4</v>
      </c>
      <c r="H90" s="259">
        <v>6675</v>
      </c>
      <c r="I90" s="494">
        <f>H90*G90</f>
        <v>26700</v>
      </c>
      <c r="J90" s="528"/>
      <c r="K90" s="573">
        <v>1</v>
      </c>
      <c r="L90" s="305" t="s">
        <v>12</v>
      </c>
      <c r="M90" s="301">
        <v>10000</v>
      </c>
      <c r="N90" s="302">
        <v>10000</v>
      </c>
      <c r="P90" s="610"/>
      <c r="Q90" s="611"/>
      <c r="R90" s="617"/>
      <c r="S90" s="618"/>
      <c r="T90" s="619"/>
      <c r="U90" s="614"/>
      <c r="V90" s="300"/>
      <c r="W90" s="300"/>
      <c r="X90" s="301"/>
      <c r="Y90" s="302"/>
    </row>
    <row r="91" spans="1:25">
      <c r="A91" s="155">
        <v>2</v>
      </c>
      <c r="B91" s="876" t="s">
        <v>122</v>
      </c>
      <c r="C91" s="877"/>
      <c r="D91" s="878"/>
      <c r="E91" s="254"/>
      <c r="F91" s="255" t="s">
        <v>97</v>
      </c>
      <c r="G91" s="256">
        <v>11</v>
      </c>
      <c r="H91" s="259">
        <v>3337</v>
      </c>
      <c r="I91" s="494">
        <f>H91*G91</f>
        <v>36707</v>
      </c>
      <c r="J91" s="315"/>
      <c r="K91" s="573">
        <v>1</v>
      </c>
      <c r="L91" s="305" t="s">
        <v>12</v>
      </c>
      <c r="M91" s="301">
        <v>126498</v>
      </c>
      <c r="N91" s="302">
        <v>126498</v>
      </c>
      <c r="P91" s="610"/>
      <c r="Q91" s="621"/>
      <c r="R91" s="661" t="s">
        <v>248</v>
      </c>
      <c r="S91" s="649"/>
      <c r="T91" s="649"/>
      <c r="U91" s="649"/>
      <c r="V91" s="649"/>
      <c r="W91" s="649"/>
      <c r="X91" s="303"/>
      <c r="Y91" s="304">
        <v>134495</v>
      </c>
    </row>
    <row r="92" spans="1:25" ht="104">
      <c r="A92" s="155">
        <v>3</v>
      </c>
      <c r="B92" s="456" t="s">
        <v>123</v>
      </c>
      <c r="C92" s="468"/>
      <c r="D92" s="469"/>
      <c r="E92" s="240"/>
      <c r="F92" s="255" t="s">
        <v>12</v>
      </c>
      <c r="G92" s="256">
        <v>1</v>
      </c>
      <c r="H92" s="259">
        <v>10000</v>
      </c>
      <c r="I92" s="494">
        <f>H92*G92</f>
        <v>10000</v>
      </c>
      <c r="J92" s="315"/>
      <c r="K92" s="573"/>
      <c r="L92" s="300"/>
      <c r="M92" s="301"/>
      <c r="N92" s="302"/>
      <c r="P92" s="650" t="s">
        <v>256</v>
      </c>
      <c r="Q92" s="651"/>
      <c r="R92" s="652" t="s">
        <v>140</v>
      </c>
      <c r="S92" s="653"/>
      <c r="T92" s="653"/>
      <c r="U92" s="653"/>
      <c r="V92" s="653"/>
      <c r="W92" s="653"/>
      <c r="X92" s="653"/>
      <c r="Y92" s="654"/>
    </row>
    <row r="93" spans="1:25">
      <c r="A93" s="155"/>
      <c r="B93" s="839" t="s">
        <v>53</v>
      </c>
      <c r="C93" s="840"/>
      <c r="D93" s="841"/>
      <c r="E93" s="254"/>
      <c r="F93" s="255"/>
      <c r="G93" s="256"/>
      <c r="H93" s="262"/>
      <c r="I93" s="570">
        <f>SUM(I90:I92)</f>
        <v>73407</v>
      </c>
      <c r="J93" s="315"/>
      <c r="K93" s="573"/>
      <c r="L93" s="300"/>
      <c r="M93" s="301"/>
      <c r="N93" s="600">
        <v>136498</v>
      </c>
      <c r="P93" s="615"/>
      <c r="Q93" s="300">
        <v>1</v>
      </c>
      <c r="R93" s="662" t="s">
        <v>121</v>
      </c>
      <c r="S93" s="662"/>
      <c r="T93" s="662"/>
      <c r="U93" s="663"/>
      <c r="V93" s="306">
        <v>2</v>
      </c>
      <c r="W93" s="300" t="s">
        <v>97</v>
      </c>
      <c r="X93" s="301">
        <v>9790</v>
      </c>
      <c r="Y93" s="302">
        <v>19580</v>
      </c>
    </row>
    <row r="94" spans="1:25">
      <c r="A94" s="155"/>
      <c r="B94" s="462"/>
      <c r="C94" s="463"/>
      <c r="D94" s="464"/>
      <c r="E94" s="254"/>
      <c r="F94" s="255"/>
      <c r="G94" s="256"/>
      <c r="H94" s="262"/>
      <c r="I94" s="570"/>
      <c r="J94" s="315"/>
      <c r="K94" s="573"/>
      <c r="L94" s="305"/>
      <c r="M94" s="301">
        <v>0</v>
      </c>
      <c r="N94" s="302">
        <v>0</v>
      </c>
      <c r="P94" s="615"/>
      <c r="Q94" s="300">
        <v>2</v>
      </c>
      <c r="R94" s="662" t="s">
        <v>122</v>
      </c>
      <c r="S94" s="662"/>
      <c r="T94" s="662"/>
      <c r="U94" s="663"/>
      <c r="V94" s="306">
        <v>5</v>
      </c>
      <c r="W94" s="300" t="s">
        <v>97</v>
      </c>
      <c r="X94" s="301">
        <v>5940.0000000000009</v>
      </c>
      <c r="Y94" s="302">
        <v>29700.000000000004</v>
      </c>
    </row>
    <row r="95" spans="1:25">
      <c r="A95" s="157" t="s">
        <v>83</v>
      </c>
      <c r="B95" s="873" t="s">
        <v>140</v>
      </c>
      <c r="C95" s="874"/>
      <c r="D95" s="875"/>
      <c r="E95" s="254"/>
      <c r="F95" s="255"/>
      <c r="G95" s="256"/>
      <c r="H95" s="261"/>
      <c r="I95" s="399"/>
      <c r="J95" s="528"/>
      <c r="K95" s="574"/>
      <c r="L95" s="300"/>
      <c r="M95" s="301"/>
      <c r="N95" s="302"/>
      <c r="P95" s="615"/>
      <c r="Q95" s="300">
        <v>3</v>
      </c>
      <c r="R95" s="664" t="s">
        <v>123</v>
      </c>
      <c r="S95" s="664"/>
      <c r="T95" s="664"/>
      <c r="U95" s="665"/>
      <c r="V95" s="306">
        <v>1</v>
      </c>
      <c r="W95" s="300" t="s">
        <v>12</v>
      </c>
      <c r="X95" s="301">
        <v>19919</v>
      </c>
      <c r="Y95" s="302">
        <v>19919</v>
      </c>
    </row>
    <row r="96" spans="1:25" ht="15" customHeight="1">
      <c r="A96" s="155">
        <v>1</v>
      </c>
      <c r="B96" s="876" t="s">
        <v>121</v>
      </c>
      <c r="C96" s="877"/>
      <c r="D96" s="878"/>
      <c r="E96" s="254"/>
      <c r="F96" s="255" t="s">
        <v>97</v>
      </c>
      <c r="G96" s="256">
        <v>2</v>
      </c>
      <c r="H96" s="259">
        <v>6675</v>
      </c>
      <c r="I96" s="494">
        <f>H96*G96</f>
        <v>13350</v>
      </c>
      <c r="J96" s="528"/>
      <c r="K96" s="573">
        <v>1</v>
      </c>
      <c r="L96" s="300" t="s">
        <v>97</v>
      </c>
      <c r="M96" s="301">
        <v>9790</v>
      </c>
      <c r="N96" s="302">
        <v>39160</v>
      </c>
      <c r="P96" s="610"/>
      <c r="Q96" s="611"/>
      <c r="R96" s="617"/>
      <c r="S96" s="618"/>
      <c r="T96" s="619"/>
      <c r="U96" s="614"/>
      <c r="V96" s="300"/>
      <c r="W96" s="300"/>
      <c r="X96" s="301"/>
      <c r="Y96" s="302"/>
    </row>
    <row r="97" spans="1:25">
      <c r="A97" s="155">
        <v>2</v>
      </c>
      <c r="B97" s="876" t="s">
        <v>122</v>
      </c>
      <c r="C97" s="877"/>
      <c r="D97" s="878"/>
      <c r="E97" s="254"/>
      <c r="F97" s="255" t="s">
        <v>97</v>
      </c>
      <c r="G97" s="256">
        <v>5</v>
      </c>
      <c r="H97" s="259">
        <v>3337</v>
      </c>
      <c r="I97" s="494">
        <f>H97*G97</f>
        <v>16685</v>
      </c>
      <c r="J97" s="315"/>
      <c r="K97" s="573">
        <v>1</v>
      </c>
      <c r="L97" s="300" t="s">
        <v>97</v>
      </c>
      <c r="M97" s="301">
        <v>5940.0000000000009</v>
      </c>
      <c r="N97" s="302">
        <v>65340.000000000007</v>
      </c>
      <c r="P97" s="610"/>
      <c r="Q97" s="621"/>
      <c r="R97" s="661" t="s">
        <v>248</v>
      </c>
      <c r="S97" s="649"/>
      <c r="T97" s="649"/>
      <c r="U97" s="649"/>
      <c r="V97" s="649"/>
      <c r="W97" s="649"/>
      <c r="X97" s="303"/>
      <c r="Y97" s="304">
        <v>69199</v>
      </c>
    </row>
    <row r="98" spans="1:25" ht="117">
      <c r="A98" s="155">
        <v>3</v>
      </c>
      <c r="B98" s="456" t="s">
        <v>123</v>
      </c>
      <c r="C98" s="468"/>
      <c r="D98" s="469"/>
      <c r="E98" s="240"/>
      <c r="F98" s="255" t="s">
        <v>12</v>
      </c>
      <c r="G98" s="256">
        <v>1</v>
      </c>
      <c r="H98" s="259">
        <v>10000</v>
      </c>
      <c r="I98" s="494">
        <f>H98*G98</f>
        <v>10000</v>
      </c>
      <c r="J98" s="315"/>
      <c r="K98" s="574"/>
      <c r="L98" s="300" t="s">
        <v>12</v>
      </c>
      <c r="M98" s="301">
        <v>29995</v>
      </c>
      <c r="N98" s="302">
        <v>29995</v>
      </c>
      <c r="P98" s="650" t="s">
        <v>257</v>
      </c>
      <c r="Q98" s="651"/>
      <c r="R98" s="652" t="s">
        <v>141</v>
      </c>
      <c r="S98" s="653"/>
      <c r="T98" s="653"/>
      <c r="U98" s="653"/>
      <c r="V98" s="653"/>
      <c r="W98" s="653"/>
      <c r="X98" s="653"/>
      <c r="Y98" s="654"/>
    </row>
    <row r="99" spans="1:25">
      <c r="A99" s="155"/>
      <c r="B99" s="839" t="s">
        <v>53</v>
      </c>
      <c r="C99" s="840"/>
      <c r="D99" s="841"/>
      <c r="E99" s="254"/>
      <c r="F99" s="255"/>
      <c r="G99" s="256"/>
      <c r="H99" s="262"/>
      <c r="I99" s="570">
        <f>SUM(I96:I98)</f>
        <v>40035</v>
      </c>
      <c r="J99" s="315"/>
      <c r="K99" s="574"/>
      <c r="L99" s="300"/>
      <c r="M99" s="301"/>
      <c r="N99" s="600">
        <v>134495</v>
      </c>
      <c r="P99" s="615"/>
      <c r="Q99" s="300">
        <v>1</v>
      </c>
      <c r="R99" s="662" t="s">
        <v>121</v>
      </c>
      <c r="S99" s="662"/>
      <c r="T99" s="662"/>
      <c r="U99" s="663"/>
      <c r="V99" s="306">
        <v>2</v>
      </c>
      <c r="W99" s="300" t="s">
        <v>97</v>
      </c>
      <c r="X99" s="301">
        <v>9790</v>
      </c>
      <c r="Y99" s="302">
        <v>19580</v>
      </c>
    </row>
    <row r="100" spans="1:25">
      <c r="A100" s="155"/>
      <c r="B100" s="462"/>
      <c r="C100" s="463"/>
      <c r="D100" s="464"/>
      <c r="E100" s="254"/>
      <c r="F100" s="255"/>
      <c r="G100" s="256"/>
      <c r="H100" s="262"/>
      <c r="I100" s="570"/>
      <c r="J100" s="315"/>
      <c r="K100" s="574"/>
      <c r="L100" s="300"/>
      <c r="M100" s="301"/>
      <c r="N100" s="302"/>
      <c r="P100" s="615"/>
      <c r="Q100" s="300">
        <v>2</v>
      </c>
      <c r="R100" s="662" t="s">
        <v>122</v>
      </c>
      <c r="S100" s="662"/>
      <c r="T100" s="662"/>
      <c r="U100" s="663"/>
      <c r="V100" s="306">
        <v>3</v>
      </c>
      <c r="W100" s="300" t="s">
        <v>97</v>
      </c>
      <c r="X100" s="301">
        <v>5940.0000000000009</v>
      </c>
      <c r="Y100" s="302">
        <v>17820.000000000004</v>
      </c>
    </row>
    <row r="101" spans="1:25">
      <c r="A101" s="157" t="s">
        <v>84</v>
      </c>
      <c r="B101" s="873" t="s">
        <v>141</v>
      </c>
      <c r="C101" s="874"/>
      <c r="D101" s="875"/>
      <c r="E101" s="254"/>
      <c r="F101" s="255"/>
      <c r="G101" s="256"/>
      <c r="H101" s="261"/>
      <c r="I101" s="399"/>
      <c r="J101" s="528"/>
      <c r="K101" s="407"/>
      <c r="L101" s="407"/>
      <c r="M101" s="303"/>
      <c r="N101" s="493"/>
      <c r="P101" s="615"/>
      <c r="Q101" s="300">
        <v>3</v>
      </c>
      <c r="R101" s="664" t="s">
        <v>123</v>
      </c>
      <c r="S101" s="664"/>
      <c r="T101" s="664"/>
      <c r="U101" s="665"/>
      <c r="V101" s="306">
        <v>1</v>
      </c>
      <c r="W101" s="300" t="s">
        <v>12</v>
      </c>
      <c r="X101" s="301">
        <v>17966.5</v>
      </c>
      <c r="Y101" s="302">
        <v>17966.5</v>
      </c>
    </row>
    <row r="102" spans="1:25" ht="15" customHeight="1">
      <c r="A102" s="155">
        <v>1</v>
      </c>
      <c r="B102" s="876" t="s">
        <v>121</v>
      </c>
      <c r="C102" s="877"/>
      <c r="D102" s="878"/>
      <c r="E102" s="254"/>
      <c r="F102" s="255" t="s">
        <v>97</v>
      </c>
      <c r="G102" s="256">
        <v>2</v>
      </c>
      <c r="H102" s="259">
        <v>6675</v>
      </c>
      <c r="I102" s="494">
        <f>H102*G102</f>
        <v>13350</v>
      </c>
      <c r="J102" s="528"/>
      <c r="K102" s="306">
        <v>4</v>
      </c>
      <c r="L102" s="300" t="s">
        <v>97</v>
      </c>
      <c r="M102" s="301">
        <v>9790</v>
      </c>
      <c r="N102" s="302">
        <v>19580</v>
      </c>
      <c r="P102" s="610"/>
      <c r="Q102" s="611"/>
      <c r="R102" s="617"/>
      <c r="S102" s="618"/>
      <c r="T102" s="619"/>
      <c r="U102" s="614"/>
      <c r="V102" s="300"/>
      <c r="W102" s="300"/>
      <c r="X102" s="301"/>
      <c r="Y102" s="302"/>
    </row>
    <row r="103" spans="1:25">
      <c r="A103" s="155">
        <v>2</v>
      </c>
      <c r="B103" s="876" t="s">
        <v>122</v>
      </c>
      <c r="C103" s="877"/>
      <c r="D103" s="878"/>
      <c r="E103" s="254"/>
      <c r="F103" s="255" t="s">
        <v>97</v>
      </c>
      <c r="G103" s="256">
        <v>3</v>
      </c>
      <c r="H103" s="259">
        <v>3337</v>
      </c>
      <c r="I103" s="494">
        <f>H103*G103</f>
        <v>10011</v>
      </c>
      <c r="J103" s="315"/>
      <c r="K103" s="306">
        <v>11</v>
      </c>
      <c r="L103" s="300" t="s">
        <v>97</v>
      </c>
      <c r="M103" s="301">
        <v>5940.0000000000009</v>
      </c>
      <c r="N103" s="302">
        <v>29700.000000000004</v>
      </c>
      <c r="P103" s="610"/>
      <c r="Q103" s="621"/>
      <c r="R103" s="661" t="s">
        <v>248</v>
      </c>
      <c r="S103" s="649"/>
      <c r="T103" s="649"/>
      <c r="U103" s="649"/>
      <c r="V103" s="649"/>
      <c r="W103" s="649"/>
      <c r="X103" s="303"/>
      <c r="Y103" s="304">
        <v>55366.5</v>
      </c>
    </row>
    <row r="104" spans="1:25" ht="117">
      <c r="A104" s="155">
        <v>3</v>
      </c>
      <c r="B104" s="456" t="s">
        <v>123</v>
      </c>
      <c r="C104" s="468"/>
      <c r="D104" s="469"/>
      <c r="E104" s="240"/>
      <c r="F104" s="255" t="s">
        <v>12</v>
      </c>
      <c r="G104" s="256">
        <v>1</v>
      </c>
      <c r="H104" s="259">
        <v>10000</v>
      </c>
      <c r="I104" s="494">
        <f>H104*G104</f>
        <v>10000</v>
      </c>
      <c r="J104" s="315"/>
      <c r="K104" s="306">
        <v>1</v>
      </c>
      <c r="L104" s="300" t="s">
        <v>12</v>
      </c>
      <c r="M104" s="301">
        <v>19919</v>
      </c>
      <c r="N104" s="302">
        <v>19919</v>
      </c>
      <c r="P104" s="650" t="s">
        <v>258</v>
      </c>
      <c r="Q104" s="651"/>
      <c r="R104" s="652" t="s">
        <v>142</v>
      </c>
      <c r="S104" s="653"/>
      <c r="T104" s="653"/>
      <c r="U104" s="653"/>
      <c r="V104" s="653"/>
      <c r="W104" s="653"/>
      <c r="X104" s="653"/>
      <c r="Y104" s="654"/>
    </row>
    <row r="105" spans="1:25">
      <c r="A105" s="155"/>
      <c r="B105" s="839" t="s">
        <v>53</v>
      </c>
      <c r="C105" s="840"/>
      <c r="D105" s="841"/>
      <c r="E105" s="254"/>
      <c r="F105" s="255"/>
      <c r="G105" s="256"/>
      <c r="H105" s="262"/>
      <c r="I105" s="570">
        <f>SUM(I102:I104)</f>
        <v>33361</v>
      </c>
      <c r="J105" s="315"/>
      <c r="K105" s="574"/>
      <c r="L105" s="300"/>
      <c r="M105" s="301"/>
      <c r="N105" s="600">
        <v>69199</v>
      </c>
      <c r="P105" s="615"/>
      <c r="Q105" s="300">
        <v>1</v>
      </c>
      <c r="R105" s="662" t="s">
        <v>121</v>
      </c>
      <c r="S105" s="662"/>
      <c r="T105" s="662"/>
      <c r="U105" s="663"/>
      <c r="V105" s="306">
        <v>1</v>
      </c>
      <c r="W105" s="300" t="s">
        <v>97</v>
      </c>
      <c r="X105" s="301">
        <v>9790</v>
      </c>
      <c r="Y105" s="302">
        <v>9790</v>
      </c>
    </row>
    <row r="106" spans="1:25">
      <c r="A106" s="155"/>
      <c r="B106" s="462"/>
      <c r="C106" s="463"/>
      <c r="D106" s="464"/>
      <c r="E106" s="254"/>
      <c r="F106" s="255"/>
      <c r="G106" s="256"/>
      <c r="H106" s="262"/>
      <c r="I106" s="570"/>
      <c r="J106" s="315"/>
      <c r="K106" s="407"/>
      <c r="L106" s="407"/>
      <c r="M106" s="303"/>
      <c r="N106" s="493"/>
      <c r="P106" s="615"/>
      <c r="Q106" s="300">
        <v>2</v>
      </c>
      <c r="R106" s="662" t="s">
        <v>122</v>
      </c>
      <c r="S106" s="662"/>
      <c r="T106" s="662"/>
      <c r="U106" s="663"/>
      <c r="V106" s="306">
        <v>2</v>
      </c>
      <c r="W106" s="300" t="s">
        <v>97</v>
      </c>
      <c r="X106" s="301">
        <v>5940.0000000000009</v>
      </c>
      <c r="Y106" s="302">
        <v>11880.000000000002</v>
      </c>
    </row>
    <row r="107" spans="1:25">
      <c r="A107" s="157" t="s">
        <v>85</v>
      </c>
      <c r="B107" s="873" t="s">
        <v>142</v>
      </c>
      <c r="C107" s="874"/>
      <c r="D107" s="875"/>
      <c r="E107" s="254"/>
      <c r="F107" s="255"/>
      <c r="G107" s="256"/>
      <c r="H107" s="261"/>
      <c r="I107" s="399"/>
      <c r="J107" s="528"/>
      <c r="K107" s="405"/>
      <c r="L107" s="405"/>
      <c r="M107" s="405"/>
      <c r="N107" s="406"/>
      <c r="P107" s="615"/>
      <c r="Q107" s="300">
        <v>3</v>
      </c>
      <c r="R107" s="664" t="s">
        <v>123</v>
      </c>
      <c r="S107" s="664"/>
      <c r="T107" s="664"/>
      <c r="U107" s="665"/>
      <c r="V107" s="306">
        <v>1</v>
      </c>
      <c r="W107" s="300" t="s">
        <v>12</v>
      </c>
      <c r="X107" s="301">
        <v>16014.000000000002</v>
      </c>
      <c r="Y107" s="302">
        <v>16014.000000000002</v>
      </c>
    </row>
    <row r="108" spans="1:25" ht="15" customHeight="1">
      <c r="A108" s="155">
        <v>1</v>
      </c>
      <c r="B108" s="876" t="s">
        <v>121</v>
      </c>
      <c r="C108" s="877"/>
      <c r="D108" s="878"/>
      <c r="E108" s="254"/>
      <c r="F108" s="255" t="s">
        <v>97</v>
      </c>
      <c r="G108" s="256">
        <v>1</v>
      </c>
      <c r="H108" s="259">
        <v>6675</v>
      </c>
      <c r="I108" s="494">
        <f>H108*G108</f>
        <v>6675</v>
      </c>
      <c r="J108" s="528"/>
      <c r="K108" s="306">
        <v>2</v>
      </c>
      <c r="L108" s="300" t="s">
        <v>97</v>
      </c>
      <c r="M108" s="301">
        <v>9790</v>
      </c>
      <c r="N108" s="302">
        <v>19580</v>
      </c>
      <c r="P108" s="610"/>
      <c r="Q108" s="611"/>
      <c r="R108" s="617"/>
      <c r="S108" s="618"/>
      <c r="T108" s="619"/>
      <c r="U108" s="614"/>
      <c r="V108" s="300"/>
      <c r="W108" s="300"/>
      <c r="X108" s="301"/>
      <c r="Y108" s="302"/>
    </row>
    <row r="109" spans="1:25">
      <c r="A109" s="155">
        <v>2</v>
      </c>
      <c r="B109" s="876" t="s">
        <v>122</v>
      </c>
      <c r="C109" s="877"/>
      <c r="D109" s="878"/>
      <c r="E109" s="254"/>
      <c r="F109" s="255" t="s">
        <v>97</v>
      </c>
      <c r="G109" s="256">
        <v>2</v>
      </c>
      <c r="H109" s="259">
        <v>3337</v>
      </c>
      <c r="I109" s="494">
        <f>H109*G109</f>
        <v>6674</v>
      </c>
      <c r="J109" s="315"/>
      <c r="K109" s="306">
        <v>5</v>
      </c>
      <c r="L109" s="300" t="s">
        <v>97</v>
      </c>
      <c r="M109" s="301">
        <v>5940.0000000000009</v>
      </c>
      <c r="N109" s="302">
        <v>17820.000000000004</v>
      </c>
      <c r="P109" s="610"/>
      <c r="Q109" s="621"/>
      <c r="R109" s="661" t="s">
        <v>248</v>
      </c>
      <c r="S109" s="649"/>
      <c r="T109" s="649"/>
      <c r="U109" s="649"/>
      <c r="V109" s="649"/>
      <c r="W109" s="649"/>
      <c r="X109" s="303"/>
      <c r="Y109" s="304">
        <v>37684</v>
      </c>
    </row>
    <row r="110" spans="1:25" ht="117">
      <c r="A110" s="155">
        <v>3</v>
      </c>
      <c r="B110" s="456" t="s">
        <v>123</v>
      </c>
      <c r="C110" s="468"/>
      <c r="D110" s="469"/>
      <c r="E110" s="240"/>
      <c r="F110" s="255" t="s">
        <v>12</v>
      </c>
      <c r="G110" s="256">
        <v>1</v>
      </c>
      <c r="H110" s="259">
        <v>10000</v>
      </c>
      <c r="I110" s="494">
        <f>H110*G110</f>
        <v>10000</v>
      </c>
      <c r="J110" s="315"/>
      <c r="K110" s="306">
        <v>1</v>
      </c>
      <c r="L110" s="300" t="s">
        <v>12</v>
      </c>
      <c r="M110" s="301">
        <v>17966.5</v>
      </c>
      <c r="N110" s="302">
        <v>17966.5</v>
      </c>
      <c r="P110" s="650" t="s">
        <v>259</v>
      </c>
      <c r="Q110" s="651"/>
      <c r="R110" s="652" t="s">
        <v>143</v>
      </c>
      <c r="S110" s="653"/>
      <c r="T110" s="653"/>
      <c r="U110" s="653"/>
      <c r="V110" s="653"/>
      <c r="W110" s="653"/>
      <c r="X110" s="653"/>
      <c r="Y110" s="654"/>
    </row>
    <row r="111" spans="1:25">
      <c r="A111" s="155"/>
      <c r="B111" s="839" t="s">
        <v>53</v>
      </c>
      <c r="C111" s="840"/>
      <c r="D111" s="841"/>
      <c r="E111" s="254"/>
      <c r="F111" s="255"/>
      <c r="G111" s="256"/>
      <c r="H111" s="262"/>
      <c r="I111" s="570">
        <f>SUM(I108:I110)</f>
        <v>23349</v>
      </c>
      <c r="J111" s="315"/>
      <c r="K111" s="574"/>
      <c r="L111" s="300"/>
      <c r="M111" s="301"/>
      <c r="N111" s="600">
        <v>55366.5</v>
      </c>
      <c r="P111" s="615"/>
      <c r="Q111" s="300">
        <v>1</v>
      </c>
      <c r="R111" s="662" t="s">
        <v>121</v>
      </c>
      <c r="S111" s="662"/>
      <c r="T111" s="662"/>
      <c r="U111" s="663"/>
      <c r="V111" s="306">
        <v>2</v>
      </c>
      <c r="W111" s="300" t="s">
        <v>97</v>
      </c>
      <c r="X111" s="301">
        <v>9790</v>
      </c>
      <c r="Y111" s="302">
        <v>19580</v>
      </c>
    </row>
    <row r="112" spans="1:25">
      <c r="A112" s="155"/>
      <c r="B112" s="462"/>
      <c r="C112" s="463"/>
      <c r="D112" s="464"/>
      <c r="E112" s="254"/>
      <c r="F112" s="255"/>
      <c r="G112" s="256"/>
      <c r="H112" s="262"/>
      <c r="I112" s="570"/>
      <c r="J112" s="315"/>
      <c r="K112" s="407"/>
      <c r="L112" s="407"/>
      <c r="M112" s="303"/>
      <c r="N112" s="493"/>
      <c r="P112" s="615"/>
      <c r="Q112" s="300">
        <v>2</v>
      </c>
      <c r="R112" s="662" t="s">
        <v>122</v>
      </c>
      <c r="S112" s="662"/>
      <c r="T112" s="662"/>
      <c r="U112" s="663"/>
      <c r="V112" s="306">
        <v>5</v>
      </c>
      <c r="W112" s="300" t="s">
        <v>97</v>
      </c>
      <c r="X112" s="301">
        <v>5940.0000000000009</v>
      </c>
      <c r="Y112" s="302">
        <v>29700.000000000004</v>
      </c>
    </row>
    <row r="113" spans="1:25">
      <c r="A113" s="157" t="s">
        <v>86</v>
      </c>
      <c r="B113" s="873" t="s">
        <v>143</v>
      </c>
      <c r="C113" s="874"/>
      <c r="D113" s="875"/>
      <c r="E113" s="254"/>
      <c r="F113" s="255"/>
      <c r="G113" s="256"/>
      <c r="H113" s="261"/>
      <c r="I113" s="399"/>
      <c r="J113" s="528"/>
      <c r="K113" s="405"/>
      <c r="L113" s="405"/>
      <c r="M113" s="405"/>
      <c r="N113" s="406"/>
      <c r="P113" s="615"/>
      <c r="Q113" s="300">
        <v>3</v>
      </c>
      <c r="R113" s="664" t="s">
        <v>123</v>
      </c>
      <c r="S113" s="664"/>
      <c r="T113" s="664"/>
      <c r="U113" s="665"/>
      <c r="V113" s="306">
        <v>1</v>
      </c>
      <c r="W113" s="300" t="s">
        <v>12</v>
      </c>
      <c r="X113" s="301">
        <v>19919</v>
      </c>
      <c r="Y113" s="302">
        <v>19919</v>
      </c>
    </row>
    <row r="114" spans="1:25" ht="15" customHeight="1">
      <c r="A114" s="155">
        <v>1</v>
      </c>
      <c r="B114" s="876" t="s">
        <v>121</v>
      </c>
      <c r="C114" s="877"/>
      <c r="D114" s="878"/>
      <c r="E114" s="254"/>
      <c r="F114" s="255" t="s">
        <v>97</v>
      </c>
      <c r="G114" s="256">
        <v>2</v>
      </c>
      <c r="H114" s="259">
        <v>6675</v>
      </c>
      <c r="I114" s="494">
        <f>H114*G114</f>
        <v>13350</v>
      </c>
      <c r="J114" s="528"/>
      <c r="K114" s="306">
        <v>2</v>
      </c>
      <c r="L114" s="300" t="s">
        <v>97</v>
      </c>
      <c r="M114" s="301">
        <v>9790</v>
      </c>
      <c r="N114" s="302">
        <v>9790</v>
      </c>
      <c r="P114" s="610"/>
      <c r="Q114" s="611"/>
      <c r="R114" s="617"/>
      <c r="S114" s="618"/>
      <c r="T114" s="619"/>
      <c r="U114" s="614"/>
      <c r="V114" s="300"/>
      <c r="W114" s="300"/>
      <c r="X114" s="301"/>
      <c r="Y114" s="302"/>
    </row>
    <row r="115" spans="1:25">
      <c r="A115" s="155">
        <v>2</v>
      </c>
      <c r="B115" s="876" t="s">
        <v>122</v>
      </c>
      <c r="C115" s="877"/>
      <c r="D115" s="878"/>
      <c r="E115" s="254"/>
      <c r="F115" s="255" t="s">
        <v>97</v>
      </c>
      <c r="G115" s="256">
        <v>5</v>
      </c>
      <c r="H115" s="259">
        <v>3337</v>
      </c>
      <c r="I115" s="494">
        <f>H115*G115</f>
        <v>16685</v>
      </c>
      <c r="J115" s="315"/>
      <c r="K115" s="306">
        <v>3</v>
      </c>
      <c r="L115" s="300" t="s">
        <v>97</v>
      </c>
      <c r="M115" s="301">
        <v>5940.0000000000009</v>
      </c>
      <c r="N115" s="302">
        <v>11880.000000000002</v>
      </c>
      <c r="P115" s="610"/>
      <c r="Q115" s="621"/>
      <c r="R115" s="661" t="s">
        <v>248</v>
      </c>
      <c r="S115" s="649"/>
      <c r="T115" s="649"/>
      <c r="U115" s="649"/>
      <c r="V115" s="649"/>
      <c r="W115" s="649"/>
      <c r="X115" s="303"/>
      <c r="Y115" s="304">
        <v>69199</v>
      </c>
    </row>
    <row r="116" spans="1:25" ht="91">
      <c r="A116" s="155">
        <v>3</v>
      </c>
      <c r="B116" s="456" t="s">
        <v>123</v>
      </c>
      <c r="C116" s="468"/>
      <c r="D116" s="469"/>
      <c r="E116" s="240"/>
      <c r="F116" s="255" t="s">
        <v>12</v>
      </c>
      <c r="G116" s="256">
        <v>1</v>
      </c>
      <c r="H116" s="259">
        <v>10000</v>
      </c>
      <c r="I116" s="494">
        <f>H116*G116</f>
        <v>10000</v>
      </c>
      <c r="J116" s="315"/>
      <c r="K116" s="306">
        <v>1</v>
      </c>
      <c r="L116" s="300" t="s">
        <v>12</v>
      </c>
      <c r="M116" s="301">
        <v>16014.000000000002</v>
      </c>
      <c r="N116" s="302">
        <v>16014.000000000002</v>
      </c>
      <c r="P116" s="650" t="s">
        <v>260</v>
      </c>
      <c r="Q116" s="651"/>
      <c r="R116" s="652" t="s">
        <v>144</v>
      </c>
      <c r="S116" s="653"/>
      <c r="T116" s="653"/>
      <c r="U116" s="653"/>
      <c r="V116" s="653"/>
      <c r="W116" s="653"/>
      <c r="X116" s="653"/>
      <c r="Y116" s="654"/>
    </row>
    <row r="117" spans="1:25">
      <c r="A117" s="155"/>
      <c r="B117" s="839" t="s">
        <v>53</v>
      </c>
      <c r="C117" s="840"/>
      <c r="D117" s="841"/>
      <c r="E117" s="254"/>
      <c r="F117" s="255"/>
      <c r="G117" s="256"/>
      <c r="H117" s="262"/>
      <c r="I117" s="570">
        <f>SUM(I114:I116)</f>
        <v>40035</v>
      </c>
      <c r="J117" s="315"/>
      <c r="K117" s="306"/>
      <c r="L117" s="300"/>
      <c r="M117" s="301"/>
      <c r="N117" s="599">
        <v>37684</v>
      </c>
      <c r="P117" s="615"/>
      <c r="Q117" s="300">
        <v>1</v>
      </c>
      <c r="R117" s="662" t="s">
        <v>122</v>
      </c>
      <c r="S117" s="662"/>
      <c r="T117" s="662"/>
      <c r="U117" s="663"/>
      <c r="V117" s="306">
        <v>6</v>
      </c>
      <c r="W117" s="300" t="s">
        <v>97</v>
      </c>
      <c r="X117" s="301">
        <v>5940.0000000000009</v>
      </c>
      <c r="Y117" s="302">
        <v>35640.000000000007</v>
      </c>
    </row>
    <row r="118" spans="1:25">
      <c r="A118" s="155"/>
      <c r="B118" s="462"/>
      <c r="C118" s="463"/>
      <c r="D118" s="464"/>
      <c r="E118" s="254"/>
      <c r="F118" s="255"/>
      <c r="G118" s="256"/>
      <c r="H118" s="262"/>
      <c r="I118" s="570"/>
      <c r="J118" s="315"/>
      <c r="K118" s="407"/>
      <c r="L118" s="407"/>
      <c r="M118" s="303"/>
      <c r="N118" s="493"/>
      <c r="P118" s="615"/>
      <c r="Q118" s="300">
        <v>2</v>
      </c>
      <c r="R118" s="664" t="s">
        <v>123</v>
      </c>
      <c r="S118" s="664"/>
      <c r="T118" s="664"/>
      <c r="U118" s="665"/>
      <c r="V118" s="306">
        <v>1</v>
      </c>
      <c r="W118" s="300" t="s">
        <v>12</v>
      </c>
      <c r="X118" s="301">
        <v>17966.5</v>
      </c>
      <c r="Y118" s="302">
        <v>17966.5</v>
      </c>
    </row>
    <row r="119" spans="1:25">
      <c r="A119" s="157" t="s">
        <v>102</v>
      </c>
      <c r="B119" s="873" t="s">
        <v>144</v>
      </c>
      <c r="C119" s="874"/>
      <c r="D119" s="875"/>
      <c r="E119" s="254"/>
      <c r="F119" s="255"/>
      <c r="G119" s="256"/>
      <c r="H119" s="261"/>
      <c r="I119" s="399"/>
      <c r="J119" s="528"/>
      <c r="K119" s="405"/>
      <c r="L119" s="405"/>
      <c r="M119" s="405"/>
      <c r="N119" s="406"/>
      <c r="P119" s="610"/>
      <c r="Q119" s="611"/>
      <c r="R119" s="617"/>
      <c r="S119" s="618"/>
      <c r="T119" s="619"/>
      <c r="U119" s="614"/>
      <c r="V119" s="300"/>
      <c r="W119" s="300"/>
      <c r="X119" s="301"/>
      <c r="Y119" s="302"/>
    </row>
    <row r="120" spans="1:25" ht="15" customHeight="1">
      <c r="A120" s="155">
        <v>2</v>
      </c>
      <c r="B120" s="876" t="s">
        <v>122</v>
      </c>
      <c r="C120" s="877"/>
      <c r="D120" s="878"/>
      <c r="E120" s="254"/>
      <c r="F120" s="255" t="s">
        <v>97</v>
      </c>
      <c r="G120" s="256">
        <v>6</v>
      </c>
      <c r="H120" s="259">
        <v>3337</v>
      </c>
      <c r="I120" s="494">
        <f>H120*G120</f>
        <v>20022</v>
      </c>
      <c r="J120" s="528"/>
      <c r="K120" s="306">
        <v>1</v>
      </c>
      <c r="L120" s="300" t="s">
        <v>97</v>
      </c>
      <c r="M120" s="301">
        <v>9790</v>
      </c>
      <c r="N120" s="302">
        <v>19580</v>
      </c>
      <c r="P120" s="610"/>
      <c r="Q120" s="621"/>
      <c r="R120" s="661" t="s">
        <v>248</v>
      </c>
      <c r="S120" s="649"/>
      <c r="T120" s="649"/>
      <c r="U120" s="649"/>
      <c r="V120" s="649"/>
      <c r="W120" s="649"/>
      <c r="X120" s="303"/>
      <c r="Y120" s="304">
        <v>53606.500000000007</v>
      </c>
    </row>
    <row r="121" spans="1:25" ht="65">
      <c r="A121" s="155">
        <v>3</v>
      </c>
      <c r="B121" s="456" t="s">
        <v>123</v>
      </c>
      <c r="C121" s="468"/>
      <c r="D121" s="469"/>
      <c r="E121" s="240"/>
      <c r="F121" s="255" t="s">
        <v>12</v>
      </c>
      <c r="G121" s="256">
        <v>1</v>
      </c>
      <c r="H121" s="259">
        <v>10000</v>
      </c>
      <c r="I121" s="494">
        <f>H121*G121</f>
        <v>10000</v>
      </c>
      <c r="J121" s="315"/>
      <c r="K121" s="306">
        <v>2</v>
      </c>
      <c r="L121" s="300" t="s">
        <v>97</v>
      </c>
      <c r="M121" s="301">
        <v>5940.0000000000009</v>
      </c>
      <c r="N121" s="302">
        <v>29700.000000000004</v>
      </c>
      <c r="P121" s="650" t="s">
        <v>261</v>
      </c>
      <c r="Q121" s="651"/>
      <c r="R121" s="652" t="s">
        <v>146</v>
      </c>
      <c r="S121" s="653"/>
      <c r="T121" s="653"/>
      <c r="U121" s="653"/>
      <c r="V121" s="653"/>
      <c r="W121" s="653"/>
      <c r="X121" s="653"/>
      <c r="Y121" s="654"/>
    </row>
    <row r="122" spans="1:25">
      <c r="A122" s="155"/>
      <c r="B122" s="456"/>
      <c r="C122" s="468"/>
      <c r="D122" s="469"/>
      <c r="E122" s="240"/>
      <c r="F122" s="255"/>
      <c r="G122" s="256"/>
      <c r="H122" s="259"/>
      <c r="I122" s="494"/>
      <c r="J122" s="315"/>
      <c r="K122" s="306">
        <v>1</v>
      </c>
      <c r="L122" s="300" t="s">
        <v>12</v>
      </c>
      <c r="M122" s="301">
        <v>19919</v>
      </c>
      <c r="N122" s="302">
        <v>19919</v>
      </c>
      <c r="P122" s="615"/>
      <c r="Q122" s="300">
        <v>1</v>
      </c>
      <c r="R122" s="662" t="s">
        <v>145</v>
      </c>
      <c r="S122" s="662"/>
      <c r="T122" s="662"/>
      <c r="U122" s="663"/>
      <c r="V122" s="306">
        <v>15</v>
      </c>
      <c r="W122" s="300" t="s">
        <v>98</v>
      </c>
      <c r="X122" s="301">
        <v>2145</v>
      </c>
      <c r="Y122" s="302">
        <v>32175</v>
      </c>
    </row>
    <row r="123" spans="1:25">
      <c r="A123" s="155"/>
      <c r="B123" s="839" t="s">
        <v>53</v>
      </c>
      <c r="C123" s="840"/>
      <c r="D123" s="841"/>
      <c r="E123" s="254"/>
      <c r="F123" s="255"/>
      <c r="G123" s="256"/>
      <c r="H123" s="262"/>
      <c r="I123" s="570">
        <f>SUM(I120:I121)</f>
        <v>30022</v>
      </c>
      <c r="J123" s="315"/>
      <c r="K123" s="574"/>
      <c r="L123" s="300"/>
      <c r="M123" s="301"/>
      <c r="N123" s="600">
        <v>69199</v>
      </c>
      <c r="P123" s="615"/>
      <c r="Q123" s="300">
        <v>2</v>
      </c>
      <c r="R123" s="664" t="s">
        <v>262</v>
      </c>
      <c r="S123" s="664"/>
      <c r="T123" s="664"/>
      <c r="U123" s="665"/>
      <c r="V123" s="306">
        <v>12</v>
      </c>
      <c r="W123" s="300" t="s">
        <v>98</v>
      </c>
      <c r="X123" s="301">
        <v>2255</v>
      </c>
      <c r="Y123" s="302">
        <v>27060</v>
      </c>
    </row>
    <row r="124" spans="1:25">
      <c r="A124" s="155"/>
      <c r="B124" s="462"/>
      <c r="C124" s="463"/>
      <c r="D124" s="464"/>
      <c r="E124" s="254"/>
      <c r="F124" s="255"/>
      <c r="G124" s="256"/>
      <c r="H124" s="262"/>
      <c r="I124" s="570"/>
      <c r="J124" s="315"/>
      <c r="K124" s="407"/>
      <c r="L124" s="407"/>
      <c r="M124" s="303"/>
      <c r="N124" s="493"/>
      <c r="P124" s="615"/>
      <c r="Q124" s="300">
        <v>3</v>
      </c>
      <c r="R124" s="664" t="s">
        <v>263</v>
      </c>
      <c r="S124" s="664"/>
      <c r="T124" s="664"/>
      <c r="U124" s="665"/>
      <c r="V124" s="306">
        <v>20</v>
      </c>
      <c r="W124" s="300" t="s">
        <v>103</v>
      </c>
      <c r="X124" s="301">
        <v>104.50000000000001</v>
      </c>
      <c r="Y124" s="302">
        <v>2090.0000000000005</v>
      </c>
    </row>
    <row r="125" spans="1:25" ht="15" customHeight="1">
      <c r="A125" s="157" t="s">
        <v>101</v>
      </c>
      <c r="B125" s="873" t="s">
        <v>146</v>
      </c>
      <c r="C125" s="874"/>
      <c r="D125" s="875"/>
      <c r="E125" s="254"/>
      <c r="F125" s="255"/>
      <c r="G125" s="256"/>
      <c r="H125" s="261"/>
      <c r="I125" s="399"/>
      <c r="J125" s="528"/>
      <c r="K125" s="407"/>
      <c r="L125" s="407"/>
      <c r="M125" s="303"/>
      <c r="N125" s="493"/>
      <c r="P125" s="615"/>
      <c r="Q125" s="300">
        <v>4</v>
      </c>
      <c r="R125" s="664" t="s">
        <v>264</v>
      </c>
      <c r="S125" s="664"/>
      <c r="T125" s="664"/>
      <c r="U125" s="665"/>
      <c r="V125" s="306">
        <v>40</v>
      </c>
      <c r="W125" s="300" t="s">
        <v>103</v>
      </c>
      <c r="X125" s="301">
        <v>302.5</v>
      </c>
      <c r="Y125" s="302">
        <v>12100</v>
      </c>
    </row>
    <row r="126" spans="1:25">
      <c r="A126" s="155">
        <v>1</v>
      </c>
      <c r="B126" s="876" t="s">
        <v>145</v>
      </c>
      <c r="C126" s="877"/>
      <c r="D126" s="878"/>
      <c r="E126" s="254"/>
      <c r="F126" s="255" t="s">
        <v>98</v>
      </c>
      <c r="G126" s="256">
        <v>15</v>
      </c>
      <c r="H126" s="259">
        <v>1882</v>
      </c>
      <c r="I126" s="399">
        <f>H126*G126</f>
        <v>28230</v>
      </c>
      <c r="J126" s="528"/>
      <c r="K126" s="306">
        <v>2</v>
      </c>
      <c r="L126" s="300" t="s">
        <v>98</v>
      </c>
      <c r="M126" s="301">
        <v>2145</v>
      </c>
      <c r="N126" s="302">
        <v>32175</v>
      </c>
      <c r="P126" s="615"/>
      <c r="Q126" s="300">
        <v>5</v>
      </c>
      <c r="R126" s="664" t="s">
        <v>123</v>
      </c>
      <c r="S126" s="664"/>
      <c r="T126" s="664"/>
      <c r="U126" s="665"/>
      <c r="V126" s="306">
        <v>1</v>
      </c>
      <c r="W126" s="300" t="s">
        <v>12</v>
      </c>
      <c r="X126" s="301">
        <v>12318.000000000002</v>
      </c>
      <c r="Y126" s="302">
        <v>12318.000000000002</v>
      </c>
    </row>
    <row r="127" spans="1:25">
      <c r="A127" s="155">
        <v>2</v>
      </c>
      <c r="B127" s="456" t="s">
        <v>168</v>
      </c>
      <c r="C127" s="457"/>
      <c r="D127" s="458"/>
      <c r="E127" s="254"/>
      <c r="F127" s="255" t="s">
        <v>98</v>
      </c>
      <c r="G127" s="256">
        <v>12</v>
      </c>
      <c r="H127" s="259">
        <v>1440</v>
      </c>
      <c r="I127" s="399">
        <f>H127*G127</f>
        <v>17280</v>
      </c>
      <c r="J127" s="315"/>
      <c r="K127" s="306">
        <v>5</v>
      </c>
      <c r="L127" s="300" t="s">
        <v>98</v>
      </c>
      <c r="M127" s="301">
        <v>2255</v>
      </c>
      <c r="N127" s="302">
        <v>27060</v>
      </c>
      <c r="P127" s="610"/>
      <c r="Q127" s="611"/>
      <c r="R127" s="617"/>
      <c r="S127" s="618"/>
      <c r="T127" s="619"/>
      <c r="U127" s="614"/>
      <c r="V127" s="300"/>
      <c r="W127" s="300"/>
      <c r="X127" s="301"/>
      <c r="Y127" s="302"/>
    </row>
    <row r="128" spans="1:25">
      <c r="A128" s="155">
        <v>3</v>
      </c>
      <c r="B128" s="456" t="s">
        <v>169</v>
      </c>
      <c r="C128" s="457"/>
      <c r="D128" s="458"/>
      <c r="E128" s="254"/>
      <c r="F128" s="255" t="s">
        <v>103</v>
      </c>
      <c r="G128" s="256">
        <v>20</v>
      </c>
      <c r="H128" s="259">
        <v>600</v>
      </c>
      <c r="I128" s="399">
        <f>H128*G128</f>
        <v>12000</v>
      </c>
      <c r="J128" s="315"/>
      <c r="K128" s="306">
        <v>1</v>
      </c>
      <c r="L128" s="300" t="s">
        <v>103</v>
      </c>
      <c r="M128" s="301">
        <v>104.50000000000001</v>
      </c>
      <c r="N128" s="302">
        <v>2090.0000000000005</v>
      </c>
      <c r="P128" s="610"/>
      <c r="Q128" s="621"/>
      <c r="R128" s="661" t="s">
        <v>248</v>
      </c>
      <c r="S128" s="649"/>
      <c r="T128" s="649"/>
      <c r="U128" s="649"/>
      <c r="V128" s="649"/>
      <c r="W128" s="649"/>
      <c r="X128" s="303"/>
      <c r="Y128" s="304">
        <v>85743</v>
      </c>
    </row>
    <row r="129" spans="1:25" ht="65">
      <c r="A129" s="155">
        <v>4</v>
      </c>
      <c r="B129" s="456" t="s">
        <v>170</v>
      </c>
      <c r="C129" s="457"/>
      <c r="D129" s="458"/>
      <c r="E129" s="254"/>
      <c r="F129" s="255" t="s">
        <v>103</v>
      </c>
      <c r="G129" s="256">
        <v>40</v>
      </c>
      <c r="H129" s="259">
        <v>600</v>
      </c>
      <c r="I129" s="399">
        <f>H129*G129</f>
        <v>24000</v>
      </c>
      <c r="J129" s="315"/>
      <c r="K129" s="574"/>
      <c r="L129" s="300" t="s">
        <v>103</v>
      </c>
      <c r="M129" s="301">
        <v>302.5</v>
      </c>
      <c r="N129" s="302">
        <v>12100</v>
      </c>
      <c r="P129" s="650" t="s">
        <v>265</v>
      </c>
      <c r="Q129" s="651"/>
      <c r="R129" s="652" t="s">
        <v>124</v>
      </c>
      <c r="S129" s="653"/>
      <c r="T129" s="653"/>
      <c r="U129" s="653"/>
      <c r="V129" s="653"/>
      <c r="W129" s="653"/>
      <c r="X129" s="653"/>
      <c r="Y129" s="654"/>
    </row>
    <row r="130" spans="1:25">
      <c r="A130" s="155">
        <v>5</v>
      </c>
      <c r="B130" s="876" t="s">
        <v>123</v>
      </c>
      <c r="C130" s="877"/>
      <c r="D130" s="878"/>
      <c r="E130" s="254"/>
      <c r="F130" s="255" t="s">
        <v>103</v>
      </c>
      <c r="G130" s="256">
        <v>12</v>
      </c>
      <c r="H130" s="259">
        <v>10000</v>
      </c>
      <c r="I130" s="399">
        <f>H130*G130</f>
        <v>120000</v>
      </c>
      <c r="J130" s="315"/>
      <c r="K130" s="407"/>
      <c r="L130" s="300" t="s">
        <v>12</v>
      </c>
      <c r="M130" s="301">
        <v>12318.000000000002</v>
      </c>
      <c r="N130" s="302">
        <v>12318.000000000002</v>
      </c>
      <c r="P130" s="615"/>
      <c r="Q130" s="300">
        <v>1</v>
      </c>
      <c r="R130" s="662" t="s">
        <v>125</v>
      </c>
      <c r="S130" s="662"/>
      <c r="T130" s="662"/>
      <c r="U130" s="663"/>
      <c r="V130" s="306">
        <v>12</v>
      </c>
      <c r="W130" s="300" t="s">
        <v>97</v>
      </c>
      <c r="X130" s="301">
        <v>11880.000000000002</v>
      </c>
      <c r="Y130" s="302">
        <v>142560.00000000003</v>
      </c>
    </row>
    <row r="131" spans="1:25">
      <c r="A131" s="155"/>
      <c r="B131" s="839" t="s">
        <v>53</v>
      </c>
      <c r="C131" s="840"/>
      <c r="D131" s="841"/>
      <c r="E131" s="254"/>
      <c r="F131" s="255"/>
      <c r="G131" s="256"/>
      <c r="H131" s="262"/>
      <c r="I131" s="570">
        <f>SUM(I126:I130)</f>
        <v>201510</v>
      </c>
      <c r="J131" s="315"/>
      <c r="K131" s="407"/>
      <c r="L131" s="300"/>
      <c r="M131" s="301"/>
      <c r="N131" s="599">
        <v>85743</v>
      </c>
      <c r="P131" s="615"/>
      <c r="Q131" s="300">
        <v>2</v>
      </c>
      <c r="R131" s="664" t="s">
        <v>123</v>
      </c>
      <c r="S131" s="664"/>
      <c r="T131" s="664"/>
      <c r="U131" s="665"/>
      <c r="V131" s="306">
        <v>1</v>
      </c>
      <c r="W131" s="300" t="s">
        <v>12</v>
      </c>
      <c r="X131" s="301">
        <v>21800.000000000004</v>
      </c>
      <c r="Y131" s="302">
        <v>21800.000000000004</v>
      </c>
    </row>
    <row r="132" spans="1:25">
      <c r="A132" s="155"/>
      <c r="B132" s="462"/>
      <c r="C132" s="463"/>
      <c r="D132" s="464"/>
      <c r="E132" s="254"/>
      <c r="F132" s="255"/>
      <c r="G132" s="256"/>
      <c r="H132" s="262"/>
      <c r="I132" s="570"/>
      <c r="J132" s="528"/>
      <c r="K132" s="405"/>
      <c r="L132" s="407"/>
      <c r="M132" s="303"/>
      <c r="N132" s="493"/>
      <c r="P132" s="610"/>
      <c r="Q132" s="611"/>
      <c r="R132" s="617"/>
      <c r="S132" s="618"/>
      <c r="T132" s="619"/>
      <c r="U132" s="614"/>
      <c r="V132" s="300"/>
      <c r="W132" s="300"/>
      <c r="X132" s="301"/>
      <c r="Y132" s="302"/>
    </row>
    <row r="133" spans="1:25" ht="15" customHeight="1">
      <c r="A133" s="157" t="s">
        <v>136</v>
      </c>
      <c r="B133" s="873" t="s">
        <v>124</v>
      </c>
      <c r="C133" s="874"/>
      <c r="D133" s="875"/>
      <c r="E133" s="254"/>
      <c r="F133" s="255"/>
      <c r="G133" s="256"/>
      <c r="H133" s="261"/>
      <c r="I133" s="399"/>
      <c r="J133" s="528"/>
      <c r="K133" s="306"/>
      <c r="L133" s="300"/>
      <c r="M133" s="301"/>
      <c r="N133" s="302"/>
      <c r="P133" s="610"/>
      <c r="Q133" s="621"/>
      <c r="R133" s="661" t="s">
        <v>248</v>
      </c>
      <c r="S133" s="649"/>
      <c r="T133" s="649"/>
      <c r="U133" s="649"/>
      <c r="V133" s="649"/>
      <c r="W133" s="649"/>
      <c r="X133" s="303"/>
      <c r="Y133" s="304">
        <v>164360.00000000003</v>
      </c>
    </row>
    <row r="134" spans="1:25" ht="143">
      <c r="A134" s="155">
        <v>1</v>
      </c>
      <c r="B134" s="836" t="s">
        <v>125</v>
      </c>
      <c r="C134" s="837"/>
      <c r="D134" s="838"/>
      <c r="E134" s="254"/>
      <c r="F134" s="255" t="s">
        <v>97</v>
      </c>
      <c r="G134" s="256">
        <v>12</v>
      </c>
      <c r="H134" s="259">
        <v>7500</v>
      </c>
      <c r="I134" s="399">
        <f>H134*G134</f>
        <v>90000</v>
      </c>
      <c r="J134" s="315"/>
      <c r="K134" s="306">
        <v>6</v>
      </c>
      <c r="L134" s="300" t="s">
        <v>97</v>
      </c>
      <c r="M134" s="301">
        <v>5940.0000000000009</v>
      </c>
      <c r="N134" s="302">
        <v>35640.000000000007</v>
      </c>
      <c r="P134" s="650" t="s">
        <v>266</v>
      </c>
      <c r="Q134" s="651"/>
      <c r="R134" s="652" t="s">
        <v>126</v>
      </c>
      <c r="S134" s="653"/>
      <c r="T134" s="653"/>
      <c r="U134" s="653"/>
      <c r="V134" s="653"/>
      <c r="W134" s="653"/>
      <c r="X134" s="653"/>
      <c r="Y134" s="654"/>
    </row>
    <row r="135" spans="1:25">
      <c r="A135" s="155">
        <v>2</v>
      </c>
      <c r="B135" s="876" t="s">
        <v>123</v>
      </c>
      <c r="C135" s="877"/>
      <c r="D135" s="878"/>
      <c r="E135" s="254"/>
      <c r="F135" s="255" t="s">
        <v>103</v>
      </c>
      <c r="G135" s="256">
        <v>2</v>
      </c>
      <c r="H135" s="259">
        <v>10000</v>
      </c>
      <c r="I135" s="399">
        <f>H135*G135</f>
        <v>20000</v>
      </c>
      <c r="J135" s="315"/>
      <c r="K135" s="306">
        <v>1</v>
      </c>
      <c r="L135" s="300" t="s">
        <v>12</v>
      </c>
      <c r="M135" s="301">
        <v>17966.5</v>
      </c>
      <c r="N135" s="302">
        <v>17966.5</v>
      </c>
      <c r="P135" s="615"/>
      <c r="Q135" s="300">
        <v>1</v>
      </c>
      <c r="R135" s="662" t="s">
        <v>149</v>
      </c>
      <c r="S135" s="662"/>
      <c r="T135" s="662"/>
      <c r="U135" s="663"/>
      <c r="V135" s="306">
        <v>1</v>
      </c>
      <c r="W135" s="300" t="s">
        <v>12</v>
      </c>
      <c r="X135" s="301">
        <v>21307</v>
      </c>
      <c r="Y135" s="302">
        <v>21307</v>
      </c>
    </row>
    <row r="136" spans="1:25">
      <c r="A136" s="155"/>
      <c r="B136" s="839" t="s">
        <v>53</v>
      </c>
      <c r="C136" s="840"/>
      <c r="D136" s="841"/>
      <c r="E136" s="254"/>
      <c r="F136" s="255"/>
      <c r="G136" s="256"/>
      <c r="H136" s="262"/>
      <c r="I136" s="570">
        <f>SUM(I134:I135)</f>
        <v>110000</v>
      </c>
      <c r="J136" s="315"/>
      <c r="K136" s="574"/>
      <c r="L136" s="300"/>
      <c r="M136" s="301"/>
      <c r="N136" s="599">
        <v>53606.500000000007</v>
      </c>
      <c r="P136" s="615"/>
      <c r="Q136" s="300">
        <v>2</v>
      </c>
      <c r="R136" s="662" t="s">
        <v>147</v>
      </c>
      <c r="S136" s="662"/>
      <c r="T136" s="662"/>
      <c r="U136" s="663"/>
      <c r="V136" s="306">
        <v>4</v>
      </c>
      <c r="W136" s="300" t="s">
        <v>97</v>
      </c>
      <c r="X136" s="301">
        <v>12485.000000000002</v>
      </c>
      <c r="Y136" s="302">
        <v>49940.000000000007</v>
      </c>
    </row>
    <row r="137" spans="1:25">
      <c r="A137" s="155"/>
      <c r="B137" s="462"/>
      <c r="C137" s="463"/>
      <c r="D137" s="464"/>
      <c r="E137" s="254"/>
      <c r="F137" s="255"/>
      <c r="G137" s="256"/>
      <c r="H137" s="262"/>
      <c r="I137" s="570"/>
      <c r="J137" s="528"/>
      <c r="K137" s="407"/>
      <c r="L137" s="407"/>
      <c r="M137" s="303"/>
      <c r="N137" s="493"/>
      <c r="P137" s="615"/>
      <c r="Q137" s="300">
        <v>3</v>
      </c>
      <c r="R137" s="662" t="s">
        <v>127</v>
      </c>
      <c r="S137" s="662"/>
      <c r="T137" s="662"/>
      <c r="U137" s="663"/>
      <c r="V137" s="306">
        <v>4</v>
      </c>
      <c r="W137" s="300" t="s">
        <v>104</v>
      </c>
      <c r="X137" s="301">
        <v>5280</v>
      </c>
      <c r="Y137" s="302">
        <v>21120</v>
      </c>
    </row>
    <row r="138" spans="1:25" ht="15" customHeight="1">
      <c r="A138" s="157" t="s">
        <v>137</v>
      </c>
      <c r="B138" s="873" t="s">
        <v>126</v>
      </c>
      <c r="C138" s="874"/>
      <c r="D138" s="875"/>
      <c r="E138" s="254"/>
      <c r="F138" s="255"/>
      <c r="G138" s="256"/>
      <c r="H138" s="261"/>
      <c r="I138" s="399"/>
      <c r="J138" s="528"/>
      <c r="K138" s="405"/>
      <c r="L138" s="405"/>
      <c r="M138" s="405"/>
      <c r="N138" s="406"/>
      <c r="P138" s="615"/>
      <c r="Q138" s="300">
        <v>4</v>
      </c>
      <c r="R138" s="662" t="s">
        <v>262</v>
      </c>
      <c r="S138" s="662"/>
      <c r="T138" s="662"/>
      <c r="U138" s="663"/>
      <c r="V138" s="306">
        <v>3</v>
      </c>
      <c r="W138" s="300" t="s">
        <v>104</v>
      </c>
      <c r="X138" s="301">
        <v>2255</v>
      </c>
      <c r="Y138" s="302">
        <v>6765</v>
      </c>
    </row>
    <row r="139" spans="1:25">
      <c r="A139" s="155">
        <v>1</v>
      </c>
      <c r="B139" s="876" t="s">
        <v>149</v>
      </c>
      <c r="C139" s="877"/>
      <c r="D139" s="878"/>
      <c r="E139" s="254"/>
      <c r="F139" s="255" t="s">
        <v>12</v>
      </c>
      <c r="G139" s="256">
        <v>1</v>
      </c>
      <c r="H139" s="258">
        <v>25000</v>
      </c>
      <c r="I139" s="399">
        <f t="shared" ref="I139:I146" si="1">H139*G139</f>
        <v>25000</v>
      </c>
      <c r="J139" s="315"/>
      <c r="K139" s="306">
        <v>15</v>
      </c>
      <c r="L139" s="300" t="s">
        <v>12</v>
      </c>
      <c r="M139" s="301">
        <v>21307</v>
      </c>
      <c r="N139" s="302">
        <v>21307</v>
      </c>
      <c r="P139" s="615"/>
      <c r="Q139" s="300">
        <v>5</v>
      </c>
      <c r="R139" s="662" t="s">
        <v>263</v>
      </c>
      <c r="S139" s="662"/>
      <c r="T139" s="662"/>
      <c r="U139" s="663"/>
      <c r="V139" s="306">
        <v>8</v>
      </c>
      <c r="W139" s="300" t="s">
        <v>45</v>
      </c>
      <c r="X139" s="301">
        <v>104.50000000000001</v>
      </c>
      <c r="Y139" s="302">
        <v>836.00000000000011</v>
      </c>
    </row>
    <row r="140" spans="1:25">
      <c r="A140" s="155">
        <v>2</v>
      </c>
      <c r="B140" s="876" t="s">
        <v>147</v>
      </c>
      <c r="C140" s="877"/>
      <c r="D140" s="878"/>
      <c r="E140" s="254"/>
      <c r="F140" s="255" t="s">
        <v>97</v>
      </c>
      <c r="G140" s="256">
        <v>4</v>
      </c>
      <c r="H140" s="258">
        <v>7470</v>
      </c>
      <c r="I140" s="399">
        <f t="shared" si="1"/>
        <v>29880</v>
      </c>
      <c r="J140" s="315"/>
      <c r="K140" s="306">
        <v>12</v>
      </c>
      <c r="L140" s="300" t="s">
        <v>97</v>
      </c>
      <c r="M140" s="301">
        <v>12485.000000000002</v>
      </c>
      <c r="N140" s="302">
        <v>49940.000000000007</v>
      </c>
      <c r="P140" s="615"/>
      <c r="Q140" s="300">
        <v>6</v>
      </c>
      <c r="R140" s="662" t="s">
        <v>264</v>
      </c>
      <c r="S140" s="662"/>
      <c r="T140" s="662"/>
      <c r="U140" s="663"/>
      <c r="V140" s="306">
        <v>12</v>
      </c>
      <c r="W140" s="300" t="s">
        <v>104</v>
      </c>
      <c r="X140" s="301">
        <v>302.5</v>
      </c>
      <c r="Y140" s="302">
        <v>3630</v>
      </c>
    </row>
    <row r="141" spans="1:25">
      <c r="A141" s="155">
        <v>3</v>
      </c>
      <c r="B141" s="876" t="s">
        <v>127</v>
      </c>
      <c r="C141" s="877"/>
      <c r="D141" s="878"/>
      <c r="E141" s="254"/>
      <c r="F141" s="255" t="s">
        <v>104</v>
      </c>
      <c r="G141" s="256">
        <v>4</v>
      </c>
      <c r="H141" s="258">
        <v>4950</v>
      </c>
      <c r="I141" s="399">
        <f t="shared" si="1"/>
        <v>19800</v>
      </c>
      <c r="J141" s="315"/>
      <c r="K141" s="306">
        <v>20</v>
      </c>
      <c r="L141" s="300" t="s">
        <v>104</v>
      </c>
      <c r="M141" s="301">
        <v>5280</v>
      </c>
      <c r="N141" s="302">
        <v>21120</v>
      </c>
      <c r="P141" s="615"/>
      <c r="Q141" s="300">
        <v>7</v>
      </c>
      <c r="R141" s="662" t="s">
        <v>148</v>
      </c>
      <c r="S141" s="662"/>
      <c r="T141" s="662"/>
      <c r="U141" s="663"/>
      <c r="V141" s="306">
        <v>4</v>
      </c>
      <c r="W141" s="300" t="s">
        <v>104</v>
      </c>
      <c r="X141" s="301">
        <v>2145</v>
      </c>
      <c r="Y141" s="302">
        <v>8580</v>
      </c>
    </row>
    <row r="142" spans="1:25">
      <c r="A142" s="155">
        <v>4</v>
      </c>
      <c r="B142" s="876" t="s">
        <v>168</v>
      </c>
      <c r="C142" s="879"/>
      <c r="D142" s="880"/>
      <c r="E142" s="254"/>
      <c r="F142" s="255" t="s">
        <v>104</v>
      </c>
      <c r="G142" s="256">
        <v>3</v>
      </c>
      <c r="H142" s="259">
        <v>1440</v>
      </c>
      <c r="I142" s="399">
        <f t="shared" si="1"/>
        <v>4320</v>
      </c>
      <c r="J142" s="315"/>
      <c r="K142" s="306">
        <v>40</v>
      </c>
      <c r="L142" s="300" t="s">
        <v>104</v>
      </c>
      <c r="M142" s="301">
        <v>2255</v>
      </c>
      <c r="N142" s="302">
        <v>6765</v>
      </c>
      <c r="P142" s="615"/>
      <c r="Q142" s="300">
        <v>8</v>
      </c>
      <c r="R142" s="664" t="s">
        <v>128</v>
      </c>
      <c r="S142" s="664"/>
      <c r="T142" s="664"/>
      <c r="U142" s="665"/>
      <c r="V142" s="306">
        <v>1</v>
      </c>
      <c r="W142" s="300" t="s">
        <v>12</v>
      </c>
      <c r="X142" s="301">
        <v>25705</v>
      </c>
      <c r="Y142" s="302">
        <v>25705</v>
      </c>
    </row>
    <row r="143" spans="1:25">
      <c r="A143" s="155">
        <v>5</v>
      </c>
      <c r="B143" s="876" t="s">
        <v>169</v>
      </c>
      <c r="C143" s="879"/>
      <c r="D143" s="880"/>
      <c r="E143" s="254"/>
      <c r="F143" s="255" t="s">
        <v>45</v>
      </c>
      <c r="G143" s="256">
        <v>8</v>
      </c>
      <c r="H143" s="258">
        <v>600</v>
      </c>
      <c r="I143" s="399">
        <f>H143*G143</f>
        <v>4800</v>
      </c>
      <c r="J143" s="315"/>
      <c r="K143" s="306">
        <v>1</v>
      </c>
      <c r="L143" s="300" t="s">
        <v>45</v>
      </c>
      <c r="M143" s="301">
        <v>104.50000000000001</v>
      </c>
      <c r="N143" s="302">
        <v>836.00000000000011</v>
      </c>
      <c r="P143" s="610"/>
      <c r="Q143" s="611"/>
      <c r="R143" s="617"/>
      <c r="S143" s="618"/>
      <c r="T143" s="619"/>
      <c r="U143" s="614"/>
      <c r="V143" s="300"/>
      <c r="W143" s="300"/>
      <c r="X143" s="301"/>
      <c r="Y143" s="302"/>
    </row>
    <row r="144" spans="1:25">
      <c r="A144" s="155">
        <v>6</v>
      </c>
      <c r="B144" s="876" t="s">
        <v>170</v>
      </c>
      <c r="C144" s="879"/>
      <c r="D144" s="880"/>
      <c r="E144" s="254"/>
      <c r="F144" s="255" t="s">
        <v>104</v>
      </c>
      <c r="G144" s="256">
        <v>12</v>
      </c>
      <c r="H144" s="258">
        <v>600</v>
      </c>
      <c r="I144" s="399">
        <f>H144*G144</f>
        <v>7200</v>
      </c>
      <c r="J144" s="315"/>
      <c r="K144" s="574"/>
      <c r="L144" s="300" t="s">
        <v>104</v>
      </c>
      <c r="M144" s="301">
        <v>302.5</v>
      </c>
      <c r="N144" s="302">
        <v>3630</v>
      </c>
      <c r="P144" s="610"/>
      <c r="Q144" s="621"/>
      <c r="R144" s="661" t="s">
        <v>248</v>
      </c>
      <c r="S144" s="649"/>
      <c r="T144" s="649"/>
      <c r="U144" s="649"/>
      <c r="V144" s="649"/>
      <c r="W144" s="649"/>
      <c r="X144" s="303"/>
      <c r="Y144" s="304">
        <v>137883</v>
      </c>
    </row>
    <row r="145" spans="1:25" ht="78">
      <c r="A145" s="155">
        <v>7</v>
      </c>
      <c r="B145" s="876" t="s">
        <v>148</v>
      </c>
      <c r="C145" s="877"/>
      <c r="D145" s="878"/>
      <c r="E145" s="254"/>
      <c r="F145" s="255" t="s">
        <v>104</v>
      </c>
      <c r="G145" s="256">
        <v>4</v>
      </c>
      <c r="H145" s="259">
        <v>1882</v>
      </c>
      <c r="I145" s="399">
        <f t="shared" si="1"/>
        <v>7528</v>
      </c>
      <c r="J145" s="315"/>
      <c r="K145" s="407"/>
      <c r="L145" s="300" t="s">
        <v>104</v>
      </c>
      <c r="M145" s="301">
        <v>2145</v>
      </c>
      <c r="N145" s="302">
        <v>8580</v>
      </c>
      <c r="P145" s="650" t="s">
        <v>267</v>
      </c>
      <c r="Q145" s="651"/>
      <c r="R145" s="652" t="s">
        <v>129</v>
      </c>
      <c r="S145" s="653"/>
      <c r="T145" s="653"/>
      <c r="U145" s="653"/>
      <c r="V145" s="653"/>
      <c r="W145" s="653"/>
      <c r="X145" s="653"/>
      <c r="Y145" s="654"/>
    </row>
    <row r="146" spans="1:25">
      <c r="A146" s="155">
        <v>8</v>
      </c>
      <c r="B146" s="836" t="s">
        <v>128</v>
      </c>
      <c r="C146" s="837"/>
      <c r="D146" s="838"/>
      <c r="E146" s="254"/>
      <c r="F146" s="255" t="s">
        <v>12</v>
      </c>
      <c r="G146" s="256">
        <v>1</v>
      </c>
      <c r="H146" s="258">
        <v>10000</v>
      </c>
      <c r="I146" s="399">
        <f t="shared" si="1"/>
        <v>10000</v>
      </c>
      <c r="J146" s="315"/>
      <c r="K146" s="306"/>
      <c r="L146" s="300" t="s">
        <v>12</v>
      </c>
      <c r="M146" s="301">
        <v>25705</v>
      </c>
      <c r="N146" s="302">
        <v>25705</v>
      </c>
      <c r="P146" s="615"/>
      <c r="Q146" s="300">
        <v>1</v>
      </c>
      <c r="R146" s="662" t="s">
        <v>268</v>
      </c>
      <c r="S146" s="662"/>
      <c r="T146" s="662"/>
      <c r="U146" s="663"/>
      <c r="V146" s="306">
        <v>4</v>
      </c>
      <c r="W146" s="300" t="s">
        <v>97</v>
      </c>
      <c r="X146" s="301">
        <v>18150</v>
      </c>
      <c r="Y146" s="302">
        <v>72600</v>
      </c>
    </row>
    <row r="147" spans="1:25">
      <c r="A147" s="155"/>
      <c r="B147" s="839" t="s">
        <v>53</v>
      </c>
      <c r="C147" s="840"/>
      <c r="D147" s="841"/>
      <c r="E147" s="254"/>
      <c r="F147" s="255"/>
      <c r="G147" s="256"/>
      <c r="H147" s="262"/>
      <c r="I147" s="570">
        <f>SUM(I140:I146)</f>
        <v>83528</v>
      </c>
      <c r="J147" s="528"/>
      <c r="K147" s="306"/>
      <c r="L147" s="300"/>
      <c r="M147" s="301"/>
      <c r="N147" s="600">
        <v>137883</v>
      </c>
      <c r="P147" s="615"/>
      <c r="Q147" s="300">
        <v>2</v>
      </c>
      <c r="R147" s="664" t="s">
        <v>123</v>
      </c>
      <c r="S147" s="664"/>
      <c r="T147" s="664"/>
      <c r="U147" s="665"/>
      <c r="V147" s="306">
        <v>1</v>
      </c>
      <c r="W147" s="300" t="s">
        <v>12</v>
      </c>
      <c r="X147" s="301">
        <v>42568</v>
      </c>
      <c r="Y147" s="302">
        <v>42568</v>
      </c>
    </row>
    <row r="148" spans="1:25">
      <c r="A148" s="155"/>
      <c r="B148" s="462"/>
      <c r="C148" s="463"/>
      <c r="D148" s="464"/>
      <c r="E148" s="254"/>
      <c r="F148" s="255"/>
      <c r="G148" s="256"/>
      <c r="H148" s="262"/>
      <c r="I148" s="570"/>
      <c r="J148" s="528"/>
      <c r="K148" s="306"/>
      <c r="L148" s="300"/>
      <c r="M148" s="301"/>
      <c r="N148" s="302"/>
      <c r="P148" s="610"/>
      <c r="Q148" s="611"/>
      <c r="R148" s="617"/>
      <c r="S148" s="618"/>
      <c r="T148" s="619"/>
      <c r="U148" s="614"/>
      <c r="V148" s="300"/>
      <c r="W148" s="300"/>
      <c r="X148" s="301"/>
      <c r="Y148" s="302"/>
    </row>
    <row r="149" spans="1:25" ht="15" customHeight="1">
      <c r="A149" s="157" t="s">
        <v>138</v>
      </c>
      <c r="B149" s="873" t="s">
        <v>129</v>
      </c>
      <c r="C149" s="874"/>
      <c r="D149" s="875"/>
      <c r="E149" s="254"/>
      <c r="F149" s="263"/>
      <c r="G149" s="256"/>
      <c r="H149" s="261"/>
      <c r="I149" s="399"/>
      <c r="J149" s="315"/>
      <c r="K149" s="574"/>
      <c r="L149" s="300"/>
      <c r="M149" s="301"/>
      <c r="N149" s="302"/>
      <c r="P149" s="610"/>
      <c r="Q149" s="621"/>
      <c r="R149" s="661" t="s">
        <v>248</v>
      </c>
      <c r="S149" s="649"/>
      <c r="T149" s="649"/>
      <c r="U149" s="649"/>
      <c r="V149" s="649"/>
      <c r="W149" s="649"/>
      <c r="X149" s="303"/>
      <c r="Y149" s="304">
        <v>115168</v>
      </c>
    </row>
    <row r="150" spans="1:25" ht="65">
      <c r="A150" s="155">
        <v>1</v>
      </c>
      <c r="B150" s="876" t="s">
        <v>171</v>
      </c>
      <c r="C150" s="877"/>
      <c r="D150" s="878"/>
      <c r="E150" s="254"/>
      <c r="F150" s="255" t="s">
        <v>97</v>
      </c>
      <c r="G150" s="256">
        <v>4</v>
      </c>
      <c r="H150" s="221">
        <v>3500</v>
      </c>
      <c r="I150" s="399">
        <f>H150*G150</f>
        <v>14000</v>
      </c>
      <c r="J150" s="315"/>
      <c r="K150" s="306">
        <v>12</v>
      </c>
      <c r="L150" s="300" t="s">
        <v>97</v>
      </c>
      <c r="M150" s="301">
        <v>11880.000000000002</v>
      </c>
      <c r="N150" s="302">
        <v>142560.00000000003</v>
      </c>
      <c r="P150" s="650" t="s">
        <v>269</v>
      </c>
      <c r="Q150" s="651"/>
      <c r="R150" s="652" t="s">
        <v>160</v>
      </c>
      <c r="S150" s="653"/>
      <c r="T150" s="653"/>
      <c r="U150" s="653"/>
      <c r="V150" s="653"/>
      <c r="W150" s="653"/>
      <c r="X150" s="653"/>
      <c r="Y150" s="654"/>
    </row>
    <row r="151" spans="1:25">
      <c r="A151" s="155">
        <v>2</v>
      </c>
      <c r="B151" s="876" t="s">
        <v>123</v>
      </c>
      <c r="C151" s="877"/>
      <c r="D151" s="878"/>
      <c r="E151" s="254"/>
      <c r="F151" s="255" t="s">
        <v>12</v>
      </c>
      <c r="G151" s="256">
        <v>1</v>
      </c>
      <c r="H151" s="258">
        <v>10000</v>
      </c>
      <c r="I151" s="399">
        <f>H151*G151</f>
        <v>10000</v>
      </c>
      <c r="J151" s="315"/>
      <c r="K151" s="306">
        <v>1</v>
      </c>
      <c r="L151" s="300" t="s">
        <v>12</v>
      </c>
      <c r="M151" s="301">
        <v>21800.000000000004</v>
      </c>
      <c r="N151" s="302">
        <v>21800.000000000004</v>
      </c>
      <c r="P151" s="615"/>
      <c r="Q151" s="616">
        <v>1</v>
      </c>
      <c r="R151" s="666" t="s">
        <v>161</v>
      </c>
      <c r="S151" s="666"/>
      <c r="T151" s="666"/>
      <c r="U151" s="666"/>
      <c r="V151" s="622">
        <v>2</v>
      </c>
      <c r="W151" s="300" t="s">
        <v>104</v>
      </c>
      <c r="X151" s="301">
        <v>4620</v>
      </c>
      <c r="Y151" s="302">
        <v>9240</v>
      </c>
    </row>
    <row r="152" spans="1:25">
      <c r="A152" s="155"/>
      <c r="B152" s="839" t="s">
        <v>53</v>
      </c>
      <c r="C152" s="840"/>
      <c r="D152" s="841"/>
      <c r="E152" s="254"/>
      <c r="F152" s="255"/>
      <c r="G152" s="256"/>
      <c r="H152" s="262"/>
      <c r="I152" s="570">
        <f>SUM(I150:I151)</f>
        <v>24000</v>
      </c>
      <c r="J152" s="528"/>
      <c r="K152" s="574"/>
      <c r="L152" s="300"/>
      <c r="M152" s="301"/>
      <c r="N152" s="600">
        <v>164360.00000000003</v>
      </c>
      <c r="P152" s="615"/>
      <c r="Q152" s="616">
        <v>2</v>
      </c>
      <c r="R152" s="666" t="s">
        <v>172</v>
      </c>
      <c r="S152" s="666"/>
      <c r="T152" s="666"/>
      <c r="U152" s="666"/>
      <c r="V152" s="622">
        <v>1</v>
      </c>
      <c r="W152" s="300" t="s">
        <v>104</v>
      </c>
      <c r="X152" s="301">
        <v>7645.0000000000009</v>
      </c>
      <c r="Y152" s="302">
        <v>7645.0000000000009</v>
      </c>
    </row>
    <row r="153" spans="1:25">
      <c r="A153" s="155"/>
      <c r="B153" s="836"/>
      <c r="C153" s="837"/>
      <c r="D153" s="838"/>
      <c r="E153" s="254"/>
      <c r="F153" s="255"/>
      <c r="G153" s="256"/>
      <c r="H153" s="262"/>
      <c r="I153" s="570"/>
      <c r="J153" s="528"/>
      <c r="K153" s="407"/>
      <c r="L153" s="407"/>
      <c r="M153" s="303"/>
      <c r="N153" s="493"/>
      <c r="P153" s="610"/>
      <c r="Q153" s="611"/>
      <c r="R153" s="617"/>
      <c r="S153" s="618"/>
      <c r="T153" s="619"/>
      <c r="U153" s="614"/>
      <c r="V153" s="300"/>
      <c r="W153" s="300"/>
      <c r="X153" s="301"/>
      <c r="Y153" s="302"/>
    </row>
    <row r="154" spans="1:25" ht="15" customHeight="1">
      <c r="A154" s="157" t="s">
        <v>176</v>
      </c>
      <c r="B154" s="873" t="s">
        <v>160</v>
      </c>
      <c r="C154" s="874"/>
      <c r="D154" s="875"/>
      <c r="E154" s="254"/>
      <c r="F154" s="263"/>
      <c r="G154" s="256"/>
      <c r="H154" s="261"/>
      <c r="I154" s="399"/>
      <c r="J154" s="315"/>
      <c r="K154" s="574"/>
      <c r="L154" s="300"/>
      <c r="M154" s="301"/>
      <c r="N154" s="302"/>
      <c r="P154" s="610"/>
      <c r="Q154" s="621"/>
      <c r="R154" s="661" t="s">
        <v>248</v>
      </c>
      <c r="S154" s="649"/>
      <c r="T154" s="649"/>
      <c r="U154" s="649"/>
      <c r="V154" s="649"/>
      <c r="W154" s="649"/>
      <c r="X154" s="303"/>
      <c r="Y154" s="304">
        <v>16885</v>
      </c>
    </row>
    <row r="155" spans="1:25">
      <c r="A155" s="155">
        <v>1</v>
      </c>
      <c r="B155" s="876" t="s">
        <v>161</v>
      </c>
      <c r="C155" s="877"/>
      <c r="D155" s="878"/>
      <c r="E155" s="254"/>
      <c r="F155" s="255" t="s">
        <v>104</v>
      </c>
      <c r="G155" s="256">
        <v>2</v>
      </c>
      <c r="H155" s="259">
        <v>1882</v>
      </c>
      <c r="I155" s="399">
        <f>H155*G155</f>
        <v>3764</v>
      </c>
      <c r="J155" s="315"/>
      <c r="K155" s="407"/>
      <c r="L155" s="300" t="s">
        <v>104</v>
      </c>
      <c r="M155" s="301">
        <v>4620</v>
      </c>
      <c r="N155" s="302">
        <v>9240</v>
      </c>
      <c r="P155" s="615" t="s">
        <v>270</v>
      </c>
      <c r="Q155" s="667"/>
      <c r="R155" s="668" t="s">
        <v>54</v>
      </c>
      <c r="S155" s="669"/>
      <c r="T155" s="669"/>
      <c r="U155" s="669"/>
      <c r="V155" s="669"/>
      <c r="W155" s="669"/>
      <c r="X155" s="669"/>
      <c r="Y155" s="670"/>
    </row>
    <row r="156" spans="1:25">
      <c r="A156" s="155">
        <v>2</v>
      </c>
      <c r="B156" s="876" t="s">
        <v>172</v>
      </c>
      <c r="C156" s="877"/>
      <c r="D156" s="878"/>
      <c r="E156" s="254"/>
      <c r="F156" s="255" t="s">
        <v>104</v>
      </c>
      <c r="G156" s="256">
        <v>1</v>
      </c>
      <c r="H156" s="258">
        <v>2000</v>
      </c>
      <c r="I156" s="399">
        <f>H156*G156</f>
        <v>2000</v>
      </c>
      <c r="J156" s="315"/>
      <c r="K156" s="405"/>
      <c r="L156" s="300" t="s">
        <v>104</v>
      </c>
      <c r="M156" s="301">
        <v>7645.0000000000009</v>
      </c>
      <c r="N156" s="302">
        <v>7645.0000000000009</v>
      </c>
      <c r="P156" s="615"/>
      <c r="Q156" s="300">
        <v>1</v>
      </c>
      <c r="R156" s="623" t="s">
        <v>271</v>
      </c>
      <c r="S156" s="624"/>
      <c r="T156" s="624"/>
      <c r="U156" s="671"/>
      <c r="V156" s="300">
        <v>300</v>
      </c>
      <c r="W156" s="300" t="s">
        <v>45</v>
      </c>
      <c r="X156" s="301">
        <v>187.00000000000003</v>
      </c>
      <c r="Y156" s="302">
        <v>56100.000000000007</v>
      </c>
    </row>
    <row r="157" spans="1:25">
      <c r="A157" s="155"/>
      <c r="B157" s="839" t="s">
        <v>53</v>
      </c>
      <c r="C157" s="840"/>
      <c r="D157" s="841"/>
      <c r="E157" s="254"/>
      <c r="F157" s="255"/>
      <c r="G157" s="256"/>
      <c r="H157" s="262"/>
      <c r="I157" s="570">
        <f>SUM(I155:I156)</f>
        <v>5764</v>
      </c>
      <c r="J157" s="528"/>
      <c r="K157" s="306">
        <v>1</v>
      </c>
      <c r="L157" s="300"/>
      <c r="M157" s="301"/>
      <c r="N157" s="600">
        <v>16885</v>
      </c>
      <c r="P157" s="615"/>
      <c r="Q157" s="300">
        <v>2</v>
      </c>
      <c r="R157" s="623" t="s">
        <v>272</v>
      </c>
      <c r="S157" s="624"/>
      <c r="T157" s="624"/>
      <c r="U157" s="671"/>
      <c r="V157" s="300">
        <v>400</v>
      </c>
      <c r="W157" s="300" t="s">
        <v>45</v>
      </c>
      <c r="X157" s="301">
        <v>107.80000000000001</v>
      </c>
      <c r="Y157" s="302">
        <v>43120.000000000007</v>
      </c>
    </row>
    <row r="158" spans="1:25">
      <c r="A158" s="155"/>
      <c r="B158" s="304"/>
      <c r="C158" s="463"/>
      <c r="D158" s="464"/>
      <c r="E158" s="254"/>
      <c r="F158" s="255"/>
      <c r="G158" s="256"/>
      <c r="H158" s="264"/>
      <c r="I158" s="570"/>
      <c r="J158" s="528"/>
      <c r="K158" s="306"/>
      <c r="L158" s="300"/>
      <c r="M158" s="301"/>
      <c r="N158" s="254"/>
      <c r="P158" s="615"/>
      <c r="Q158" s="300">
        <v>3</v>
      </c>
      <c r="R158" s="623" t="s">
        <v>273</v>
      </c>
      <c r="S158" s="624"/>
      <c r="T158" s="624"/>
      <c r="U158" s="671"/>
      <c r="V158" s="300">
        <v>200</v>
      </c>
      <c r="W158" s="300" t="s">
        <v>45</v>
      </c>
      <c r="X158" s="301">
        <v>148.5</v>
      </c>
      <c r="Y158" s="302">
        <v>29700</v>
      </c>
    </row>
    <row r="159" spans="1:25">
      <c r="A159" s="155"/>
      <c r="B159" s="304"/>
      <c r="C159" s="463"/>
      <c r="D159" s="464"/>
      <c r="E159" s="254"/>
      <c r="F159" s="255"/>
      <c r="G159" s="256"/>
      <c r="H159" s="264"/>
      <c r="I159" s="570"/>
      <c r="J159" s="528"/>
      <c r="K159" s="306"/>
      <c r="L159" s="300" t="s">
        <v>97</v>
      </c>
      <c r="M159" s="301">
        <v>18150</v>
      </c>
      <c r="N159" s="302">
        <v>72600</v>
      </c>
      <c r="P159" s="615"/>
      <c r="Q159" s="300">
        <v>4</v>
      </c>
      <c r="R159" s="623" t="s">
        <v>274</v>
      </c>
      <c r="S159" s="624"/>
      <c r="T159" s="624"/>
      <c r="U159" s="671"/>
      <c r="V159" s="300">
        <v>75</v>
      </c>
      <c r="W159" s="300" t="s">
        <v>45</v>
      </c>
      <c r="X159" s="301">
        <v>275</v>
      </c>
      <c r="Y159" s="302">
        <v>20625</v>
      </c>
    </row>
    <row r="160" spans="1:25">
      <c r="A160" s="155"/>
      <c r="B160" s="304"/>
      <c r="C160" s="463"/>
      <c r="D160" s="464"/>
      <c r="E160" s="254"/>
      <c r="F160" s="255"/>
      <c r="G160" s="256"/>
      <c r="H160" s="264"/>
      <c r="I160" s="570"/>
      <c r="J160" s="528"/>
      <c r="K160" s="306"/>
      <c r="L160" s="300" t="s">
        <v>12</v>
      </c>
      <c r="M160" s="301">
        <v>42568</v>
      </c>
      <c r="N160" s="302">
        <v>42568</v>
      </c>
      <c r="P160" s="615"/>
      <c r="Q160" s="300">
        <v>5</v>
      </c>
      <c r="R160" s="623" t="s">
        <v>275</v>
      </c>
      <c r="S160" s="624"/>
      <c r="T160" s="624"/>
      <c r="U160" s="671"/>
      <c r="V160" s="300">
        <v>20</v>
      </c>
      <c r="W160" s="300" t="s">
        <v>184</v>
      </c>
      <c r="X160" s="301">
        <v>715.00000000000011</v>
      </c>
      <c r="Y160" s="302">
        <v>14300.000000000002</v>
      </c>
    </row>
    <row r="161" spans="1:25">
      <c r="A161" s="155"/>
      <c r="B161" s="304"/>
      <c r="C161" s="463"/>
      <c r="D161" s="464"/>
      <c r="E161" s="254"/>
      <c r="F161" s="255"/>
      <c r="G161" s="256"/>
      <c r="H161" s="264"/>
      <c r="I161" s="570"/>
      <c r="J161" s="528"/>
      <c r="K161" s="306"/>
      <c r="L161" s="300"/>
      <c r="M161" s="301"/>
      <c r="N161" s="600">
        <v>115168</v>
      </c>
      <c r="P161" s="615"/>
      <c r="Q161" s="300">
        <v>6</v>
      </c>
      <c r="R161" s="623" t="s">
        <v>276</v>
      </c>
      <c r="S161" s="624"/>
      <c r="T161" s="624"/>
      <c r="U161" s="671"/>
      <c r="V161" s="300">
        <v>20</v>
      </c>
      <c r="W161" s="300" t="s">
        <v>45</v>
      </c>
      <c r="X161" s="301">
        <v>165</v>
      </c>
      <c r="Y161" s="302">
        <v>3300</v>
      </c>
    </row>
    <row r="162" spans="1:25">
      <c r="A162" s="155"/>
      <c r="B162" s="462"/>
      <c r="C162" s="463"/>
      <c r="D162" s="464"/>
      <c r="E162" s="254"/>
      <c r="F162" s="255"/>
      <c r="G162" s="256"/>
      <c r="H162" s="264"/>
      <c r="I162" s="570"/>
      <c r="J162" s="528"/>
      <c r="K162" s="306">
        <v>4</v>
      </c>
      <c r="L162" s="300"/>
      <c r="M162" s="301"/>
      <c r="N162" s="302"/>
      <c r="P162" s="615"/>
      <c r="Q162" s="300">
        <v>7</v>
      </c>
      <c r="R162" s="623" t="s">
        <v>277</v>
      </c>
      <c r="S162" s="624"/>
      <c r="T162" s="624"/>
      <c r="U162" s="671"/>
      <c r="V162" s="300">
        <v>25</v>
      </c>
      <c r="W162" s="300" t="s">
        <v>60</v>
      </c>
      <c r="X162" s="301">
        <v>3080.0000000000005</v>
      </c>
      <c r="Y162" s="302">
        <v>77000.000000000015</v>
      </c>
    </row>
    <row r="163" spans="1:25">
      <c r="A163" s="158" t="s">
        <v>150</v>
      </c>
      <c r="B163" s="810" t="s">
        <v>54</v>
      </c>
      <c r="C163" s="882"/>
      <c r="D163" s="883"/>
      <c r="E163" s="265"/>
      <c r="F163" s="266"/>
      <c r="G163" s="267"/>
      <c r="H163" s="229"/>
      <c r="I163" s="285"/>
      <c r="J163" s="315"/>
      <c r="K163" s="306">
        <v>4</v>
      </c>
      <c r="L163" s="300"/>
      <c r="M163" s="301"/>
      <c r="N163" s="302"/>
      <c r="P163" s="615"/>
      <c r="Q163" s="300">
        <v>8</v>
      </c>
      <c r="R163" s="623" t="s">
        <v>278</v>
      </c>
      <c r="S163" s="624"/>
      <c r="T163" s="624"/>
      <c r="U163" s="671"/>
      <c r="V163" s="300">
        <v>50</v>
      </c>
      <c r="W163" s="300" t="s">
        <v>184</v>
      </c>
      <c r="X163" s="301">
        <v>605</v>
      </c>
      <c r="Y163" s="302">
        <v>30250</v>
      </c>
    </row>
    <row r="164" spans="1:25">
      <c r="A164" s="155">
        <v>1</v>
      </c>
      <c r="B164" s="881" t="s">
        <v>55</v>
      </c>
      <c r="C164" s="882"/>
      <c r="D164" s="883"/>
      <c r="E164" s="268"/>
      <c r="F164" s="226" t="s">
        <v>45</v>
      </c>
      <c r="G164" s="269">
        <v>100</v>
      </c>
      <c r="H164" s="270">
        <v>250</v>
      </c>
      <c r="I164" s="285">
        <f t="shared" ref="I164:I169" si="2">G164*H164</f>
        <v>25000</v>
      </c>
      <c r="J164" s="315"/>
      <c r="K164" s="306">
        <v>3</v>
      </c>
      <c r="L164" s="300" t="s">
        <v>45</v>
      </c>
      <c r="M164" s="301">
        <v>187.00000000000003</v>
      </c>
      <c r="N164" s="302">
        <v>56100.000000000007</v>
      </c>
      <c r="P164" s="615"/>
      <c r="Q164" s="300">
        <v>9</v>
      </c>
      <c r="R164" s="623" t="s">
        <v>279</v>
      </c>
      <c r="S164" s="624"/>
      <c r="T164" s="624"/>
      <c r="U164" s="671"/>
      <c r="V164" s="300">
        <v>40</v>
      </c>
      <c r="W164" s="300" t="s">
        <v>184</v>
      </c>
      <c r="X164" s="301">
        <v>605</v>
      </c>
      <c r="Y164" s="302">
        <v>24200</v>
      </c>
    </row>
    <row r="165" spans="1:25">
      <c r="A165" s="155">
        <v>2</v>
      </c>
      <c r="B165" s="881" t="s">
        <v>56</v>
      </c>
      <c r="C165" s="882"/>
      <c r="D165" s="883"/>
      <c r="E165" s="268"/>
      <c r="F165" s="226" t="s">
        <v>45</v>
      </c>
      <c r="G165" s="269">
        <v>200</v>
      </c>
      <c r="H165" s="270">
        <v>125</v>
      </c>
      <c r="I165" s="285">
        <f t="shared" si="2"/>
        <v>25000</v>
      </c>
      <c r="J165" s="315"/>
      <c r="K165" s="306">
        <v>8</v>
      </c>
      <c r="L165" s="300" t="s">
        <v>45</v>
      </c>
      <c r="M165" s="301">
        <v>107.80000000000001</v>
      </c>
      <c r="N165" s="302">
        <v>43120.000000000007</v>
      </c>
      <c r="P165" s="615"/>
      <c r="Q165" s="300">
        <v>10</v>
      </c>
      <c r="R165" s="623" t="s">
        <v>280</v>
      </c>
      <c r="S165" s="624"/>
      <c r="T165" s="624"/>
      <c r="U165" s="671"/>
      <c r="V165" s="300">
        <v>80</v>
      </c>
      <c r="W165" s="300" t="s">
        <v>184</v>
      </c>
      <c r="X165" s="301">
        <v>137.5</v>
      </c>
      <c r="Y165" s="302">
        <v>11000</v>
      </c>
    </row>
    <row r="166" spans="1:25">
      <c r="A166" s="155">
        <v>3</v>
      </c>
      <c r="B166" s="881" t="s">
        <v>57</v>
      </c>
      <c r="C166" s="882"/>
      <c r="D166" s="883"/>
      <c r="E166" s="268"/>
      <c r="F166" s="226" t="s">
        <v>45</v>
      </c>
      <c r="G166" s="269">
        <v>50</v>
      </c>
      <c r="H166" s="270">
        <v>250</v>
      </c>
      <c r="I166" s="285">
        <f t="shared" si="2"/>
        <v>12500</v>
      </c>
      <c r="J166" s="315"/>
      <c r="K166" s="306">
        <v>12</v>
      </c>
      <c r="L166" s="300" t="s">
        <v>45</v>
      </c>
      <c r="M166" s="301">
        <v>148.5</v>
      </c>
      <c r="N166" s="302">
        <v>29700</v>
      </c>
      <c r="P166" s="615"/>
      <c r="Q166" s="300">
        <v>11</v>
      </c>
      <c r="R166" s="623" t="s">
        <v>281</v>
      </c>
      <c r="S166" s="624"/>
      <c r="T166" s="624"/>
      <c r="U166" s="671"/>
      <c r="V166" s="300">
        <v>2</v>
      </c>
      <c r="W166" s="300" t="s">
        <v>185</v>
      </c>
      <c r="X166" s="301">
        <v>2178</v>
      </c>
      <c r="Y166" s="302">
        <v>4356</v>
      </c>
    </row>
    <row r="167" spans="1:25">
      <c r="A167" s="155">
        <v>4</v>
      </c>
      <c r="B167" s="881" t="s">
        <v>58</v>
      </c>
      <c r="C167" s="882"/>
      <c r="D167" s="883"/>
      <c r="E167" s="268"/>
      <c r="F167" s="226" t="s">
        <v>45</v>
      </c>
      <c r="G167" s="269">
        <v>15</v>
      </c>
      <c r="H167" s="270">
        <v>500</v>
      </c>
      <c r="I167" s="285">
        <f t="shared" si="2"/>
        <v>7500</v>
      </c>
      <c r="J167" s="315"/>
      <c r="K167" s="306">
        <v>4</v>
      </c>
      <c r="L167" s="300" t="s">
        <v>45</v>
      </c>
      <c r="M167" s="301">
        <v>275</v>
      </c>
      <c r="N167" s="302">
        <v>20625</v>
      </c>
      <c r="P167" s="615"/>
      <c r="Q167" s="300">
        <v>12</v>
      </c>
      <c r="R167" s="623" t="s">
        <v>282</v>
      </c>
      <c r="S167" s="624"/>
      <c r="T167" s="624"/>
      <c r="U167" s="671"/>
      <c r="V167" s="300">
        <v>30</v>
      </c>
      <c r="W167" s="300" t="s">
        <v>45</v>
      </c>
      <c r="X167" s="301">
        <v>291.5</v>
      </c>
      <c r="Y167" s="302">
        <v>8745</v>
      </c>
    </row>
    <row r="168" spans="1:25">
      <c r="A168" s="155">
        <v>5</v>
      </c>
      <c r="B168" s="881" t="s">
        <v>107</v>
      </c>
      <c r="C168" s="882"/>
      <c r="D168" s="883"/>
      <c r="E168" s="268"/>
      <c r="F168" s="226" t="s">
        <v>45</v>
      </c>
      <c r="G168" s="269">
        <v>50</v>
      </c>
      <c r="H168" s="270">
        <v>160</v>
      </c>
      <c r="I168" s="285">
        <f t="shared" si="2"/>
        <v>8000</v>
      </c>
      <c r="J168" s="315"/>
      <c r="K168" s="306">
        <v>1</v>
      </c>
      <c r="L168" s="300" t="s">
        <v>184</v>
      </c>
      <c r="M168" s="301">
        <v>715.00000000000011</v>
      </c>
      <c r="N168" s="302">
        <v>14300.000000000002</v>
      </c>
      <c r="P168" s="615"/>
      <c r="Q168" s="300">
        <v>13</v>
      </c>
      <c r="R168" s="623" t="s">
        <v>283</v>
      </c>
      <c r="S168" s="624"/>
      <c r="T168" s="624"/>
      <c r="U168" s="671"/>
      <c r="V168" s="300">
        <v>30</v>
      </c>
      <c r="W168" s="300" t="s">
        <v>45</v>
      </c>
      <c r="X168" s="301">
        <v>291.5</v>
      </c>
      <c r="Y168" s="302">
        <v>8745</v>
      </c>
    </row>
    <row r="169" spans="1:25">
      <c r="A169" s="155">
        <v>6</v>
      </c>
      <c r="B169" s="881" t="s">
        <v>59</v>
      </c>
      <c r="C169" s="882"/>
      <c r="D169" s="883"/>
      <c r="E169" s="268"/>
      <c r="F169" s="271" t="s">
        <v>44</v>
      </c>
      <c r="G169" s="272">
        <v>100</v>
      </c>
      <c r="H169" s="244">
        <v>600</v>
      </c>
      <c r="I169" s="285">
        <f t="shared" si="2"/>
        <v>60000</v>
      </c>
      <c r="J169" s="315"/>
      <c r="K169" s="574"/>
      <c r="L169" s="300" t="s">
        <v>45</v>
      </c>
      <c r="M169" s="301">
        <v>165</v>
      </c>
      <c r="N169" s="302">
        <v>3300</v>
      </c>
      <c r="P169" s="615"/>
      <c r="Q169" s="300">
        <v>14</v>
      </c>
      <c r="R169" s="623" t="s">
        <v>284</v>
      </c>
      <c r="S169" s="624"/>
      <c r="T169" s="624"/>
      <c r="U169" s="671"/>
      <c r="V169" s="300">
        <v>10</v>
      </c>
      <c r="W169" s="300" t="s">
        <v>60</v>
      </c>
      <c r="X169" s="301">
        <v>880.00000000000011</v>
      </c>
      <c r="Y169" s="302">
        <v>8800.0000000000018</v>
      </c>
    </row>
    <row r="170" spans="1:25">
      <c r="A170" s="155">
        <v>7</v>
      </c>
      <c r="B170" s="881" t="s">
        <v>155</v>
      </c>
      <c r="C170" s="884"/>
      <c r="D170" s="885"/>
      <c r="E170" s="268"/>
      <c r="F170" s="226" t="s">
        <v>60</v>
      </c>
      <c r="G170" s="273">
        <v>40</v>
      </c>
      <c r="H170" s="270">
        <v>6000</v>
      </c>
      <c r="I170" s="285">
        <f>G170*H170</f>
        <v>240000</v>
      </c>
      <c r="J170" s="315"/>
      <c r="K170" s="407"/>
      <c r="L170" s="300" t="s">
        <v>60</v>
      </c>
      <c r="M170" s="301">
        <v>3080.0000000000005</v>
      </c>
      <c r="N170" s="302">
        <v>77000.000000000015</v>
      </c>
      <c r="P170" s="615"/>
      <c r="Q170" s="300">
        <v>15</v>
      </c>
      <c r="R170" s="623" t="s">
        <v>285</v>
      </c>
      <c r="S170" s="624"/>
      <c r="T170" s="624"/>
      <c r="U170" s="671"/>
      <c r="V170" s="300">
        <v>5</v>
      </c>
      <c r="W170" s="300" t="s">
        <v>60</v>
      </c>
      <c r="X170" s="301">
        <v>1430.0000000000002</v>
      </c>
      <c r="Y170" s="302">
        <v>7150.0000000000009</v>
      </c>
    </row>
    <row r="171" spans="1:25">
      <c r="A171" s="155">
        <v>8</v>
      </c>
      <c r="B171" s="886" t="s">
        <v>72</v>
      </c>
      <c r="C171" s="882"/>
      <c r="D171" s="883"/>
      <c r="E171" s="268"/>
      <c r="F171" s="226" t="s">
        <v>12</v>
      </c>
      <c r="G171" s="273">
        <v>1</v>
      </c>
      <c r="H171" s="270">
        <v>20000</v>
      </c>
      <c r="I171" s="285">
        <f>G171*H171</f>
        <v>20000</v>
      </c>
      <c r="J171" s="315"/>
      <c r="K171" s="405"/>
      <c r="L171" s="300" t="s">
        <v>184</v>
      </c>
      <c r="M171" s="301">
        <v>605</v>
      </c>
      <c r="N171" s="302">
        <v>30250</v>
      </c>
      <c r="P171" s="615"/>
      <c r="Q171" s="300">
        <v>16</v>
      </c>
      <c r="R171" s="623" t="s">
        <v>286</v>
      </c>
      <c r="S171" s="624"/>
      <c r="T171" s="624"/>
      <c r="U171" s="671"/>
      <c r="V171" s="300">
        <v>30</v>
      </c>
      <c r="W171" s="300" t="s">
        <v>45</v>
      </c>
      <c r="X171" s="301">
        <v>209.00000000000003</v>
      </c>
      <c r="Y171" s="302">
        <v>6270.0000000000009</v>
      </c>
    </row>
    <row r="172" spans="1:25">
      <c r="A172" s="155"/>
      <c r="B172" s="491" t="s">
        <v>205</v>
      </c>
      <c r="C172" s="460"/>
      <c r="D172" s="461"/>
      <c r="E172" s="268"/>
      <c r="F172" s="226"/>
      <c r="G172" s="490"/>
      <c r="H172" s="270"/>
      <c r="I172" s="285"/>
      <c r="J172" s="315"/>
      <c r="K172" s="405"/>
      <c r="L172" s="300" t="s">
        <v>184</v>
      </c>
      <c r="M172" s="301">
        <v>605</v>
      </c>
      <c r="N172" s="302">
        <v>24200</v>
      </c>
      <c r="P172" s="615"/>
      <c r="Q172" s="300">
        <v>17</v>
      </c>
      <c r="R172" s="623" t="s">
        <v>287</v>
      </c>
      <c r="S172" s="624"/>
      <c r="T172" s="624"/>
      <c r="U172" s="671"/>
      <c r="V172" s="300">
        <v>1</v>
      </c>
      <c r="W172" s="300" t="s">
        <v>12</v>
      </c>
      <c r="X172" s="301">
        <v>5000</v>
      </c>
      <c r="Y172" s="302">
        <v>5000</v>
      </c>
    </row>
    <row r="173" spans="1:25">
      <c r="A173" s="155"/>
      <c r="B173" s="491"/>
      <c r="C173" s="460"/>
      <c r="D173" s="461"/>
      <c r="E173" s="268"/>
      <c r="F173" s="226"/>
      <c r="G173" s="490"/>
      <c r="H173" s="270"/>
      <c r="I173" s="285"/>
      <c r="J173" s="315"/>
      <c r="K173" s="405"/>
      <c r="L173" s="300" t="s">
        <v>184</v>
      </c>
      <c r="M173" s="301">
        <v>137.5</v>
      </c>
      <c r="N173" s="302">
        <v>11000</v>
      </c>
      <c r="P173" s="615"/>
      <c r="Q173" s="300">
        <v>18</v>
      </c>
      <c r="R173" s="623" t="s">
        <v>288</v>
      </c>
      <c r="S173" s="624"/>
      <c r="T173" s="624"/>
      <c r="U173" s="671"/>
      <c r="V173" s="300">
        <v>2</v>
      </c>
      <c r="W173" s="300" t="s">
        <v>186</v>
      </c>
      <c r="X173" s="301">
        <v>770.00000000000011</v>
      </c>
      <c r="Y173" s="302">
        <v>1540.0000000000002</v>
      </c>
    </row>
    <row r="174" spans="1:25">
      <c r="A174" s="155"/>
      <c r="B174" s="491"/>
      <c r="C174" s="460"/>
      <c r="D174" s="461"/>
      <c r="E174" s="268"/>
      <c r="F174" s="226"/>
      <c r="G174" s="490"/>
      <c r="H174" s="270"/>
      <c r="I174" s="285"/>
      <c r="J174" s="315"/>
      <c r="K174" s="405"/>
      <c r="L174" s="300" t="s">
        <v>185</v>
      </c>
      <c r="M174" s="301">
        <v>2178</v>
      </c>
      <c r="N174" s="302">
        <v>4356</v>
      </c>
      <c r="P174" s="615"/>
      <c r="Q174" s="300">
        <v>19</v>
      </c>
      <c r="R174" s="623" t="s">
        <v>289</v>
      </c>
      <c r="S174" s="624"/>
      <c r="T174" s="624"/>
      <c r="U174" s="671"/>
      <c r="V174" s="300">
        <v>30</v>
      </c>
      <c r="W174" s="300" t="s">
        <v>45</v>
      </c>
      <c r="X174" s="301">
        <v>77</v>
      </c>
      <c r="Y174" s="302">
        <v>2310</v>
      </c>
    </row>
    <row r="175" spans="1:25">
      <c r="A175" s="155"/>
      <c r="B175" s="491"/>
      <c r="C175" s="460"/>
      <c r="D175" s="461"/>
      <c r="E175" s="268"/>
      <c r="F175" s="226"/>
      <c r="G175" s="490"/>
      <c r="H175" s="270"/>
      <c r="I175" s="285"/>
      <c r="J175" s="315"/>
      <c r="K175" s="405"/>
      <c r="L175" s="300" t="s">
        <v>45</v>
      </c>
      <c r="M175" s="301">
        <v>291.5</v>
      </c>
      <c r="N175" s="302">
        <v>8745</v>
      </c>
      <c r="P175" s="615"/>
      <c r="Q175" s="300">
        <v>20</v>
      </c>
      <c r="R175" s="623" t="s">
        <v>290</v>
      </c>
      <c r="S175" s="624"/>
      <c r="T175" s="624"/>
      <c r="U175" s="671"/>
      <c r="V175" s="300">
        <v>200</v>
      </c>
      <c r="W175" s="300" t="s">
        <v>45</v>
      </c>
      <c r="X175" s="301">
        <v>27.500000000000004</v>
      </c>
      <c r="Y175" s="302">
        <v>5500.0000000000009</v>
      </c>
    </row>
    <row r="176" spans="1:25">
      <c r="A176" s="155"/>
      <c r="B176" s="491"/>
      <c r="C176" s="460"/>
      <c r="D176" s="461"/>
      <c r="E176" s="268"/>
      <c r="F176" s="226"/>
      <c r="G176" s="490"/>
      <c r="H176" s="270"/>
      <c r="I176" s="285"/>
      <c r="J176" s="315"/>
      <c r="K176" s="405"/>
      <c r="L176" s="300" t="s">
        <v>45</v>
      </c>
      <c r="M176" s="301">
        <v>291.5</v>
      </c>
      <c r="N176" s="302">
        <v>8745</v>
      </c>
      <c r="P176" s="615"/>
      <c r="Q176" s="300">
        <v>21</v>
      </c>
      <c r="R176" s="623" t="s">
        <v>72</v>
      </c>
      <c r="S176" s="624"/>
      <c r="T176" s="624"/>
      <c r="U176" s="671"/>
      <c r="V176" s="300">
        <v>1</v>
      </c>
      <c r="W176" s="300" t="s">
        <v>12</v>
      </c>
      <c r="X176" s="301">
        <v>17393.05</v>
      </c>
      <c r="Y176" s="302">
        <v>17393.05</v>
      </c>
    </row>
    <row r="177" spans="1:25">
      <c r="A177" s="155"/>
      <c r="B177" s="491"/>
      <c r="C177" s="460"/>
      <c r="D177" s="461"/>
      <c r="E177" s="268"/>
      <c r="F177" s="226"/>
      <c r="G177" s="490"/>
      <c r="H177" s="270"/>
      <c r="I177" s="285"/>
      <c r="J177" s="315"/>
      <c r="K177" s="405"/>
      <c r="L177" s="300" t="s">
        <v>60</v>
      </c>
      <c r="M177" s="301">
        <v>880.00000000000011</v>
      </c>
      <c r="N177" s="302">
        <v>8800.0000000000018</v>
      </c>
      <c r="P177" s="615"/>
      <c r="Q177" s="300"/>
      <c r="R177" s="616"/>
      <c r="S177" s="623"/>
      <c r="T177" s="624"/>
      <c r="U177" s="614"/>
      <c r="V177" s="300"/>
      <c r="W177" s="300"/>
      <c r="X177" s="301"/>
      <c r="Y177" s="302"/>
    </row>
    <row r="178" spans="1:25">
      <c r="A178" s="155"/>
      <c r="B178" s="491"/>
      <c r="C178" s="460"/>
      <c r="D178" s="461"/>
      <c r="E178" s="268"/>
      <c r="F178" s="226"/>
      <c r="G178" s="490"/>
      <c r="H178" s="270"/>
      <c r="I178" s="285"/>
      <c r="J178" s="315"/>
      <c r="K178" s="405"/>
      <c r="L178" s="300" t="s">
        <v>60</v>
      </c>
      <c r="M178" s="301">
        <v>1430.0000000000002</v>
      </c>
      <c r="N178" s="302">
        <v>7150.0000000000009</v>
      </c>
      <c r="P178" s="610"/>
      <c r="Q178" s="621"/>
      <c r="R178" s="661" t="s">
        <v>248</v>
      </c>
      <c r="S178" s="649"/>
      <c r="T178" s="649"/>
      <c r="U178" s="649"/>
      <c r="V178" s="649"/>
      <c r="W178" s="649"/>
      <c r="X178" s="303"/>
      <c r="Y178" s="304">
        <v>385404.05</v>
      </c>
    </row>
    <row r="179" spans="1:25">
      <c r="A179" s="155"/>
      <c r="B179" s="491"/>
      <c r="C179" s="460"/>
      <c r="D179" s="461"/>
      <c r="E179" s="268"/>
      <c r="F179" s="226"/>
      <c r="G179" s="490"/>
      <c r="H179" s="270"/>
      <c r="I179" s="285"/>
      <c r="J179" s="315"/>
      <c r="K179" s="405"/>
      <c r="L179" s="300" t="s">
        <v>45</v>
      </c>
      <c r="M179" s="301">
        <v>209.00000000000003</v>
      </c>
      <c r="N179" s="302">
        <v>6270.0000000000009</v>
      </c>
      <c r="P179" s="672" t="s">
        <v>291</v>
      </c>
      <c r="Q179" s="673"/>
      <c r="R179" s="646" t="s">
        <v>292</v>
      </c>
      <c r="S179" s="647"/>
      <c r="T179" s="674"/>
      <c r="U179" s="299" t="s">
        <v>293</v>
      </c>
      <c r="V179" s="299" t="s">
        <v>187</v>
      </c>
      <c r="W179" s="299" t="s">
        <v>188</v>
      </c>
      <c r="X179" s="298"/>
      <c r="Y179" s="297"/>
    </row>
    <row r="180" spans="1:25" ht="26">
      <c r="A180" s="155"/>
      <c r="B180" s="491"/>
      <c r="C180" s="460"/>
      <c r="D180" s="461"/>
      <c r="E180" s="268"/>
      <c r="F180" s="226"/>
      <c r="G180" s="490"/>
      <c r="H180" s="270"/>
      <c r="I180" s="285"/>
      <c r="J180" s="315"/>
      <c r="K180" s="405"/>
      <c r="L180" s="300" t="s">
        <v>12</v>
      </c>
      <c r="M180" s="301">
        <v>5000</v>
      </c>
      <c r="N180" s="302">
        <v>5000</v>
      </c>
      <c r="P180" s="610"/>
      <c r="Q180" s="611">
        <v>1</v>
      </c>
      <c r="R180" s="618" t="s">
        <v>94</v>
      </c>
      <c r="S180" s="619"/>
      <c r="T180" s="625"/>
      <c r="U180" s="300">
        <v>1</v>
      </c>
      <c r="V180" s="300">
        <v>12</v>
      </c>
      <c r="W180" s="300">
        <v>13</v>
      </c>
      <c r="X180" s="293">
        <v>1679.4412499999999</v>
      </c>
      <c r="Y180" s="294">
        <v>20153.294999999998</v>
      </c>
    </row>
    <row r="181" spans="1:25" ht="26">
      <c r="A181" s="155"/>
      <c r="B181" s="491"/>
      <c r="C181" s="460"/>
      <c r="D181" s="461"/>
      <c r="E181" s="268"/>
      <c r="F181" s="226"/>
      <c r="G181" s="490"/>
      <c r="H181" s="270"/>
      <c r="I181" s="285"/>
      <c r="J181" s="315"/>
      <c r="K181" s="405"/>
      <c r="L181" s="300" t="s">
        <v>186</v>
      </c>
      <c r="M181" s="301">
        <v>770.00000000000011</v>
      </c>
      <c r="N181" s="302">
        <v>1540.0000000000002</v>
      </c>
      <c r="P181" s="610"/>
      <c r="Q181" s="611">
        <v>2</v>
      </c>
      <c r="R181" s="618" t="s">
        <v>294</v>
      </c>
      <c r="S181" s="619"/>
      <c r="T181" s="625"/>
      <c r="U181" s="300">
        <v>1</v>
      </c>
      <c r="V181" s="300">
        <v>12</v>
      </c>
      <c r="W181" s="300">
        <v>13</v>
      </c>
      <c r="X181" s="293">
        <v>1466.653125</v>
      </c>
      <c r="Y181" s="294">
        <v>17599.837500000001</v>
      </c>
    </row>
    <row r="182" spans="1:25" ht="26">
      <c r="A182" s="155"/>
      <c r="B182" s="491"/>
      <c r="C182" s="460"/>
      <c r="D182" s="461"/>
      <c r="E182" s="268"/>
      <c r="F182" s="226"/>
      <c r="G182" s="490"/>
      <c r="H182" s="270"/>
      <c r="I182" s="285"/>
      <c r="J182" s="315"/>
      <c r="K182" s="405"/>
      <c r="L182" s="300" t="s">
        <v>45</v>
      </c>
      <c r="M182" s="301">
        <v>77</v>
      </c>
      <c r="N182" s="302">
        <v>2310</v>
      </c>
      <c r="P182" s="610"/>
      <c r="Q182" s="611">
        <v>3</v>
      </c>
      <c r="R182" s="618" t="s">
        <v>295</v>
      </c>
      <c r="S182" s="619"/>
      <c r="T182" s="625"/>
      <c r="U182" s="300">
        <v>1</v>
      </c>
      <c r="V182" s="300">
        <v>12</v>
      </c>
      <c r="W182" s="300">
        <v>13</v>
      </c>
      <c r="X182" s="293">
        <v>1466.653125</v>
      </c>
      <c r="Y182" s="294">
        <v>17599.837500000001</v>
      </c>
    </row>
    <row r="183" spans="1:25">
      <c r="A183" s="155"/>
      <c r="B183" s="491"/>
      <c r="C183" s="460"/>
      <c r="D183" s="461"/>
      <c r="E183" s="268"/>
      <c r="F183" s="226"/>
      <c r="G183" s="490"/>
      <c r="H183" s="270"/>
      <c r="I183" s="285"/>
      <c r="J183" s="315"/>
      <c r="K183" s="405"/>
      <c r="L183" s="300" t="s">
        <v>45</v>
      </c>
      <c r="M183" s="301">
        <v>27.500000000000004</v>
      </c>
      <c r="N183" s="302">
        <v>5500.0000000000009</v>
      </c>
      <c r="P183" s="610"/>
      <c r="Q183" s="611">
        <v>4</v>
      </c>
      <c r="R183" s="618" t="s">
        <v>296</v>
      </c>
      <c r="S183" s="619"/>
      <c r="T183" s="625"/>
      <c r="U183" s="300">
        <v>1</v>
      </c>
      <c r="V183" s="300">
        <v>12</v>
      </c>
      <c r="W183" s="300">
        <v>13</v>
      </c>
      <c r="X183" s="293">
        <v>1466.653125</v>
      </c>
      <c r="Y183" s="294">
        <v>17599.837500000001</v>
      </c>
    </row>
    <row r="184" spans="1:25" ht="15" customHeight="1">
      <c r="A184" s="155"/>
      <c r="B184" s="491"/>
      <c r="C184" s="460"/>
      <c r="D184" s="461"/>
      <c r="E184" s="268"/>
      <c r="F184" s="226"/>
      <c r="G184" s="490"/>
      <c r="H184" s="270"/>
      <c r="I184" s="285"/>
      <c r="J184" s="315"/>
      <c r="K184" s="405"/>
      <c r="L184" s="300" t="s">
        <v>12</v>
      </c>
      <c r="M184" s="301">
        <v>17393.05</v>
      </c>
      <c r="N184" s="302">
        <v>17393.05</v>
      </c>
      <c r="P184" s="610"/>
      <c r="Q184" s="611">
        <v>5</v>
      </c>
      <c r="R184" s="618" t="s">
        <v>297</v>
      </c>
      <c r="S184" s="619"/>
      <c r="T184" s="625"/>
      <c r="U184" s="300">
        <v>6</v>
      </c>
      <c r="V184" s="300">
        <v>12</v>
      </c>
      <c r="W184" s="300">
        <v>13</v>
      </c>
      <c r="X184" s="293">
        <v>1251.8521875000001</v>
      </c>
      <c r="Y184" s="294">
        <v>90133.357500000013</v>
      </c>
    </row>
    <row r="185" spans="1:25" ht="15" customHeight="1">
      <c r="A185" s="159"/>
      <c r="B185" s="887" t="s">
        <v>53</v>
      </c>
      <c r="C185" s="888"/>
      <c r="D185" s="889"/>
      <c r="E185" s="250"/>
      <c r="F185" s="251"/>
      <c r="G185" s="252"/>
      <c r="H185" s="253"/>
      <c r="I185" s="284">
        <f>SUM(I164:I171)</f>
        <v>398000</v>
      </c>
      <c r="J185" s="315"/>
      <c r="K185" s="306"/>
      <c r="L185" s="300"/>
      <c r="M185" s="301"/>
      <c r="N185" s="599">
        <v>385404.05</v>
      </c>
      <c r="P185" s="610"/>
      <c r="Q185" s="611">
        <v>6</v>
      </c>
      <c r="R185" s="618" t="s">
        <v>298</v>
      </c>
      <c r="S185" s="619"/>
      <c r="T185" s="625"/>
      <c r="U185" s="300">
        <v>6</v>
      </c>
      <c r="V185" s="300">
        <v>12</v>
      </c>
      <c r="W185" s="300">
        <v>13</v>
      </c>
      <c r="X185" s="293">
        <v>1251.8521875000001</v>
      </c>
      <c r="Y185" s="294">
        <v>90133.357500000013</v>
      </c>
    </row>
    <row r="186" spans="1:25" ht="15" customHeight="1">
      <c r="A186" s="159"/>
      <c r="B186" s="887"/>
      <c r="C186" s="890"/>
      <c r="D186" s="891"/>
      <c r="E186" s="250"/>
      <c r="F186" s="266"/>
      <c r="G186" s="267"/>
      <c r="H186" s="229"/>
      <c r="I186" s="571"/>
      <c r="J186" s="529"/>
      <c r="K186" s="574"/>
      <c r="L186" s="300"/>
      <c r="M186" s="301"/>
      <c r="N186" s="302"/>
      <c r="P186" s="610"/>
      <c r="Q186" s="611">
        <v>7</v>
      </c>
      <c r="R186" s="618" t="s">
        <v>112</v>
      </c>
      <c r="S186" s="619"/>
      <c r="T186" s="625"/>
      <c r="U186" s="300">
        <v>1</v>
      </c>
      <c r="V186" s="300">
        <v>12</v>
      </c>
      <c r="W186" s="300">
        <v>13</v>
      </c>
      <c r="X186" s="293">
        <v>1251.8521875000001</v>
      </c>
      <c r="Y186" s="294">
        <v>15022.226250000002</v>
      </c>
    </row>
    <row r="187" spans="1:25" ht="26">
      <c r="A187" s="158" t="s">
        <v>151</v>
      </c>
      <c r="B187" s="810" t="s">
        <v>77</v>
      </c>
      <c r="C187" s="882"/>
      <c r="D187" s="883"/>
      <c r="E187" s="265"/>
      <c r="F187" s="226"/>
      <c r="G187" s="267"/>
      <c r="H187" s="229"/>
      <c r="I187" s="285"/>
      <c r="J187" s="530"/>
      <c r="K187" s="575" t="s">
        <v>187</v>
      </c>
      <c r="L187" s="299" t="s">
        <v>188</v>
      </c>
      <c r="M187" s="298"/>
      <c r="N187" s="297"/>
      <c r="P187" s="610"/>
      <c r="Q187" s="611">
        <v>8</v>
      </c>
      <c r="R187" s="618" t="s">
        <v>299</v>
      </c>
      <c r="S187" s="619"/>
      <c r="T187" s="625"/>
      <c r="U187" s="300">
        <v>3</v>
      </c>
      <c r="V187" s="300">
        <v>12</v>
      </c>
      <c r="W187" s="300">
        <v>13</v>
      </c>
      <c r="X187" s="293">
        <v>946.90218750000008</v>
      </c>
      <c r="Y187" s="294">
        <v>34088.478750000002</v>
      </c>
    </row>
    <row r="188" spans="1:25" ht="15" customHeight="1">
      <c r="A188" s="155"/>
      <c r="B188" s="886" t="s">
        <v>156</v>
      </c>
      <c r="C188" s="882"/>
      <c r="D188" s="883"/>
      <c r="E188" s="268">
        <v>1</v>
      </c>
      <c r="F188" s="226" t="s">
        <v>10</v>
      </c>
      <c r="G188" s="269">
        <v>12</v>
      </c>
      <c r="H188" s="270">
        <v>1200</v>
      </c>
      <c r="I188" s="285">
        <f t="shared" ref="I188:I195" si="3">H188*G188*E188</f>
        <v>14400</v>
      </c>
      <c r="J188" s="315"/>
      <c r="K188" s="574">
        <v>12</v>
      </c>
      <c r="L188" s="300">
        <v>13</v>
      </c>
      <c r="M188" s="293">
        <v>1679.4412499999999</v>
      </c>
      <c r="N188" s="294">
        <v>20153.294999999998</v>
      </c>
      <c r="P188" s="610"/>
      <c r="Q188" s="611"/>
      <c r="R188" s="617"/>
      <c r="S188" s="618"/>
      <c r="T188" s="625"/>
      <c r="U188" s="300"/>
      <c r="V188" s="300"/>
      <c r="W188" s="300"/>
      <c r="X188" s="293"/>
      <c r="Y188" s="294"/>
    </row>
    <row r="189" spans="1:25">
      <c r="A189" s="155"/>
      <c r="B189" s="886" t="s">
        <v>157</v>
      </c>
      <c r="C189" s="882"/>
      <c r="D189" s="883"/>
      <c r="E189" s="268">
        <v>1</v>
      </c>
      <c r="F189" s="226" t="s">
        <v>10</v>
      </c>
      <c r="G189" s="269">
        <v>12</v>
      </c>
      <c r="H189" s="270">
        <v>1100</v>
      </c>
      <c r="I189" s="285">
        <f>H189*G189*E189</f>
        <v>13200</v>
      </c>
      <c r="J189" s="315"/>
      <c r="K189" s="574">
        <v>12</v>
      </c>
      <c r="L189" s="300">
        <v>13</v>
      </c>
      <c r="M189" s="293">
        <v>1466.653125</v>
      </c>
      <c r="N189" s="294">
        <v>17599.837500000001</v>
      </c>
      <c r="P189" s="610"/>
      <c r="Q189" s="621"/>
      <c r="R189" s="661" t="s">
        <v>248</v>
      </c>
      <c r="S189" s="649"/>
      <c r="T189" s="649"/>
      <c r="U189" s="649"/>
      <c r="V189" s="649"/>
      <c r="W189" s="649"/>
      <c r="X189" s="303"/>
      <c r="Y189" s="304">
        <v>302330.22750000004</v>
      </c>
    </row>
    <row r="190" spans="1:25" ht="15" customHeight="1">
      <c r="A190" s="155"/>
      <c r="B190" s="886" t="s">
        <v>106</v>
      </c>
      <c r="C190" s="882"/>
      <c r="D190" s="883"/>
      <c r="E190" s="268">
        <v>1</v>
      </c>
      <c r="F190" s="226" t="s">
        <v>10</v>
      </c>
      <c r="G190" s="269">
        <v>12</v>
      </c>
      <c r="H190" s="270">
        <v>1100</v>
      </c>
      <c r="I190" s="285">
        <f t="shared" si="3"/>
        <v>13200</v>
      </c>
      <c r="J190" s="315"/>
      <c r="K190" s="574">
        <v>12</v>
      </c>
      <c r="L190" s="300">
        <v>13</v>
      </c>
      <c r="M190" s="293">
        <v>1466.653125</v>
      </c>
      <c r="N190" s="294">
        <v>17599.837500000001</v>
      </c>
      <c r="P190" s="672" t="s">
        <v>300</v>
      </c>
      <c r="Q190" s="673"/>
      <c r="R190" s="646" t="s">
        <v>301</v>
      </c>
      <c r="S190" s="647"/>
      <c r="T190" s="674"/>
      <c r="U190" s="299" t="s">
        <v>293</v>
      </c>
      <c r="V190" s="299" t="s">
        <v>187</v>
      </c>
      <c r="W190" s="299" t="s">
        <v>188</v>
      </c>
      <c r="X190" s="298"/>
      <c r="Y190" s="297"/>
    </row>
    <row r="191" spans="1:25" ht="15" customHeight="1">
      <c r="A191" s="155"/>
      <c r="B191" s="886" t="s">
        <v>61</v>
      </c>
      <c r="C191" s="882"/>
      <c r="D191" s="883"/>
      <c r="E191" s="268">
        <v>1</v>
      </c>
      <c r="F191" s="226" t="s">
        <v>10</v>
      </c>
      <c r="G191" s="269">
        <v>12</v>
      </c>
      <c r="H191" s="270">
        <v>1100</v>
      </c>
      <c r="I191" s="285">
        <f t="shared" si="3"/>
        <v>13200</v>
      </c>
      <c r="J191" s="315"/>
      <c r="K191" s="574">
        <v>12</v>
      </c>
      <c r="L191" s="300">
        <v>13</v>
      </c>
      <c r="M191" s="293">
        <v>1251.8521875000001</v>
      </c>
      <c r="N191" s="294">
        <v>90133.357500000013</v>
      </c>
      <c r="P191" s="610"/>
      <c r="Q191" s="611">
        <v>1</v>
      </c>
      <c r="R191" s="618" t="s">
        <v>94</v>
      </c>
      <c r="S191" s="619"/>
      <c r="T191" s="625"/>
      <c r="U191" s="300">
        <v>3</v>
      </c>
      <c r="V191" s="300">
        <v>12</v>
      </c>
      <c r="W191" s="300">
        <v>8</v>
      </c>
      <c r="X191" s="293">
        <v>1560</v>
      </c>
      <c r="Y191" s="294">
        <v>56160</v>
      </c>
    </row>
    <row r="192" spans="1:25" ht="26">
      <c r="A192" s="155"/>
      <c r="B192" s="886" t="s">
        <v>73</v>
      </c>
      <c r="C192" s="882"/>
      <c r="D192" s="883"/>
      <c r="E192" s="268">
        <v>6</v>
      </c>
      <c r="F192" s="226" t="s">
        <v>10</v>
      </c>
      <c r="G192" s="269">
        <v>12</v>
      </c>
      <c r="H192" s="270">
        <v>900</v>
      </c>
      <c r="I192" s="285">
        <f t="shared" si="3"/>
        <v>64800</v>
      </c>
      <c r="J192" s="315"/>
      <c r="K192" s="574">
        <v>12</v>
      </c>
      <c r="L192" s="300">
        <v>13</v>
      </c>
      <c r="M192" s="293">
        <v>1251.8521875000001</v>
      </c>
      <c r="N192" s="294">
        <v>90133.357500000013</v>
      </c>
      <c r="P192" s="610"/>
      <c r="Q192" s="611">
        <v>2</v>
      </c>
      <c r="R192" s="618" t="s">
        <v>294</v>
      </c>
      <c r="S192" s="619"/>
      <c r="T192" s="625"/>
      <c r="U192" s="300">
        <v>3</v>
      </c>
      <c r="V192" s="300">
        <v>12</v>
      </c>
      <c r="W192" s="300">
        <v>8</v>
      </c>
      <c r="X192" s="293">
        <v>969.16</v>
      </c>
      <c r="Y192" s="294">
        <v>34889.760000000002</v>
      </c>
    </row>
    <row r="193" spans="1:25" ht="26">
      <c r="A193" s="155"/>
      <c r="B193" s="886" t="s">
        <v>74</v>
      </c>
      <c r="C193" s="882"/>
      <c r="D193" s="883"/>
      <c r="E193" s="268">
        <v>3</v>
      </c>
      <c r="F193" s="226" t="s">
        <v>10</v>
      </c>
      <c r="G193" s="269">
        <v>12</v>
      </c>
      <c r="H193" s="270">
        <v>900</v>
      </c>
      <c r="I193" s="285">
        <f t="shared" si="3"/>
        <v>32400</v>
      </c>
      <c r="J193" s="315"/>
      <c r="K193" s="574">
        <v>12</v>
      </c>
      <c r="L193" s="300">
        <v>13</v>
      </c>
      <c r="M193" s="293">
        <v>1251.8521875000001</v>
      </c>
      <c r="N193" s="294">
        <v>15022.226250000002</v>
      </c>
      <c r="P193" s="610"/>
      <c r="Q193" s="611">
        <v>3</v>
      </c>
      <c r="R193" s="618" t="s">
        <v>295</v>
      </c>
      <c r="S193" s="619"/>
      <c r="T193" s="625"/>
      <c r="U193" s="300">
        <v>6</v>
      </c>
      <c r="V193" s="300">
        <v>12</v>
      </c>
      <c r="W193" s="300">
        <v>8</v>
      </c>
      <c r="X193" s="293">
        <v>849.7</v>
      </c>
      <c r="Y193" s="294">
        <v>61178.400000000001</v>
      </c>
    </row>
    <row r="194" spans="1:25">
      <c r="A194" s="155"/>
      <c r="B194" s="459"/>
      <c r="C194" s="470" t="s">
        <v>112</v>
      </c>
      <c r="D194" s="461"/>
      <c r="E194" s="268">
        <v>1</v>
      </c>
      <c r="F194" s="226" t="s">
        <v>10</v>
      </c>
      <c r="G194" s="269">
        <v>12</v>
      </c>
      <c r="H194" s="270">
        <v>900</v>
      </c>
      <c r="I194" s="285">
        <f>H194*G194*E194</f>
        <v>10800</v>
      </c>
      <c r="J194" s="315"/>
      <c r="K194" s="574">
        <v>12</v>
      </c>
      <c r="L194" s="300">
        <v>13</v>
      </c>
      <c r="M194" s="293">
        <v>946.90218750000008</v>
      </c>
      <c r="N194" s="294">
        <v>34088.478750000002</v>
      </c>
      <c r="P194" s="610"/>
      <c r="Q194" s="611">
        <v>4</v>
      </c>
      <c r="R194" s="618" t="s">
        <v>296</v>
      </c>
      <c r="S194" s="619"/>
      <c r="T194" s="625"/>
      <c r="U194" s="300">
        <v>3</v>
      </c>
      <c r="V194" s="300">
        <v>12</v>
      </c>
      <c r="W194" s="300">
        <v>8</v>
      </c>
      <c r="X194" s="293">
        <v>849.7</v>
      </c>
      <c r="Y194" s="294">
        <v>30589.200000000001</v>
      </c>
    </row>
    <row r="195" spans="1:25" ht="15" customHeight="1">
      <c r="A195" s="155"/>
      <c r="B195" s="886" t="s">
        <v>62</v>
      </c>
      <c r="C195" s="882"/>
      <c r="D195" s="883"/>
      <c r="E195" s="268">
        <v>3</v>
      </c>
      <c r="F195" s="226" t="s">
        <v>10</v>
      </c>
      <c r="G195" s="269">
        <v>12</v>
      </c>
      <c r="H195" s="270">
        <v>700</v>
      </c>
      <c r="I195" s="285">
        <f t="shared" si="3"/>
        <v>25200</v>
      </c>
      <c r="J195" s="315"/>
      <c r="K195" s="574"/>
      <c r="L195" s="300"/>
      <c r="M195" s="293"/>
      <c r="N195" s="294"/>
      <c r="P195" s="610"/>
      <c r="Q195" s="611">
        <v>5</v>
      </c>
      <c r="R195" s="618" t="s">
        <v>297</v>
      </c>
      <c r="S195" s="619"/>
      <c r="T195" s="625"/>
      <c r="U195" s="300">
        <v>12</v>
      </c>
      <c r="V195" s="300">
        <v>12</v>
      </c>
      <c r="W195" s="300">
        <v>8</v>
      </c>
      <c r="X195" s="293">
        <v>729.11</v>
      </c>
      <c r="Y195" s="294">
        <v>104991.84</v>
      </c>
    </row>
    <row r="196" spans="1:25" ht="15" customHeight="1">
      <c r="A196" s="155"/>
      <c r="B196" s="887" t="s">
        <v>53</v>
      </c>
      <c r="C196" s="888"/>
      <c r="D196" s="889"/>
      <c r="E196" s="276">
        <f>SUM(E188:E195)</f>
        <v>17</v>
      </c>
      <c r="F196" s="226"/>
      <c r="G196" s="267"/>
      <c r="H196" s="229"/>
      <c r="I196" s="284">
        <f>SUM(I188:I195)</f>
        <v>187200</v>
      </c>
      <c r="J196" s="529"/>
      <c r="K196" s="575" t="s">
        <v>187</v>
      </c>
      <c r="L196" s="299" t="s">
        <v>188</v>
      </c>
      <c r="M196" s="298"/>
      <c r="N196" s="600">
        <v>302330.22750000004</v>
      </c>
      <c r="P196" s="610"/>
      <c r="Q196" s="611">
        <v>6</v>
      </c>
      <c r="R196" s="618" t="s">
        <v>298</v>
      </c>
      <c r="S196" s="619"/>
      <c r="T196" s="625"/>
      <c r="U196" s="300">
        <v>12</v>
      </c>
      <c r="V196" s="300">
        <v>12</v>
      </c>
      <c r="W196" s="300">
        <v>8</v>
      </c>
      <c r="X196" s="293">
        <v>729.11</v>
      </c>
      <c r="Y196" s="294">
        <v>104991.84</v>
      </c>
    </row>
    <row r="197" spans="1:25" ht="15" customHeight="1">
      <c r="A197" s="155"/>
      <c r="B197" s="471"/>
      <c r="C197" s="472"/>
      <c r="D197" s="473"/>
      <c r="E197" s="265"/>
      <c r="F197" s="226"/>
      <c r="G197" s="267"/>
      <c r="H197" s="229"/>
      <c r="I197" s="284"/>
      <c r="J197" s="529"/>
      <c r="K197" s="575"/>
      <c r="L197" s="299"/>
      <c r="M197" s="298"/>
      <c r="N197" s="493"/>
      <c r="P197" s="610"/>
      <c r="Q197" s="611">
        <v>7</v>
      </c>
      <c r="R197" s="618" t="s">
        <v>302</v>
      </c>
      <c r="S197" s="619"/>
      <c r="T197" s="625"/>
      <c r="U197" s="300">
        <v>6</v>
      </c>
      <c r="V197" s="300">
        <v>12</v>
      </c>
      <c r="W197" s="300">
        <v>8</v>
      </c>
      <c r="X197" s="293">
        <v>729.11</v>
      </c>
      <c r="Y197" s="294">
        <v>52495.92</v>
      </c>
    </row>
    <row r="198" spans="1:25">
      <c r="A198" s="158" t="s">
        <v>152</v>
      </c>
      <c r="B198" s="810" t="s">
        <v>173</v>
      </c>
      <c r="C198" s="882"/>
      <c r="D198" s="883"/>
      <c r="E198" s="265"/>
      <c r="F198" s="226"/>
      <c r="G198" s="267"/>
      <c r="H198" s="229"/>
      <c r="I198" s="285"/>
      <c r="J198" s="315"/>
      <c r="K198" s="575"/>
      <c r="L198" s="299"/>
      <c r="M198" s="298"/>
      <c r="N198" s="297"/>
      <c r="P198" s="610"/>
      <c r="Q198" s="611">
        <v>8</v>
      </c>
      <c r="R198" s="618" t="s">
        <v>112</v>
      </c>
      <c r="S198" s="619"/>
      <c r="T198" s="625"/>
      <c r="U198" s="300">
        <v>3</v>
      </c>
      <c r="V198" s="300">
        <v>12</v>
      </c>
      <c r="W198" s="300">
        <v>8</v>
      </c>
      <c r="X198" s="293">
        <v>729.11</v>
      </c>
      <c r="Y198" s="294">
        <v>26247.96</v>
      </c>
    </row>
    <row r="199" spans="1:25" ht="15" customHeight="1">
      <c r="A199" s="155"/>
      <c r="B199" s="886" t="s">
        <v>156</v>
      </c>
      <c r="C199" s="882"/>
      <c r="D199" s="883"/>
      <c r="E199" s="268">
        <v>3</v>
      </c>
      <c r="F199" s="226" t="s">
        <v>10</v>
      </c>
      <c r="G199" s="277">
        <v>12</v>
      </c>
      <c r="H199" s="270">
        <v>1200</v>
      </c>
      <c r="I199" s="285">
        <f>H199*G199*E199</f>
        <v>43200</v>
      </c>
      <c r="J199" s="315"/>
      <c r="K199" s="574">
        <v>12</v>
      </c>
      <c r="L199" s="300">
        <v>8</v>
      </c>
      <c r="M199" s="293">
        <v>1560</v>
      </c>
      <c r="N199" s="294">
        <v>56160</v>
      </c>
      <c r="P199" s="610"/>
      <c r="Q199" s="611">
        <v>9</v>
      </c>
      <c r="R199" s="618" t="s">
        <v>299</v>
      </c>
      <c r="S199" s="619"/>
      <c r="T199" s="625"/>
      <c r="U199" s="300">
        <v>18</v>
      </c>
      <c r="V199" s="300">
        <v>12</v>
      </c>
      <c r="W199" s="300">
        <v>8</v>
      </c>
      <c r="X199" s="293">
        <v>557.91000000000008</v>
      </c>
      <c r="Y199" s="294">
        <v>120508.56000000001</v>
      </c>
    </row>
    <row r="200" spans="1:25">
      <c r="A200" s="155"/>
      <c r="B200" s="886" t="s">
        <v>157</v>
      </c>
      <c r="C200" s="882"/>
      <c r="D200" s="883"/>
      <c r="E200" s="268">
        <v>3</v>
      </c>
      <c r="F200" s="226" t="s">
        <v>10</v>
      </c>
      <c r="G200" s="277">
        <v>12</v>
      </c>
      <c r="H200" s="270">
        <v>1100</v>
      </c>
      <c r="I200" s="285">
        <f>H200*G200*E200</f>
        <v>39600</v>
      </c>
      <c r="J200" s="315"/>
      <c r="K200" s="574">
        <v>12</v>
      </c>
      <c r="L200" s="300">
        <v>8</v>
      </c>
      <c r="M200" s="293">
        <v>969.16</v>
      </c>
      <c r="N200" s="294">
        <v>34889.760000000002</v>
      </c>
      <c r="P200" s="610"/>
      <c r="Q200" s="611"/>
      <c r="R200" s="617"/>
      <c r="S200" s="618"/>
      <c r="T200" s="625"/>
      <c r="U200" s="300"/>
      <c r="V200" s="300"/>
      <c r="W200" s="300"/>
      <c r="X200" s="293"/>
      <c r="Y200" s="294"/>
    </row>
    <row r="201" spans="1:25">
      <c r="A201" s="155"/>
      <c r="B201" s="886" t="s">
        <v>87</v>
      </c>
      <c r="C201" s="882"/>
      <c r="D201" s="883"/>
      <c r="E201" s="268">
        <v>6</v>
      </c>
      <c r="F201" s="226" t="s">
        <v>10</v>
      </c>
      <c r="G201" s="277">
        <v>12</v>
      </c>
      <c r="H201" s="270">
        <v>1100</v>
      </c>
      <c r="I201" s="285">
        <f t="shared" ref="I201:I207" si="4">H201*G201*E201</f>
        <v>79200</v>
      </c>
      <c r="J201" s="315"/>
      <c r="K201" s="574">
        <v>12</v>
      </c>
      <c r="L201" s="300">
        <v>8</v>
      </c>
      <c r="M201" s="293">
        <v>849.7</v>
      </c>
      <c r="N201" s="294">
        <v>61178.400000000001</v>
      </c>
      <c r="P201" s="610"/>
      <c r="Q201" s="621"/>
      <c r="R201" s="661" t="s">
        <v>248</v>
      </c>
      <c r="S201" s="649"/>
      <c r="T201" s="649"/>
      <c r="U201" s="649"/>
      <c r="V201" s="649"/>
      <c r="W201" s="649"/>
      <c r="X201" s="303"/>
      <c r="Y201" s="304">
        <v>592053.4800000001</v>
      </c>
    </row>
    <row r="202" spans="1:25" ht="15" customHeight="1">
      <c r="A202" s="155"/>
      <c r="B202" s="886" t="s">
        <v>61</v>
      </c>
      <c r="C202" s="882"/>
      <c r="D202" s="883"/>
      <c r="E202" s="268">
        <v>3</v>
      </c>
      <c r="F202" s="226" t="s">
        <v>10</v>
      </c>
      <c r="G202" s="277">
        <v>12</v>
      </c>
      <c r="H202" s="270">
        <v>1100</v>
      </c>
      <c r="I202" s="285">
        <f t="shared" si="4"/>
        <v>39600</v>
      </c>
      <c r="J202" s="315"/>
      <c r="K202" s="574">
        <v>12</v>
      </c>
      <c r="L202" s="300">
        <v>8</v>
      </c>
      <c r="M202" s="293">
        <v>849.7</v>
      </c>
      <c r="N202" s="294">
        <v>30589.200000000001</v>
      </c>
      <c r="P202" s="672" t="s">
        <v>303</v>
      </c>
      <c r="Q202" s="673"/>
      <c r="R202" s="646" t="s">
        <v>304</v>
      </c>
      <c r="S202" s="647"/>
      <c r="T202" s="674"/>
      <c r="U202" s="299" t="s">
        <v>293</v>
      </c>
      <c r="V202" s="299" t="s">
        <v>187</v>
      </c>
      <c r="W202" s="299" t="s">
        <v>188</v>
      </c>
      <c r="X202" s="298"/>
      <c r="Y202" s="297"/>
    </row>
    <row r="203" spans="1:25" ht="15" customHeight="1">
      <c r="A203" s="155"/>
      <c r="B203" s="886" t="s">
        <v>73</v>
      </c>
      <c r="C203" s="882"/>
      <c r="D203" s="883"/>
      <c r="E203" s="268">
        <v>12</v>
      </c>
      <c r="F203" s="226" t="s">
        <v>10</v>
      </c>
      <c r="G203" s="277">
        <v>12</v>
      </c>
      <c r="H203" s="270">
        <v>900</v>
      </c>
      <c r="I203" s="285">
        <f t="shared" si="4"/>
        <v>129600</v>
      </c>
      <c r="J203" s="315"/>
      <c r="K203" s="574">
        <v>12</v>
      </c>
      <c r="L203" s="300">
        <v>8</v>
      </c>
      <c r="M203" s="293">
        <v>729.11</v>
      </c>
      <c r="N203" s="294">
        <v>104991.84</v>
      </c>
      <c r="P203" s="610"/>
      <c r="Q203" s="611">
        <v>1</v>
      </c>
      <c r="R203" s="618" t="s">
        <v>94</v>
      </c>
      <c r="S203" s="619"/>
      <c r="T203" s="625"/>
      <c r="U203" s="300">
        <v>1</v>
      </c>
      <c r="V203" s="300">
        <v>3</v>
      </c>
      <c r="W203" s="300">
        <v>13</v>
      </c>
      <c r="X203" s="293">
        <v>2731.875</v>
      </c>
      <c r="Y203" s="294">
        <v>8195.625</v>
      </c>
    </row>
    <row r="204" spans="1:25" ht="26">
      <c r="A204" s="155"/>
      <c r="B204" s="886" t="s">
        <v>74</v>
      </c>
      <c r="C204" s="882"/>
      <c r="D204" s="883"/>
      <c r="E204" s="268">
        <v>12</v>
      </c>
      <c r="F204" s="226" t="s">
        <v>10</v>
      </c>
      <c r="G204" s="277">
        <v>12</v>
      </c>
      <c r="H204" s="270">
        <v>900</v>
      </c>
      <c r="I204" s="285">
        <f t="shared" si="4"/>
        <v>129600</v>
      </c>
      <c r="J204" s="315"/>
      <c r="K204" s="574">
        <v>12</v>
      </c>
      <c r="L204" s="300">
        <v>8</v>
      </c>
      <c r="M204" s="293">
        <v>729.11</v>
      </c>
      <c r="N204" s="294">
        <v>104991.84</v>
      </c>
      <c r="P204" s="610"/>
      <c r="Q204" s="611">
        <v>2</v>
      </c>
      <c r="R204" s="618" t="s">
        <v>294</v>
      </c>
      <c r="S204" s="619"/>
      <c r="T204" s="625"/>
      <c r="U204" s="300">
        <v>1</v>
      </c>
      <c r="V204" s="300">
        <v>21</v>
      </c>
      <c r="W204" s="300">
        <v>13</v>
      </c>
      <c r="X204" s="293">
        <v>1679.4412499999999</v>
      </c>
      <c r="Y204" s="294">
        <v>35268.266250000001</v>
      </c>
    </row>
    <row r="205" spans="1:25" ht="26">
      <c r="A205" s="155"/>
      <c r="B205" s="881" t="s">
        <v>159</v>
      </c>
      <c r="C205" s="884"/>
      <c r="D205" s="885"/>
      <c r="E205" s="268">
        <v>3</v>
      </c>
      <c r="F205" s="226" t="s">
        <v>10</v>
      </c>
      <c r="G205" s="277">
        <v>12</v>
      </c>
      <c r="H205" s="270">
        <v>900</v>
      </c>
      <c r="I205" s="285">
        <f>H205*G205*E205</f>
        <v>32400</v>
      </c>
      <c r="J205" s="315"/>
      <c r="K205" s="574">
        <v>12</v>
      </c>
      <c r="L205" s="300">
        <v>8</v>
      </c>
      <c r="M205" s="293">
        <v>729.11</v>
      </c>
      <c r="N205" s="294">
        <v>52495.92</v>
      </c>
      <c r="P205" s="610"/>
      <c r="Q205" s="611">
        <v>3</v>
      </c>
      <c r="R205" s="618" t="s">
        <v>295</v>
      </c>
      <c r="S205" s="619"/>
      <c r="T205" s="625"/>
      <c r="U205" s="300">
        <v>1</v>
      </c>
      <c r="V205" s="300">
        <v>21</v>
      </c>
      <c r="W205" s="300">
        <v>13</v>
      </c>
      <c r="X205" s="293">
        <v>1466.653125</v>
      </c>
      <c r="Y205" s="294">
        <v>30799.715625000001</v>
      </c>
    </row>
    <row r="206" spans="1:25" ht="26">
      <c r="A206" s="155"/>
      <c r="B206" s="459" t="s">
        <v>88</v>
      </c>
      <c r="C206" s="460"/>
      <c r="D206" s="461"/>
      <c r="E206" s="268">
        <v>6</v>
      </c>
      <c r="F206" s="226" t="s">
        <v>10</v>
      </c>
      <c r="G206" s="277">
        <v>12</v>
      </c>
      <c r="H206" s="270">
        <v>900</v>
      </c>
      <c r="I206" s="285">
        <f t="shared" si="4"/>
        <v>64800</v>
      </c>
      <c r="J206" s="315"/>
      <c r="K206" s="574">
        <v>12</v>
      </c>
      <c r="L206" s="300">
        <v>8</v>
      </c>
      <c r="M206" s="293">
        <v>729.11</v>
      </c>
      <c r="N206" s="294">
        <v>26247.96</v>
      </c>
      <c r="P206" s="610"/>
      <c r="Q206" s="611">
        <v>4</v>
      </c>
      <c r="R206" s="618" t="s">
        <v>297</v>
      </c>
      <c r="S206" s="619"/>
      <c r="T206" s="625"/>
      <c r="U206" s="300">
        <v>4</v>
      </c>
      <c r="V206" s="300">
        <v>21</v>
      </c>
      <c r="W206" s="300">
        <v>13</v>
      </c>
      <c r="X206" s="293">
        <v>1251.8521875000001</v>
      </c>
      <c r="Y206" s="294">
        <v>105155.58375000001</v>
      </c>
    </row>
    <row r="207" spans="1:25" ht="15" customHeight="1">
      <c r="A207" s="155"/>
      <c r="B207" s="886" t="s">
        <v>62</v>
      </c>
      <c r="C207" s="882"/>
      <c r="D207" s="883"/>
      <c r="E207" s="268">
        <v>18</v>
      </c>
      <c r="F207" s="226" t="s">
        <v>10</v>
      </c>
      <c r="G207" s="277">
        <v>12</v>
      </c>
      <c r="H207" s="270">
        <v>700</v>
      </c>
      <c r="I207" s="285">
        <f t="shared" si="4"/>
        <v>151200</v>
      </c>
      <c r="J207" s="315"/>
      <c r="K207" s="574">
        <v>12</v>
      </c>
      <c r="L207" s="300">
        <v>8</v>
      </c>
      <c r="M207" s="293">
        <v>557.91000000000008</v>
      </c>
      <c r="N207" s="294">
        <v>120508.56000000001</v>
      </c>
      <c r="P207" s="610"/>
      <c r="Q207" s="611">
        <v>5</v>
      </c>
      <c r="R207" s="618" t="s">
        <v>298</v>
      </c>
      <c r="S207" s="619"/>
      <c r="T207" s="625"/>
      <c r="U207" s="300">
        <v>4</v>
      </c>
      <c r="V207" s="300">
        <v>21</v>
      </c>
      <c r="W207" s="300">
        <v>13</v>
      </c>
      <c r="X207" s="293">
        <v>1251.8521875000001</v>
      </c>
      <c r="Y207" s="294">
        <v>105155.58375000001</v>
      </c>
    </row>
    <row r="208" spans="1:25" ht="15" customHeight="1">
      <c r="A208" s="155"/>
      <c r="B208" s="887" t="s">
        <v>53</v>
      </c>
      <c r="C208" s="888"/>
      <c r="D208" s="889"/>
      <c r="E208" s="276">
        <f>SUM(E199:E207)</f>
        <v>66</v>
      </c>
      <c r="F208" s="226"/>
      <c r="G208" s="267"/>
      <c r="H208" s="229"/>
      <c r="I208" s="284">
        <f>SUM(I199:I207)</f>
        <v>709200</v>
      </c>
      <c r="J208" s="529"/>
      <c r="K208" s="574"/>
      <c r="L208" s="300"/>
      <c r="M208" s="293"/>
      <c r="N208" s="599">
        <v>592053.4800000001</v>
      </c>
      <c r="P208" s="610"/>
      <c r="Q208" s="611">
        <v>6</v>
      </c>
      <c r="R208" s="618" t="s">
        <v>302</v>
      </c>
      <c r="S208" s="619"/>
      <c r="T208" s="625"/>
      <c r="U208" s="300">
        <v>4</v>
      </c>
      <c r="V208" s="300">
        <v>21</v>
      </c>
      <c r="W208" s="300">
        <v>13</v>
      </c>
      <c r="X208" s="293">
        <v>1251.8521875000001</v>
      </c>
      <c r="Y208" s="294">
        <v>105155.58375000001</v>
      </c>
    </row>
    <row r="209" spans="1:25" ht="15" customHeight="1">
      <c r="A209" s="155"/>
      <c r="B209" s="471"/>
      <c r="C209" s="472"/>
      <c r="D209" s="473"/>
      <c r="E209" s="276"/>
      <c r="F209" s="226"/>
      <c r="G209" s="267"/>
      <c r="H209" s="229"/>
      <c r="I209" s="284"/>
      <c r="J209" s="529"/>
      <c r="K209" s="407"/>
      <c r="L209" s="407"/>
      <c r="M209" s="303"/>
      <c r="N209" s="493"/>
      <c r="P209" s="610"/>
      <c r="Q209" s="611">
        <v>7</v>
      </c>
      <c r="R209" s="618" t="s">
        <v>112</v>
      </c>
      <c r="S209" s="619"/>
      <c r="T209" s="625"/>
      <c r="U209" s="300">
        <v>1</v>
      </c>
      <c r="V209" s="300">
        <v>21</v>
      </c>
      <c r="W209" s="300">
        <v>13</v>
      </c>
      <c r="X209" s="293">
        <v>1251.8521875000001</v>
      </c>
      <c r="Y209" s="294">
        <v>26288.895937500001</v>
      </c>
    </row>
    <row r="210" spans="1:25" ht="15" customHeight="1">
      <c r="A210" s="158" t="s">
        <v>153</v>
      </c>
      <c r="B210" s="810" t="s">
        <v>158</v>
      </c>
      <c r="C210" s="882"/>
      <c r="D210" s="883"/>
      <c r="E210" s="265"/>
      <c r="F210" s="226"/>
      <c r="G210" s="267"/>
      <c r="H210" s="229"/>
      <c r="I210" s="285"/>
      <c r="J210" s="315"/>
      <c r="K210" s="575" t="s">
        <v>187</v>
      </c>
      <c r="L210" s="299" t="s">
        <v>188</v>
      </c>
      <c r="M210" s="298"/>
      <c r="N210" s="297"/>
      <c r="P210" s="610"/>
      <c r="Q210" s="611">
        <v>8</v>
      </c>
      <c r="R210" s="618" t="s">
        <v>299</v>
      </c>
      <c r="S210" s="619"/>
      <c r="T210" s="625"/>
      <c r="U210" s="300">
        <v>4</v>
      </c>
      <c r="V210" s="300">
        <v>21</v>
      </c>
      <c r="W210" s="300">
        <v>13</v>
      </c>
      <c r="X210" s="293">
        <v>946.90218750000008</v>
      </c>
      <c r="Y210" s="294">
        <v>79539.783750000002</v>
      </c>
    </row>
    <row r="211" spans="1:25">
      <c r="A211" s="155"/>
      <c r="B211" s="886" t="s">
        <v>156</v>
      </c>
      <c r="C211" s="882"/>
      <c r="D211" s="883"/>
      <c r="E211" s="268">
        <v>1</v>
      </c>
      <c r="F211" s="226" t="s">
        <v>10</v>
      </c>
      <c r="G211" s="277">
        <v>6</v>
      </c>
      <c r="H211" s="270">
        <v>1200</v>
      </c>
      <c r="I211" s="285">
        <f t="shared" ref="I211:I218" si="5">H211*G211*E211</f>
        <v>7200</v>
      </c>
      <c r="J211" s="315"/>
      <c r="K211" s="574">
        <v>3</v>
      </c>
      <c r="L211" s="300">
        <v>13</v>
      </c>
      <c r="M211" s="293">
        <v>2731.875</v>
      </c>
      <c r="N211" s="294">
        <v>8195.625</v>
      </c>
      <c r="P211" s="610"/>
      <c r="Q211" s="611"/>
      <c r="R211" s="617"/>
      <c r="S211" s="618"/>
      <c r="T211" s="625"/>
      <c r="U211" s="300"/>
      <c r="V211" s="300"/>
      <c r="W211" s="300"/>
      <c r="X211" s="293"/>
      <c r="Y211" s="294"/>
    </row>
    <row r="212" spans="1:25">
      <c r="A212" s="155"/>
      <c r="B212" s="886" t="s">
        <v>157</v>
      </c>
      <c r="C212" s="882"/>
      <c r="D212" s="883"/>
      <c r="E212" s="268">
        <v>1</v>
      </c>
      <c r="F212" s="226" t="s">
        <v>10</v>
      </c>
      <c r="G212" s="277">
        <v>6</v>
      </c>
      <c r="H212" s="270">
        <v>1200</v>
      </c>
      <c r="I212" s="285">
        <f t="shared" si="5"/>
        <v>7200</v>
      </c>
      <c r="J212" s="315"/>
      <c r="K212" s="574">
        <v>21</v>
      </c>
      <c r="L212" s="300">
        <v>13</v>
      </c>
      <c r="M212" s="293">
        <v>1679.4412499999999</v>
      </c>
      <c r="N212" s="294">
        <v>35268.266250000001</v>
      </c>
      <c r="P212" s="610"/>
      <c r="Q212" s="621"/>
      <c r="R212" s="661" t="s">
        <v>248</v>
      </c>
      <c r="S212" s="649"/>
      <c r="T212" s="649"/>
      <c r="U212" s="649"/>
      <c r="V212" s="649"/>
      <c r="W212" s="649"/>
      <c r="X212" s="303"/>
      <c r="Y212" s="304">
        <v>495559.03781249997</v>
      </c>
    </row>
    <row r="213" spans="1:25" ht="15" customHeight="1">
      <c r="A213" s="155"/>
      <c r="B213" s="886" t="s">
        <v>87</v>
      </c>
      <c r="C213" s="882"/>
      <c r="D213" s="883"/>
      <c r="E213" s="268">
        <v>1</v>
      </c>
      <c r="F213" s="226" t="s">
        <v>10</v>
      </c>
      <c r="G213" s="277">
        <v>6</v>
      </c>
      <c r="H213" s="270">
        <v>1100</v>
      </c>
      <c r="I213" s="285">
        <f t="shared" si="5"/>
        <v>6600</v>
      </c>
      <c r="J213" s="315"/>
      <c r="K213" s="574">
        <v>21</v>
      </c>
      <c r="L213" s="300">
        <v>13</v>
      </c>
      <c r="M213" s="293">
        <v>1466.653125</v>
      </c>
      <c r="N213" s="294">
        <v>30799.715625000001</v>
      </c>
      <c r="P213" s="675" t="s">
        <v>305</v>
      </c>
      <c r="Q213" s="676"/>
      <c r="R213" s="677" t="s">
        <v>306</v>
      </c>
      <c r="S213" s="678"/>
      <c r="T213" s="678"/>
      <c r="U213" s="678"/>
      <c r="V213" s="678"/>
      <c r="W213" s="678"/>
      <c r="X213" s="678"/>
      <c r="Y213" s="679"/>
    </row>
    <row r="214" spans="1:25" ht="15" customHeight="1">
      <c r="A214" s="155"/>
      <c r="B214" s="886" t="s">
        <v>73</v>
      </c>
      <c r="C214" s="882"/>
      <c r="D214" s="883"/>
      <c r="E214" s="268">
        <v>4</v>
      </c>
      <c r="F214" s="226" t="s">
        <v>10</v>
      </c>
      <c r="G214" s="277">
        <v>6</v>
      </c>
      <c r="H214" s="270">
        <v>900</v>
      </c>
      <c r="I214" s="285">
        <f t="shared" si="5"/>
        <v>21600</v>
      </c>
      <c r="J214" s="315"/>
      <c r="K214" s="574">
        <v>21</v>
      </c>
      <c r="L214" s="300">
        <v>13</v>
      </c>
      <c r="M214" s="293">
        <v>1251.8521875000001</v>
      </c>
      <c r="N214" s="294">
        <v>105155.58375000001</v>
      </c>
      <c r="P214" s="626"/>
      <c r="Q214" s="627"/>
      <c r="R214" s="680" t="s">
        <v>17</v>
      </c>
      <c r="S214" s="681"/>
      <c r="T214" s="681"/>
      <c r="U214" s="681"/>
      <c r="V214" s="681"/>
      <c r="W214" s="681"/>
      <c r="X214" s="682"/>
      <c r="Y214" s="295">
        <v>568662.5</v>
      </c>
    </row>
    <row r="215" spans="1:25">
      <c r="A215" s="155"/>
      <c r="B215" s="886" t="s">
        <v>74</v>
      </c>
      <c r="C215" s="882"/>
      <c r="D215" s="883"/>
      <c r="E215" s="268">
        <v>4</v>
      </c>
      <c r="F215" s="226" t="s">
        <v>10</v>
      </c>
      <c r="G215" s="277">
        <v>6</v>
      </c>
      <c r="H215" s="270">
        <v>900</v>
      </c>
      <c r="I215" s="285">
        <f t="shared" si="5"/>
        <v>21600</v>
      </c>
      <c r="J215" s="315"/>
      <c r="K215" s="574">
        <v>21</v>
      </c>
      <c r="L215" s="300">
        <v>13</v>
      </c>
      <c r="M215" s="293">
        <v>1251.8521875000001</v>
      </c>
      <c r="N215" s="294">
        <v>105155.58375000001</v>
      </c>
      <c r="P215" s="626"/>
      <c r="Q215" s="627"/>
      <c r="R215" s="680" t="s">
        <v>307</v>
      </c>
      <c r="S215" s="681"/>
      <c r="T215" s="681"/>
      <c r="U215" s="681"/>
      <c r="V215" s="681"/>
      <c r="W215" s="681"/>
      <c r="X215" s="682"/>
      <c r="Y215" s="296">
        <v>2124709.0499999998</v>
      </c>
    </row>
    <row r="216" spans="1:25">
      <c r="A216" s="155"/>
      <c r="B216" s="881" t="s">
        <v>159</v>
      </c>
      <c r="C216" s="884"/>
      <c r="D216" s="885"/>
      <c r="E216" s="268">
        <v>1</v>
      </c>
      <c r="F216" s="226" t="s">
        <v>10</v>
      </c>
      <c r="G216" s="277">
        <v>6</v>
      </c>
      <c r="H216" s="270">
        <v>900</v>
      </c>
      <c r="I216" s="285">
        <f t="shared" si="5"/>
        <v>5400</v>
      </c>
      <c r="J216" s="315"/>
      <c r="K216" s="574">
        <v>21</v>
      </c>
      <c r="L216" s="300">
        <v>13</v>
      </c>
      <c r="M216" s="293">
        <v>1251.8521875000001</v>
      </c>
      <c r="N216" s="294">
        <v>105155.58375000001</v>
      </c>
      <c r="P216" s="626"/>
      <c r="Q216" s="627"/>
      <c r="R216" s="680" t="s">
        <v>308</v>
      </c>
      <c r="S216" s="681"/>
      <c r="T216" s="681"/>
      <c r="U216" s="681"/>
      <c r="V216" s="681"/>
      <c r="W216" s="681"/>
      <c r="X216" s="682"/>
      <c r="Y216" s="296">
        <v>1389942.7453125</v>
      </c>
    </row>
    <row r="217" spans="1:25">
      <c r="A217" s="155"/>
      <c r="B217" s="459" t="s">
        <v>88</v>
      </c>
      <c r="C217" s="460"/>
      <c r="D217" s="461"/>
      <c r="E217" s="268">
        <v>4</v>
      </c>
      <c r="F217" s="226" t="s">
        <v>10</v>
      </c>
      <c r="G217" s="277">
        <v>6</v>
      </c>
      <c r="H217" s="270">
        <v>900</v>
      </c>
      <c r="I217" s="285">
        <f t="shared" si="5"/>
        <v>21600</v>
      </c>
      <c r="J217" s="315"/>
      <c r="K217" s="574">
        <v>21</v>
      </c>
      <c r="L217" s="300">
        <v>13</v>
      </c>
      <c r="M217" s="293">
        <v>1251.8521875000001</v>
      </c>
      <c r="N217" s="294">
        <v>26288.895937500001</v>
      </c>
      <c r="P217" s="626"/>
      <c r="Q217" s="627"/>
      <c r="R217" s="680" t="s">
        <v>309</v>
      </c>
      <c r="S217" s="681"/>
      <c r="T217" s="681"/>
      <c r="U217" s="681"/>
      <c r="V217" s="681"/>
      <c r="W217" s="681"/>
      <c r="X217" s="682"/>
      <c r="Y217" s="296">
        <v>212470.905</v>
      </c>
    </row>
    <row r="218" spans="1:25">
      <c r="A218" s="155"/>
      <c r="B218" s="886" t="s">
        <v>62</v>
      </c>
      <c r="C218" s="882"/>
      <c r="D218" s="883"/>
      <c r="E218" s="268">
        <v>4</v>
      </c>
      <c r="F218" s="226" t="s">
        <v>10</v>
      </c>
      <c r="G218" s="277">
        <v>6</v>
      </c>
      <c r="H218" s="270">
        <v>700</v>
      </c>
      <c r="I218" s="285">
        <f t="shared" si="5"/>
        <v>16800</v>
      </c>
      <c r="J218" s="315"/>
      <c r="K218" s="574">
        <v>21</v>
      </c>
      <c r="L218" s="300">
        <v>13</v>
      </c>
      <c r="M218" s="293">
        <v>946.90218750000008</v>
      </c>
      <c r="N218" s="294">
        <v>79539.783750000002</v>
      </c>
      <c r="P218" s="626"/>
      <c r="Q218" s="627"/>
      <c r="R218" s="680" t="s">
        <v>310</v>
      </c>
      <c r="S218" s="681"/>
      <c r="T218" s="681"/>
      <c r="U218" s="681"/>
      <c r="V218" s="681"/>
      <c r="W218" s="681"/>
      <c r="X218" s="682"/>
      <c r="Y218" s="296">
        <v>644367.78004687501</v>
      </c>
    </row>
    <row r="219" spans="1:25">
      <c r="A219" s="155"/>
      <c r="B219" s="887" t="s">
        <v>53</v>
      </c>
      <c r="C219" s="888"/>
      <c r="D219" s="889"/>
      <c r="E219" s="276">
        <f>SUM(E211:E218)</f>
        <v>20</v>
      </c>
      <c r="F219" s="226"/>
      <c r="G219" s="267"/>
      <c r="H219" s="229"/>
      <c r="I219" s="284">
        <f>SUM(I211:I218)</f>
        <v>108000</v>
      </c>
      <c r="J219" s="529"/>
      <c r="K219" s="574"/>
      <c r="L219" s="300"/>
      <c r="M219" s="293"/>
      <c r="N219" s="600">
        <v>495559.03781249997</v>
      </c>
      <c r="P219" s="626"/>
      <c r="Q219" s="627"/>
      <c r="R219" s="627"/>
      <c r="S219" s="628"/>
      <c r="T219" s="628"/>
      <c r="U219" s="628"/>
      <c r="V219" s="628"/>
      <c r="W219" s="628"/>
      <c r="X219" s="628"/>
      <c r="Y219" s="296"/>
    </row>
    <row r="220" spans="1:25" ht="15" thickBot="1">
      <c r="A220" s="155"/>
      <c r="B220" s="471"/>
      <c r="C220" s="472"/>
      <c r="D220" s="473"/>
      <c r="E220" s="276"/>
      <c r="F220" s="226"/>
      <c r="G220" s="267"/>
      <c r="H220" s="229"/>
      <c r="I220" s="284"/>
      <c r="J220" s="529"/>
      <c r="K220" s="407"/>
      <c r="L220" s="407"/>
      <c r="M220" s="303"/>
      <c r="N220" s="493"/>
      <c r="P220" s="683"/>
      <c r="Q220" s="684"/>
      <c r="R220" s="685" t="s">
        <v>311</v>
      </c>
      <c r="S220" s="686"/>
      <c r="T220" s="686"/>
      <c r="U220" s="686"/>
      <c r="V220" s="686"/>
      <c r="W220" s="686"/>
      <c r="X220" s="629"/>
      <c r="Y220" s="630">
        <v>4940152.9803593745</v>
      </c>
    </row>
    <row r="221" spans="1:25">
      <c r="A221" s="155"/>
      <c r="B221" s="471"/>
      <c r="C221" s="472"/>
      <c r="D221" s="473"/>
      <c r="E221" s="276"/>
      <c r="F221" s="226"/>
      <c r="G221" s="267"/>
      <c r="H221" s="229"/>
      <c r="I221" s="284"/>
      <c r="J221" s="529"/>
      <c r="K221" s="407"/>
      <c r="L221" s="407"/>
      <c r="M221" s="303"/>
      <c r="N221" s="493"/>
      <c r="Y221" s="631"/>
    </row>
    <row r="222" spans="1:25">
      <c r="A222" s="155"/>
      <c r="B222" s="471"/>
      <c r="C222" s="472"/>
      <c r="D222" s="473"/>
      <c r="E222" s="265"/>
      <c r="F222" s="226"/>
      <c r="G222" s="267"/>
      <c r="H222" s="229"/>
      <c r="I222" s="284"/>
      <c r="J222" s="529"/>
      <c r="K222" s="574"/>
      <c r="L222" s="300"/>
      <c r="M222" s="293"/>
      <c r="N222" s="294"/>
      <c r="Q222" s="606" t="s">
        <v>11</v>
      </c>
      <c r="R222" s="606"/>
      <c r="T222" s="606" t="s">
        <v>312</v>
      </c>
      <c r="X222" s="632" t="s">
        <v>313</v>
      </c>
    </row>
    <row r="223" spans="1:25">
      <c r="A223" s="158" t="s">
        <v>154</v>
      </c>
      <c r="B223" s="810" t="s">
        <v>20</v>
      </c>
      <c r="C223" s="882"/>
      <c r="D223" s="883"/>
      <c r="E223" s="265"/>
      <c r="F223" s="226"/>
      <c r="G223" s="267"/>
      <c r="H223" s="229"/>
      <c r="I223" s="571"/>
      <c r="J223" s="530"/>
      <c r="K223" s="574"/>
      <c r="L223" s="300"/>
      <c r="M223" s="293"/>
      <c r="N223" s="294"/>
      <c r="X223" s="632"/>
    </row>
    <row r="224" spans="1:25">
      <c r="A224" s="155"/>
      <c r="B224" s="816" t="s">
        <v>63</v>
      </c>
      <c r="C224" s="884"/>
      <c r="D224" s="885"/>
      <c r="E224" s="265"/>
      <c r="F224" s="226"/>
      <c r="G224" s="267"/>
      <c r="H224" s="229"/>
      <c r="I224" s="284">
        <f>(I228+I229+I230)*0.003</f>
        <v>9043.2330000000002</v>
      </c>
      <c r="J224" s="529"/>
      <c r="K224" s="574"/>
      <c r="L224" s="300"/>
      <c r="M224" s="293"/>
      <c r="N224" s="294"/>
      <c r="X224" s="632"/>
    </row>
    <row r="225" spans="1:24">
      <c r="A225" s="158" t="s">
        <v>162</v>
      </c>
      <c r="B225" s="899" t="s">
        <v>89</v>
      </c>
      <c r="C225" s="900"/>
      <c r="D225" s="901"/>
      <c r="E225" s="265"/>
      <c r="F225" s="226"/>
      <c r="G225" s="267"/>
      <c r="H225" s="229"/>
      <c r="I225" s="284">
        <f>(I228+I229+I230)*0.05</f>
        <v>150720.55000000002</v>
      </c>
      <c r="J225" s="529"/>
      <c r="K225" s="574"/>
      <c r="L225" s="300"/>
      <c r="M225" s="293"/>
      <c r="N225" s="294"/>
      <c r="Q225" s="633" t="s">
        <v>314</v>
      </c>
      <c r="R225" s="633"/>
      <c r="T225" s="633" t="s">
        <v>315</v>
      </c>
      <c r="V225" s="606"/>
      <c r="W225" s="606"/>
      <c r="X225" s="634" t="s">
        <v>316</v>
      </c>
    </row>
    <row r="226" spans="1:24">
      <c r="A226" s="155"/>
      <c r="B226" s="895"/>
      <c r="C226" s="884"/>
      <c r="D226" s="885"/>
      <c r="E226" s="265"/>
      <c r="F226" s="226"/>
      <c r="G226" s="267"/>
      <c r="H226" s="229"/>
      <c r="I226" s="285"/>
      <c r="J226" s="315"/>
      <c r="K226" s="574"/>
      <c r="L226" s="300"/>
      <c r="M226" s="293"/>
      <c r="N226" s="294"/>
      <c r="Q226" s="635" t="s">
        <v>94</v>
      </c>
      <c r="R226" s="635"/>
      <c r="T226" s="635" t="s">
        <v>317</v>
      </c>
      <c r="V226" s="606"/>
      <c r="W226" s="606"/>
      <c r="X226" s="636" t="s">
        <v>318</v>
      </c>
    </row>
    <row r="227" spans="1:24">
      <c r="A227" s="155"/>
      <c r="B227" s="896" t="s">
        <v>64</v>
      </c>
      <c r="C227" s="897"/>
      <c r="D227" s="898"/>
      <c r="E227" s="265"/>
      <c r="F227" s="226"/>
      <c r="G227" s="267"/>
      <c r="H227" s="229"/>
      <c r="I227" s="285"/>
      <c r="J227" s="315"/>
      <c r="K227" s="574"/>
      <c r="L227" s="300"/>
      <c r="M227" s="293"/>
      <c r="N227" s="294"/>
      <c r="Q227" s="635" t="s">
        <v>319</v>
      </c>
      <c r="R227" s="635"/>
      <c r="T227" s="635" t="s">
        <v>319</v>
      </c>
      <c r="V227" s="606"/>
      <c r="W227" s="606"/>
      <c r="X227" s="636" t="s">
        <v>319</v>
      </c>
    </row>
    <row r="228" spans="1:24">
      <c r="A228" s="155"/>
      <c r="B228" s="896" t="s">
        <v>65</v>
      </c>
      <c r="C228" s="828"/>
      <c r="D228" s="829"/>
      <c r="E228" s="265"/>
      <c r="F228" s="226"/>
      <c r="G228" s="267"/>
      <c r="H228" s="229"/>
      <c r="I228" s="572">
        <f>I53</f>
        <v>687000</v>
      </c>
      <c r="J228" s="528"/>
      <c r="K228" s="574"/>
      <c r="L228" s="300"/>
      <c r="M228" s="293"/>
      <c r="N228" s="295">
        <v>568662.5</v>
      </c>
    </row>
    <row r="229" spans="1:24">
      <c r="A229" s="155"/>
      <c r="B229" s="896" t="s">
        <v>66</v>
      </c>
      <c r="C229" s="897"/>
      <c r="D229" s="898"/>
      <c r="E229" s="265"/>
      <c r="F229" s="226"/>
      <c r="G229" s="267"/>
      <c r="H229" s="229"/>
      <c r="I229" s="284">
        <f>I59+I93+I131+I136+I147+I152+I185+I71+I77+I82+I87+I99+I105+I111+I117+I123+I157+I64</f>
        <v>1323011</v>
      </c>
      <c r="J229" s="529"/>
      <c r="K229" s="574"/>
      <c r="L229" s="300"/>
      <c r="M229" s="293"/>
      <c r="N229" s="296">
        <v>2124709.0499999998</v>
      </c>
      <c r="Q229" s="635" t="s">
        <v>319</v>
      </c>
      <c r="R229" s="635"/>
      <c r="T229" s="635" t="s">
        <v>319</v>
      </c>
      <c r="V229" s="606"/>
      <c r="W229" s="606"/>
      <c r="X229" s="636" t="s">
        <v>319</v>
      </c>
    </row>
    <row r="230" spans="1:24">
      <c r="A230" s="155"/>
      <c r="B230" s="896" t="s">
        <v>38</v>
      </c>
      <c r="C230" s="897"/>
      <c r="D230" s="898"/>
      <c r="E230" s="265"/>
      <c r="F230" s="226"/>
      <c r="G230" s="267"/>
      <c r="H230" s="229"/>
      <c r="I230" s="284">
        <f>I208+I196+I219</f>
        <v>1004400</v>
      </c>
      <c r="J230" s="529"/>
      <c r="K230" s="407"/>
      <c r="L230" s="407"/>
      <c r="M230" s="303"/>
      <c r="N230" s="296">
        <v>1389942.7453125</v>
      </c>
    </row>
    <row r="231" spans="1:24">
      <c r="A231" s="155"/>
      <c r="B231" s="896" t="s">
        <v>67</v>
      </c>
      <c r="C231" s="897"/>
      <c r="D231" s="898"/>
      <c r="E231" s="265"/>
      <c r="F231" s="226"/>
      <c r="G231" s="267"/>
      <c r="H231" s="229"/>
      <c r="I231" s="284">
        <f>(I228+I229+I230)*0.15</f>
        <v>452161.64999999997</v>
      </c>
      <c r="J231" s="529"/>
      <c r="K231" s="575"/>
      <c r="L231" s="299"/>
      <c r="M231" s="298"/>
      <c r="N231" s="296">
        <v>212470.905</v>
      </c>
    </row>
    <row r="232" spans="1:24">
      <c r="A232" s="155"/>
      <c r="B232" s="909" t="s">
        <v>68</v>
      </c>
      <c r="C232" s="903"/>
      <c r="D232" s="904"/>
      <c r="E232" s="265"/>
      <c r="F232" s="226"/>
      <c r="G232" s="267"/>
      <c r="H232" s="229"/>
      <c r="I232" s="284">
        <f>SUM(I224:I231)</f>
        <v>3626336.4329999997</v>
      </c>
      <c r="J232" s="529"/>
      <c r="K232" s="574"/>
      <c r="L232" s="300"/>
      <c r="M232" s="293"/>
      <c r="N232" s="296">
        <v>644367.78004687501</v>
      </c>
    </row>
    <row r="233" spans="1:24" ht="15" thickBot="1">
      <c r="A233" s="155"/>
      <c r="B233" s="911" t="s">
        <v>69</v>
      </c>
      <c r="C233" s="912"/>
      <c r="D233" s="913"/>
      <c r="E233" s="912" t="s">
        <v>174</v>
      </c>
      <c r="F233" s="912"/>
      <c r="G233" s="912"/>
      <c r="H233" s="914"/>
      <c r="I233" s="285"/>
      <c r="J233" s="315"/>
      <c r="K233" s="574"/>
      <c r="L233" s="300"/>
      <c r="M233" s="293"/>
      <c r="N233" s="296"/>
    </row>
    <row r="234" spans="1:24" ht="19" thickBot="1">
      <c r="A234" s="160"/>
      <c r="B234" s="915" t="s">
        <v>32</v>
      </c>
      <c r="C234" s="916"/>
      <c r="D234" s="917"/>
      <c r="E234" s="107"/>
      <c r="F234" s="105"/>
      <c r="G234" s="106"/>
      <c r="H234" s="116" t="s">
        <v>70</v>
      </c>
      <c r="I234" s="286">
        <f>I232</f>
        <v>3626336.4329999997</v>
      </c>
      <c r="J234" s="529"/>
      <c r="K234" s="574"/>
      <c r="L234" s="300"/>
      <c r="M234" s="293"/>
      <c r="N234" s="597">
        <v>4940152.9803593745</v>
      </c>
    </row>
    <row r="235" spans="1:24">
      <c r="A235" s="102"/>
      <c r="B235" s="103"/>
      <c r="C235" s="103"/>
      <c r="D235" s="103"/>
      <c r="E235" s="103"/>
      <c r="F235" s="103"/>
      <c r="G235" s="103"/>
      <c r="H235" s="103"/>
      <c r="I235" s="104"/>
    </row>
    <row r="236" spans="1:24">
      <c r="A236" s="905" t="s">
        <v>11</v>
      </c>
      <c r="B236" s="906"/>
      <c r="C236" s="906"/>
      <c r="D236" s="103"/>
      <c r="E236" s="103"/>
      <c r="F236" s="103"/>
      <c r="G236" s="103"/>
      <c r="H236" s="103"/>
      <c r="I236" s="104"/>
    </row>
    <row r="237" spans="1:24">
      <c r="A237" s="102"/>
      <c r="B237" s="103"/>
      <c r="C237" s="103"/>
      <c r="D237" s="103"/>
      <c r="E237" s="103"/>
      <c r="F237" s="103"/>
      <c r="G237" s="103"/>
      <c r="H237" s="103"/>
      <c r="I237" s="104"/>
    </row>
    <row r="238" spans="1:24">
      <c r="A238" s="907" t="s">
        <v>40</v>
      </c>
      <c r="B238" s="908"/>
      <c r="C238" s="908"/>
      <c r="D238" s="103"/>
      <c r="E238" s="103"/>
      <c r="F238" s="103"/>
      <c r="G238" s="103"/>
      <c r="H238" s="103"/>
      <c r="I238" s="104"/>
    </row>
    <row r="239" spans="1:24">
      <c r="A239" s="14" t="s">
        <v>94</v>
      </c>
      <c r="B239" s="16"/>
      <c r="C239" s="16"/>
      <c r="D239" s="162"/>
      <c r="E239" s="9"/>
      <c r="F239" s="9"/>
      <c r="G239" s="9"/>
      <c r="H239" s="10"/>
      <c r="I239" s="11" t="s">
        <v>71</v>
      </c>
    </row>
    <row r="240" spans="1:24">
      <c r="A240" s="2"/>
      <c r="B240" s="2"/>
      <c r="C240" s="2"/>
      <c r="D240" s="2"/>
      <c r="E240" s="9"/>
      <c r="F240" s="9"/>
      <c r="G240" s="9"/>
      <c r="H240" s="10"/>
      <c r="I240" s="11"/>
    </row>
    <row r="241" spans="1:9">
      <c r="A241" t="s">
        <v>29</v>
      </c>
      <c r="B241" s="16"/>
      <c r="C241" s="16"/>
      <c r="D241" s="16"/>
      <c r="E241" s="9"/>
      <c r="F241" s="9"/>
      <c r="G241" s="9"/>
      <c r="H241" s="10"/>
      <c r="I241" s="11"/>
    </row>
    <row r="242" spans="1:9">
      <c r="E242" s="9"/>
      <c r="F242" s="9"/>
      <c r="G242" s="9"/>
      <c r="H242" s="10"/>
      <c r="I242" s="11"/>
    </row>
    <row r="243" spans="1:9">
      <c r="A243" s="23" t="s">
        <v>130</v>
      </c>
      <c r="D243" s="40" t="s">
        <v>95</v>
      </c>
      <c r="E243" s="9"/>
      <c r="F243" s="9"/>
      <c r="G243" s="9"/>
      <c r="H243" s="10"/>
      <c r="I243" s="11"/>
    </row>
    <row r="244" spans="1:9">
      <c r="A244" t="s">
        <v>93</v>
      </c>
      <c r="D244" s="163" t="s">
        <v>96</v>
      </c>
      <c r="E244" s="9"/>
      <c r="F244" s="9"/>
      <c r="G244" s="9"/>
      <c r="H244" s="10"/>
      <c r="I244" s="11"/>
    </row>
    <row r="245" spans="1:9">
      <c r="A245" s="2"/>
      <c r="B245" s="2"/>
      <c r="C245" s="2"/>
      <c r="D245" s="2"/>
      <c r="E245" s="9"/>
      <c r="F245" s="9"/>
      <c r="G245" s="9"/>
      <c r="H245" s="10"/>
      <c r="I245" s="11"/>
    </row>
  </sheetData>
  <mergeCells count="167">
    <mergeCell ref="A1:C4"/>
    <mergeCell ref="D1:F2"/>
    <mergeCell ref="G1:I4"/>
    <mergeCell ref="D3:F4"/>
    <mergeCell ref="H6:I6"/>
    <mergeCell ref="D7:F7"/>
    <mergeCell ref="H7:I7"/>
    <mergeCell ref="B12:D12"/>
    <mergeCell ref="B13:D13"/>
    <mergeCell ref="B14:D14"/>
    <mergeCell ref="B15:D15"/>
    <mergeCell ref="B16:D16"/>
    <mergeCell ref="B21:D21"/>
    <mergeCell ref="D8:F8"/>
    <mergeCell ref="H8:I8"/>
    <mergeCell ref="A10:A11"/>
    <mergeCell ref="B10:D11"/>
    <mergeCell ref="E10:E11"/>
    <mergeCell ref="F10:F11"/>
    <mergeCell ref="G10:G11"/>
    <mergeCell ref="H10:H11"/>
    <mergeCell ref="I10:I11"/>
    <mergeCell ref="B30:D30"/>
    <mergeCell ref="B32:D32"/>
    <mergeCell ref="B35:D35"/>
    <mergeCell ref="B36:D36"/>
    <mergeCell ref="B37:D37"/>
    <mergeCell ref="B53:D53"/>
    <mergeCell ref="B22:D22"/>
    <mergeCell ref="B25:D25"/>
    <mergeCell ref="B26:D26"/>
    <mergeCell ref="B27:D27"/>
    <mergeCell ref="B28:D28"/>
    <mergeCell ref="B29:D29"/>
    <mergeCell ref="B62:D62"/>
    <mergeCell ref="B63:D63"/>
    <mergeCell ref="B64:D64"/>
    <mergeCell ref="B67:D67"/>
    <mergeCell ref="B68:D68"/>
    <mergeCell ref="B69:D69"/>
    <mergeCell ref="B55:D55"/>
    <mergeCell ref="B56:D56"/>
    <mergeCell ref="B57:D57"/>
    <mergeCell ref="B58:D58"/>
    <mergeCell ref="B59:D59"/>
    <mergeCell ref="B61:D61"/>
    <mergeCell ref="B77:D77"/>
    <mergeCell ref="B79:D79"/>
    <mergeCell ref="B80:D80"/>
    <mergeCell ref="B81:D81"/>
    <mergeCell ref="B82:D82"/>
    <mergeCell ref="B84:D84"/>
    <mergeCell ref="B70:D70"/>
    <mergeCell ref="B71:D71"/>
    <mergeCell ref="B73:D73"/>
    <mergeCell ref="B74:D74"/>
    <mergeCell ref="B75:D75"/>
    <mergeCell ref="B76:D76"/>
    <mergeCell ref="B93:D93"/>
    <mergeCell ref="B95:D95"/>
    <mergeCell ref="B96:D96"/>
    <mergeCell ref="B97:D97"/>
    <mergeCell ref="B99:D99"/>
    <mergeCell ref="B101:D101"/>
    <mergeCell ref="B85:D85"/>
    <mergeCell ref="B86:D86"/>
    <mergeCell ref="B87:D87"/>
    <mergeCell ref="B89:D89"/>
    <mergeCell ref="B90:D90"/>
    <mergeCell ref="B91:D91"/>
    <mergeCell ref="B111:D111"/>
    <mergeCell ref="B113:D113"/>
    <mergeCell ref="B114:D114"/>
    <mergeCell ref="B115:D115"/>
    <mergeCell ref="B117:D117"/>
    <mergeCell ref="B119:D119"/>
    <mergeCell ref="B102:D102"/>
    <mergeCell ref="B103:D103"/>
    <mergeCell ref="B105:D105"/>
    <mergeCell ref="B107:D107"/>
    <mergeCell ref="B108:D108"/>
    <mergeCell ref="B109:D109"/>
    <mergeCell ref="B133:D133"/>
    <mergeCell ref="B134:D134"/>
    <mergeCell ref="B135:D135"/>
    <mergeCell ref="B136:D136"/>
    <mergeCell ref="B138:D138"/>
    <mergeCell ref="B139:D139"/>
    <mergeCell ref="B120:D120"/>
    <mergeCell ref="B123:D123"/>
    <mergeCell ref="B125:D125"/>
    <mergeCell ref="B126:D126"/>
    <mergeCell ref="B130:D130"/>
    <mergeCell ref="B131:D131"/>
    <mergeCell ref="B146:D146"/>
    <mergeCell ref="B147:D147"/>
    <mergeCell ref="B149:D149"/>
    <mergeCell ref="B150:D150"/>
    <mergeCell ref="B151:D151"/>
    <mergeCell ref="B152:D152"/>
    <mergeCell ref="B140:D140"/>
    <mergeCell ref="B141:D141"/>
    <mergeCell ref="B142:D142"/>
    <mergeCell ref="B143:D143"/>
    <mergeCell ref="B144:D144"/>
    <mergeCell ref="B145:D145"/>
    <mergeCell ref="B164:D164"/>
    <mergeCell ref="B165:D165"/>
    <mergeCell ref="B166:D166"/>
    <mergeCell ref="B167:D167"/>
    <mergeCell ref="B168:D168"/>
    <mergeCell ref="B169:D169"/>
    <mergeCell ref="B153:D153"/>
    <mergeCell ref="B154:D154"/>
    <mergeCell ref="B155:D155"/>
    <mergeCell ref="B156:D156"/>
    <mergeCell ref="B157:D157"/>
    <mergeCell ref="B163:D163"/>
    <mergeCell ref="B189:D189"/>
    <mergeCell ref="B190:D190"/>
    <mergeCell ref="B191:D191"/>
    <mergeCell ref="B192:D192"/>
    <mergeCell ref="B193:D193"/>
    <mergeCell ref="B195:D195"/>
    <mergeCell ref="B170:D170"/>
    <mergeCell ref="B171:D171"/>
    <mergeCell ref="B185:D185"/>
    <mergeCell ref="B186:D186"/>
    <mergeCell ref="B187:D187"/>
    <mergeCell ref="B188:D188"/>
    <mergeCell ref="B216:D216"/>
    <mergeCell ref="B203:D203"/>
    <mergeCell ref="B204:D204"/>
    <mergeCell ref="B205:D205"/>
    <mergeCell ref="B207:D207"/>
    <mergeCell ref="B208:D208"/>
    <mergeCell ref="B210:D210"/>
    <mergeCell ref="B196:D196"/>
    <mergeCell ref="B198:D198"/>
    <mergeCell ref="B199:D199"/>
    <mergeCell ref="B200:D200"/>
    <mergeCell ref="B201:D201"/>
    <mergeCell ref="B202:D202"/>
    <mergeCell ref="B233:D233"/>
    <mergeCell ref="E233:H233"/>
    <mergeCell ref="B234:D234"/>
    <mergeCell ref="A236:C236"/>
    <mergeCell ref="A238:C238"/>
    <mergeCell ref="K6:N7"/>
    <mergeCell ref="J8:N10"/>
    <mergeCell ref="B227:D227"/>
    <mergeCell ref="B228:D228"/>
    <mergeCell ref="B229:D229"/>
    <mergeCell ref="B230:D230"/>
    <mergeCell ref="B231:D231"/>
    <mergeCell ref="B232:D232"/>
    <mergeCell ref="B218:D218"/>
    <mergeCell ref="B219:D219"/>
    <mergeCell ref="B223:D223"/>
    <mergeCell ref="B224:D224"/>
    <mergeCell ref="B225:D225"/>
    <mergeCell ref="B226:D226"/>
    <mergeCell ref="B211:D211"/>
    <mergeCell ref="B212:D212"/>
    <mergeCell ref="B213:D213"/>
    <mergeCell ref="B214:D214"/>
    <mergeCell ref="B215:D21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U215"/>
  <sheetViews>
    <sheetView topLeftCell="D1" zoomScale="80" zoomScaleNormal="80" workbookViewId="0">
      <selection activeCell="J11" sqref="J11:N204"/>
    </sheetView>
  </sheetViews>
  <sheetFormatPr defaultRowHeight="14.5"/>
  <cols>
    <col min="4" max="4" width="47" customWidth="1"/>
    <col min="8" max="8" width="19.81640625" customWidth="1"/>
    <col min="9" max="9" width="21.26953125" customWidth="1"/>
    <col min="13" max="13" width="19.1796875" customWidth="1"/>
    <col min="14" max="14" width="20.26953125" customWidth="1"/>
  </cols>
  <sheetData>
    <row r="2" spans="1:21">
      <c r="A2" s="794"/>
      <c r="B2" s="795"/>
      <c r="C2" s="796"/>
      <c r="D2" s="803" t="s">
        <v>113</v>
      </c>
      <c r="E2" s="803"/>
      <c r="F2" s="803"/>
      <c r="G2" s="794"/>
      <c r="H2" s="795"/>
      <c r="I2" s="796"/>
      <c r="J2" s="370"/>
      <c r="K2" s="371"/>
      <c r="L2" s="371"/>
      <c r="M2" s="371"/>
      <c r="N2" s="372"/>
      <c r="O2" s="13"/>
      <c r="P2" s="13"/>
      <c r="Q2" s="13"/>
      <c r="R2" s="13"/>
      <c r="S2" s="13"/>
      <c r="T2" s="497"/>
      <c r="U2" s="497"/>
    </row>
    <row r="3" spans="1:21">
      <c r="A3" s="797"/>
      <c r="B3" s="798"/>
      <c r="C3" s="799"/>
      <c r="D3" s="803"/>
      <c r="E3" s="803"/>
      <c r="F3" s="803"/>
      <c r="G3" s="797"/>
      <c r="H3" s="798"/>
      <c r="I3" s="799"/>
      <c r="J3" s="373"/>
      <c r="K3" s="13"/>
      <c r="L3" s="13"/>
      <c r="M3" s="13"/>
      <c r="N3" s="374"/>
      <c r="O3" s="13"/>
      <c r="P3" s="13"/>
      <c r="Q3" s="13"/>
      <c r="R3" s="13"/>
      <c r="S3" s="13"/>
      <c r="T3" s="497"/>
      <c r="U3" s="497"/>
    </row>
    <row r="4" spans="1:21">
      <c r="A4" s="797"/>
      <c r="B4" s="798"/>
      <c r="C4" s="799"/>
      <c r="D4" s="804" t="s">
        <v>114</v>
      </c>
      <c r="E4" s="804"/>
      <c r="F4" s="804"/>
      <c r="G4" s="797"/>
      <c r="H4" s="798"/>
      <c r="I4" s="799"/>
      <c r="J4" s="373"/>
      <c r="K4" s="13"/>
      <c r="L4" s="13"/>
      <c r="M4" s="13"/>
      <c r="N4" s="374"/>
      <c r="O4" s="13"/>
      <c r="P4" s="13"/>
      <c r="Q4" s="13"/>
      <c r="R4" s="13"/>
      <c r="S4" s="13"/>
      <c r="T4" s="497"/>
      <c r="U4" s="497"/>
    </row>
    <row r="5" spans="1:21">
      <c r="A5" s="800"/>
      <c r="B5" s="801"/>
      <c r="C5" s="802"/>
      <c r="D5" s="804"/>
      <c r="E5" s="804"/>
      <c r="F5" s="804"/>
      <c r="G5" s="800"/>
      <c r="H5" s="801"/>
      <c r="I5" s="802"/>
      <c r="J5" s="373"/>
      <c r="K5" s="13"/>
      <c r="L5" s="13"/>
      <c r="M5" s="13"/>
      <c r="N5" s="374"/>
      <c r="O5" s="13"/>
      <c r="P5" s="13"/>
      <c r="Q5" s="13"/>
      <c r="R5" s="13"/>
      <c r="S5" s="13"/>
      <c r="T5" s="497"/>
      <c r="U5" s="497"/>
    </row>
    <row r="6" spans="1:21">
      <c r="A6" s="184"/>
      <c r="B6" s="185"/>
      <c r="C6" s="185"/>
      <c r="D6" s="185"/>
      <c r="E6" s="449"/>
      <c r="F6" s="449"/>
      <c r="G6" s="449"/>
      <c r="H6" s="186"/>
      <c r="I6" s="187"/>
      <c r="J6" s="373"/>
      <c r="K6" s="13"/>
      <c r="L6" s="13"/>
      <c r="M6" s="13"/>
      <c r="N6" s="374"/>
      <c r="O6" s="13"/>
      <c r="P6" s="13"/>
      <c r="Q6" s="13"/>
      <c r="R6" s="13"/>
      <c r="S6" s="13"/>
      <c r="T6" s="497"/>
      <c r="U6" s="497"/>
    </row>
    <row r="7" spans="1:21">
      <c r="A7" s="188" t="s">
        <v>115</v>
      </c>
      <c r="B7" s="185"/>
      <c r="C7" s="189"/>
      <c r="D7" s="190"/>
      <c r="E7" s="190"/>
      <c r="F7" s="190"/>
      <c r="G7" s="191" t="s">
        <v>116</v>
      </c>
      <c r="H7" s="805">
        <v>44396</v>
      </c>
      <c r="I7" s="806"/>
      <c r="J7" s="373"/>
      <c r="K7" s="13"/>
      <c r="L7" s="13"/>
      <c r="M7" s="13"/>
      <c r="N7" s="374"/>
      <c r="O7" s="13"/>
      <c r="P7" s="13"/>
      <c r="Q7" s="13"/>
      <c r="R7" s="13"/>
      <c r="S7" s="13"/>
      <c r="T7" s="497"/>
      <c r="U7" s="497"/>
    </row>
    <row r="8" spans="1:21" ht="31">
      <c r="A8" s="192"/>
      <c r="B8" s="185"/>
      <c r="C8" s="189"/>
      <c r="D8" s="844" t="s">
        <v>119</v>
      </c>
      <c r="E8" s="844"/>
      <c r="F8" s="844"/>
      <c r="G8" s="449"/>
      <c r="H8" s="845"/>
      <c r="I8" s="925"/>
      <c r="J8" s="935" t="s">
        <v>189</v>
      </c>
      <c r="K8" s="934"/>
      <c r="L8" s="934"/>
      <c r="M8" s="934"/>
      <c r="N8" s="936"/>
      <c r="O8" s="934"/>
      <c r="P8" s="934"/>
      <c r="Q8" s="934"/>
      <c r="R8" s="934"/>
      <c r="S8" s="934"/>
      <c r="T8" s="497"/>
      <c r="U8" s="497"/>
    </row>
    <row r="9" spans="1:21">
      <c r="A9" s="188" t="s">
        <v>117</v>
      </c>
      <c r="B9" s="185"/>
      <c r="C9" s="189"/>
      <c r="D9" s="846"/>
      <c r="E9" s="846"/>
      <c r="F9" s="846"/>
      <c r="G9" s="449" t="s">
        <v>118</v>
      </c>
      <c r="H9" s="847"/>
      <c r="I9" s="924"/>
      <c r="J9" s="373"/>
      <c r="K9" s="13"/>
      <c r="L9" s="13"/>
      <c r="M9" s="13"/>
      <c r="N9" s="374"/>
      <c r="O9" s="13"/>
      <c r="P9" s="13"/>
      <c r="Q9" s="13"/>
      <c r="R9" s="13"/>
      <c r="S9" s="13"/>
      <c r="T9" s="497"/>
      <c r="U9" s="497"/>
    </row>
    <row r="10" spans="1:21">
      <c r="A10" s="193"/>
      <c r="B10" s="194"/>
      <c r="C10" s="195"/>
      <c r="D10" s="196"/>
      <c r="E10" s="450"/>
      <c r="F10" s="450"/>
      <c r="G10" s="198"/>
      <c r="H10" s="448"/>
      <c r="I10" s="200"/>
      <c r="J10" s="373"/>
      <c r="K10" s="13"/>
      <c r="L10" s="13"/>
      <c r="M10" s="13"/>
      <c r="N10" s="374"/>
      <c r="O10" s="13"/>
      <c r="P10" s="13"/>
      <c r="Q10" s="13"/>
      <c r="R10" s="13"/>
      <c r="S10" s="13"/>
      <c r="T10" s="497"/>
      <c r="U10" s="497"/>
    </row>
    <row r="11" spans="1:21">
      <c r="A11" s="848" t="s">
        <v>4</v>
      </c>
      <c r="B11" s="850" t="s">
        <v>5</v>
      </c>
      <c r="C11" s="851"/>
      <c r="D11" s="852"/>
      <c r="E11" s="856" t="s">
        <v>8</v>
      </c>
      <c r="F11" s="858" t="s">
        <v>33</v>
      </c>
      <c r="G11" s="851" t="s">
        <v>34</v>
      </c>
      <c r="H11" s="870" t="s">
        <v>6</v>
      </c>
      <c r="I11" s="860" t="s">
        <v>7</v>
      </c>
      <c r="J11" s="386" t="s">
        <v>8</v>
      </c>
      <c r="K11" s="387" t="s">
        <v>33</v>
      </c>
      <c r="L11" s="387" t="s">
        <v>34</v>
      </c>
      <c r="M11" s="388" t="s">
        <v>6</v>
      </c>
      <c r="N11" s="388" t="s">
        <v>7</v>
      </c>
      <c r="O11" s="524"/>
      <c r="P11" s="525"/>
      <c r="Q11" s="525"/>
      <c r="R11" s="526"/>
      <c r="S11" s="526"/>
      <c r="T11" s="497"/>
      <c r="U11" s="497"/>
    </row>
    <row r="12" spans="1:21" ht="15" thickBot="1">
      <c r="A12" s="849"/>
      <c r="B12" s="853"/>
      <c r="C12" s="854"/>
      <c r="D12" s="855"/>
      <c r="E12" s="857"/>
      <c r="F12" s="859"/>
      <c r="G12" s="854"/>
      <c r="H12" s="871"/>
      <c r="I12" s="861"/>
      <c r="J12" s="359"/>
      <c r="K12" s="360"/>
      <c r="L12" s="360"/>
      <c r="M12" s="361"/>
      <c r="N12" s="361"/>
      <c r="O12" s="524"/>
      <c r="P12" s="525"/>
      <c r="Q12" s="525"/>
      <c r="R12" s="526"/>
      <c r="S12" s="526"/>
      <c r="T12" s="497"/>
      <c r="U12" s="497"/>
    </row>
    <row r="13" spans="1:21">
      <c r="A13" s="151" t="s">
        <v>18</v>
      </c>
      <c r="B13" s="862" t="s">
        <v>17</v>
      </c>
      <c r="C13" s="863"/>
      <c r="D13" s="864"/>
      <c r="E13" s="236"/>
      <c r="F13" s="237"/>
      <c r="G13" s="237"/>
      <c r="H13" s="238"/>
      <c r="I13" s="239"/>
      <c r="J13" s="309"/>
      <c r="K13" s="310"/>
      <c r="L13" s="310"/>
      <c r="M13" s="311"/>
      <c r="N13" s="311"/>
      <c r="O13" s="498"/>
      <c r="P13" s="499"/>
      <c r="Q13" s="499"/>
      <c r="R13" s="500"/>
      <c r="S13" s="500"/>
      <c r="T13" s="497"/>
      <c r="U13" s="497"/>
    </row>
    <row r="14" spans="1:21">
      <c r="A14" s="152">
        <v>1</v>
      </c>
      <c r="B14" s="816" t="s">
        <v>92</v>
      </c>
      <c r="C14" s="865"/>
      <c r="D14" s="866"/>
      <c r="E14" s="241"/>
      <c r="F14" s="242" t="s">
        <v>12</v>
      </c>
      <c r="G14" s="243">
        <v>1</v>
      </c>
      <c r="H14" s="244">
        <v>20000</v>
      </c>
      <c r="I14" s="245">
        <f>H14*G14</f>
        <v>20000</v>
      </c>
      <c r="J14" s="312"/>
      <c r="K14" s="313" t="s">
        <v>12</v>
      </c>
      <c r="L14" s="314">
        <v>1</v>
      </c>
      <c r="M14" s="315">
        <v>12000</v>
      </c>
      <c r="N14" s="315">
        <v>12000</v>
      </c>
      <c r="O14" s="498"/>
      <c r="P14" s="501"/>
      <c r="Q14" s="501"/>
      <c r="R14" s="358"/>
      <c r="S14" s="358"/>
      <c r="T14" s="497"/>
      <c r="U14" s="497"/>
    </row>
    <row r="15" spans="1:21">
      <c r="A15" s="152"/>
      <c r="B15" s="816" t="s">
        <v>91</v>
      </c>
      <c r="C15" s="817"/>
      <c r="D15" s="818"/>
      <c r="E15" s="241"/>
      <c r="F15" s="242" t="s">
        <v>12</v>
      </c>
      <c r="G15" s="243">
        <v>1</v>
      </c>
      <c r="H15" s="244">
        <v>15000</v>
      </c>
      <c r="I15" s="245">
        <f>H15*G15</f>
        <v>15000</v>
      </c>
      <c r="J15" s="312"/>
      <c r="K15" s="313" t="s">
        <v>12</v>
      </c>
      <c r="L15" s="314">
        <v>1</v>
      </c>
      <c r="M15" s="315">
        <v>5000</v>
      </c>
      <c r="N15" s="315">
        <v>5000</v>
      </c>
      <c r="O15" s="498"/>
      <c r="P15" s="501"/>
      <c r="Q15" s="501"/>
      <c r="R15" s="358"/>
      <c r="S15" s="358"/>
      <c r="T15" s="497"/>
      <c r="U15" s="497"/>
    </row>
    <row r="16" spans="1:21">
      <c r="A16" s="246">
        <v>2</v>
      </c>
      <c r="B16" s="867" t="s">
        <v>41</v>
      </c>
      <c r="C16" s="868"/>
      <c r="D16" s="869"/>
      <c r="E16" s="247"/>
      <c r="F16" s="242"/>
      <c r="G16" s="248"/>
      <c r="H16" s="244"/>
      <c r="I16" s="245"/>
      <c r="J16" s="317"/>
      <c r="K16" s="313"/>
      <c r="L16" s="318"/>
      <c r="M16" s="315"/>
      <c r="N16" s="315"/>
      <c r="O16" s="502"/>
      <c r="P16" s="501"/>
      <c r="Q16" s="503"/>
      <c r="R16" s="358"/>
      <c r="S16" s="358"/>
      <c r="T16" s="497"/>
      <c r="U16" s="497"/>
    </row>
    <row r="17" spans="1:21">
      <c r="A17" s="246"/>
      <c r="B17" s="867" t="s">
        <v>42</v>
      </c>
      <c r="C17" s="868"/>
      <c r="D17" s="869"/>
      <c r="E17" s="247"/>
      <c r="F17" s="242" t="s">
        <v>9</v>
      </c>
      <c r="G17" s="248">
        <v>300</v>
      </c>
      <c r="H17" s="244">
        <v>25</v>
      </c>
      <c r="I17" s="245">
        <f t="shared" ref="I17:I38" si="0">H17*G17</f>
        <v>7500</v>
      </c>
      <c r="J17" s="317"/>
      <c r="K17" s="313" t="s">
        <v>9</v>
      </c>
      <c r="L17" s="318">
        <v>200</v>
      </c>
      <c r="M17" s="315">
        <v>50</v>
      </c>
      <c r="N17" s="315">
        <v>10000</v>
      </c>
      <c r="O17" s="502"/>
      <c r="P17" s="501"/>
      <c r="Q17" s="503"/>
      <c r="R17" s="358"/>
      <c r="S17" s="358"/>
      <c r="T17" s="497"/>
      <c r="U17" s="497"/>
    </row>
    <row r="18" spans="1:21">
      <c r="A18" s="246"/>
      <c r="B18" s="437" t="s">
        <v>108</v>
      </c>
      <c r="C18" s="438"/>
      <c r="D18" s="439"/>
      <c r="E18" s="247"/>
      <c r="F18" s="242" t="s">
        <v>16</v>
      </c>
      <c r="G18" s="248">
        <v>10</v>
      </c>
      <c r="H18" s="244">
        <v>4250</v>
      </c>
      <c r="I18" s="245">
        <f t="shared" si="0"/>
        <v>42500</v>
      </c>
      <c r="J18" s="317"/>
      <c r="K18" s="313" t="s">
        <v>16</v>
      </c>
      <c r="L18" s="318">
        <v>7</v>
      </c>
      <c r="M18" s="315">
        <v>350</v>
      </c>
      <c r="N18" s="315">
        <v>2450</v>
      </c>
      <c r="O18" s="502"/>
      <c r="P18" s="501"/>
      <c r="Q18" s="503"/>
      <c r="R18" s="358"/>
      <c r="S18" s="358"/>
      <c r="T18" s="497"/>
      <c r="U18" s="497"/>
    </row>
    <row r="19" spans="1:21">
      <c r="A19" s="246"/>
      <c r="B19" s="437" t="s">
        <v>43</v>
      </c>
      <c r="C19" s="438"/>
      <c r="D19" s="439"/>
      <c r="E19" s="247"/>
      <c r="F19" s="242" t="s">
        <v>15</v>
      </c>
      <c r="G19" s="248">
        <v>2</v>
      </c>
      <c r="H19" s="244">
        <v>3000</v>
      </c>
      <c r="I19" s="245">
        <f t="shared" si="0"/>
        <v>6000</v>
      </c>
      <c r="J19" s="317"/>
      <c r="K19" s="313" t="s">
        <v>15</v>
      </c>
      <c r="L19" s="318">
        <v>2</v>
      </c>
      <c r="M19" s="315">
        <v>1000</v>
      </c>
      <c r="N19" s="315">
        <v>2000</v>
      </c>
      <c r="O19" s="502"/>
      <c r="P19" s="501"/>
      <c r="Q19" s="503"/>
      <c r="R19" s="358"/>
      <c r="S19" s="358"/>
      <c r="T19" s="497"/>
      <c r="U19" s="497"/>
    </row>
    <row r="20" spans="1:21">
      <c r="A20" s="246"/>
      <c r="B20" s="437" t="s">
        <v>99</v>
      </c>
      <c r="C20" s="438"/>
      <c r="D20" s="439"/>
      <c r="E20" s="247"/>
      <c r="F20" s="242" t="s">
        <v>12</v>
      </c>
      <c r="G20" s="248">
        <v>1</v>
      </c>
      <c r="H20" s="244">
        <v>5000</v>
      </c>
      <c r="I20" s="245">
        <f t="shared" si="0"/>
        <v>5000</v>
      </c>
      <c r="J20" s="317"/>
      <c r="K20" s="313" t="s">
        <v>12</v>
      </c>
      <c r="L20" s="318">
        <v>1</v>
      </c>
      <c r="M20" s="315">
        <v>1000</v>
      </c>
      <c r="N20" s="315">
        <v>1000</v>
      </c>
      <c r="O20" s="502"/>
      <c r="P20" s="501"/>
      <c r="Q20" s="503"/>
      <c r="R20" s="358"/>
      <c r="S20" s="358"/>
      <c r="T20" s="497"/>
      <c r="U20" s="497"/>
    </row>
    <row r="21" spans="1:21">
      <c r="A21" s="246"/>
      <c r="B21" s="437" t="s">
        <v>166</v>
      </c>
      <c r="C21" s="438"/>
      <c r="D21" s="439"/>
      <c r="E21" s="247"/>
      <c r="F21" s="242" t="s">
        <v>45</v>
      </c>
      <c r="G21" s="249">
        <v>6</v>
      </c>
      <c r="H21" s="244">
        <v>4500</v>
      </c>
      <c r="I21" s="245">
        <f t="shared" si="0"/>
        <v>27000</v>
      </c>
      <c r="J21" s="317"/>
      <c r="K21" s="313" t="s">
        <v>45</v>
      </c>
      <c r="L21" s="319">
        <v>6</v>
      </c>
      <c r="M21" s="315">
        <v>900</v>
      </c>
      <c r="N21" s="315">
        <v>5400</v>
      </c>
      <c r="O21" s="502"/>
      <c r="P21" s="501"/>
      <c r="Q21" s="503"/>
      <c r="R21" s="358"/>
      <c r="S21" s="358"/>
      <c r="T21" s="497"/>
      <c r="U21" s="497"/>
    </row>
    <row r="22" spans="1:21">
      <c r="A22" s="246"/>
      <c r="B22" s="918" t="s">
        <v>193</v>
      </c>
      <c r="C22" s="919"/>
      <c r="D22" s="920"/>
      <c r="E22" s="247"/>
      <c r="F22" s="242"/>
      <c r="G22" s="249"/>
      <c r="H22" s="244"/>
      <c r="I22" s="245"/>
      <c r="J22" s="317"/>
      <c r="K22" s="313"/>
      <c r="L22" s="319"/>
      <c r="M22" s="315"/>
      <c r="N22" s="315"/>
      <c r="O22" s="502"/>
      <c r="P22" s="501"/>
      <c r="Q22" s="503"/>
      <c r="R22" s="358"/>
      <c r="S22" s="358"/>
      <c r="T22" s="497"/>
      <c r="U22" s="497"/>
    </row>
    <row r="23" spans="1:21">
      <c r="A23" s="246"/>
      <c r="B23" s="822" t="s">
        <v>165</v>
      </c>
      <c r="C23" s="823"/>
      <c r="D23" s="824"/>
      <c r="E23" s="247"/>
      <c r="F23" s="242" t="s">
        <v>45</v>
      </c>
      <c r="G23" s="249">
        <v>6</v>
      </c>
      <c r="H23" s="244">
        <v>3000</v>
      </c>
      <c r="I23" s="245">
        <f t="shared" si="0"/>
        <v>18000</v>
      </c>
      <c r="J23" s="317"/>
      <c r="K23" s="313" t="s">
        <v>45</v>
      </c>
      <c r="L23" s="319">
        <v>6</v>
      </c>
      <c r="M23" s="315">
        <v>900</v>
      </c>
      <c r="N23" s="315">
        <v>5400</v>
      </c>
      <c r="O23" s="502"/>
      <c r="P23" s="501"/>
      <c r="Q23" s="503"/>
      <c r="R23" s="358"/>
      <c r="S23" s="358"/>
      <c r="T23" s="497"/>
      <c r="U23" s="497"/>
    </row>
    <row r="24" spans="1:21">
      <c r="A24" s="246">
        <v>3</v>
      </c>
      <c r="B24" s="437" t="s">
        <v>46</v>
      </c>
      <c r="C24" s="438"/>
      <c r="D24" s="439"/>
      <c r="E24" s="247"/>
      <c r="F24" s="242"/>
      <c r="G24" s="249"/>
      <c r="H24" s="244"/>
      <c r="I24" s="245"/>
      <c r="J24" s="317"/>
      <c r="K24" s="313"/>
      <c r="L24" s="319"/>
      <c r="M24" s="315"/>
      <c r="N24" s="315"/>
      <c r="O24" s="502"/>
      <c r="P24" s="501"/>
      <c r="Q24" s="503"/>
      <c r="R24" s="358"/>
      <c r="S24" s="358"/>
      <c r="T24" s="497"/>
      <c r="U24" s="497"/>
    </row>
    <row r="25" spans="1:21">
      <c r="A25" s="246"/>
      <c r="B25" s="825" t="s">
        <v>47</v>
      </c>
      <c r="C25" s="826"/>
      <c r="D25" s="827"/>
      <c r="E25" s="247"/>
      <c r="F25" s="242" t="s">
        <v>39</v>
      </c>
      <c r="G25" s="249">
        <v>3</v>
      </c>
      <c r="H25" s="244">
        <v>25000</v>
      </c>
      <c r="I25" s="245">
        <f t="shared" si="0"/>
        <v>75000</v>
      </c>
      <c r="J25" s="317"/>
      <c r="K25" s="313" t="s">
        <v>39</v>
      </c>
      <c r="L25" s="319">
        <v>3</v>
      </c>
      <c r="M25" s="315">
        <v>1200</v>
      </c>
      <c r="N25" s="315">
        <v>3600</v>
      </c>
      <c r="O25" s="502"/>
      <c r="P25" s="501"/>
      <c r="Q25" s="503"/>
      <c r="R25" s="358"/>
      <c r="S25" s="358"/>
      <c r="T25" s="497"/>
      <c r="U25" s="497"/>
    </row>
    <row r="26" spans="1:21">
      <c r="A26" s="246"/>
      <c r="B26" s="825" t="s">
        <v>109</v>
      </c>
      <c r="C26" s="826"/>
      <c r="D26" s="827"/>
      <c r="E26" s="247"/>
      <c r="F26" s="242" t="s">
        <v>39</v>
      </c>
      <c r="G26" s="249">
        <v>3</v>
      </c>
      <c r="H26" s="244">
        <v>15000</v>
      </c>
      <c r="I26" s="245">
        <f t="shared" si="0"/>
        <v>45000</v>
      </c>
      <c r="J26" s="317"/>
      <c r="K26" s="313" t="s">
        <v>39</v>
      </c>
      <c r="L26" s="319">
        <v>3</v>
      </c>
      <c r="M26" s="315">
        <v>1000</v>
      </c>
      <c r="N26" s="315">
        <v>3000</v>
      </c>
      <c r="O26" s="502"/>
      <c r="P26" s="501"/>
      <c r="Q26" s="503"/>
      <c r="R26" s="358"/>
      <c r="S26" s="358"/>
      <c r="T26" s="497"/>
      <c r="U26" s="497"/>
    </row>
    <row r="27" spans="1:21">
      <c r="A27" s="246"/>
      <c r="B27" s="825" t="s">
        <v>110</v>
      </c>
      <c r="C27" s="826"/>
      <c r="D27" s="827"/>
      <c r="E27" s="247"/>
      <c r="F27" s="242" t="s">
        <v>39</v>
      </c>
      <c r="G27" s="249">
        <v>3</v>
      </c>
      <c r="H27" s="244">
        <v>10000</v>
      </c>
      <c r="I27" s="245">
        <f t="shared" si="0"/>
        <v>30000</v>
      </c>
      <c r="J27" s="317"/>
      <c r="K27" s="313" t="s">
        <v>39</v>
      </c>
      <c r="L27" s="319">
        <v>1</v>
      </c>
      <c r="M27" s="315">
        <v>1000</v>
      </c>
      <c r="N27" s="315">
        <v>1000</v>
      </c>
      <c r="O27" s="502"/>
      <c r="P27" s="501"/>
      <c r="Q27" s="503"/>
      <c r="R27" s="358"/>
      <c r="S27" s="358"/>
      <c r="T27" s="497"/>
      <c r="U27" s="497"/>
    </row>
    <row r="28" spans="1:21">
      <c r="A28" s="246"/>
      <c r="B28" s="825" t="s">
        <v>48</v>
      </c>
      <c r="C28" s="828"/>
      <c r="D28" s="829"/>
      <c r="E28" s="247"/>
      <c r="F28" s="242" t="s">
        <v>12</v>
      </c>
      <c r="G28" s="249">
        <v>2</v>
      </c>
      <c r="H28" s="244">
        <v>30000</v>
      </c>
      <c r="I28" s="245">
        <f t="shared" si="0"/>
        <v>60000</v>
      </c>
      <c r="J28" s="317"/>
      <c r="K28" s="313" t="s">
        <v>39</v>
      </c>
      <c r="L28" s="319">
        <v>3</v>
      </c>
      <c r="M28" s="315">
        <v>950</v>
      </c>
      <c r="N28" s="315">
        <v>2850</v>
      </c>
      <c r="O28" s="502"/>
      <c r="P28" s="501"/>
      <c r="Q28" s="503"/>
      <c r="R28" s="358"/>
      <c r="S28" s="358"/>
      <c r="T28" s="497"/>
      <c r="U28" s="497"/>
    </row>
    <row r="29" spans="1:21">
      <c r="A29" s="246"/>
      <c r="B29" s="825" t="s">
        <v>49</v>
      </c>
      <c r="C29" s="828"/>
      <c r="D29" s="829"/>
      <c r="E29" s="247"/>
      <c r="F29" s="242" t="s">
        <v>39</v>
      </c>
      <c r="G29" s="249">
        <v>2</v>
      </c>
      <c r="H29" s="244">
        <v>15000</v>
      </c>
      <c r="I29" s="245">
        <f t="shared" si="0"/>
        <v>30000</v>
      </c>
      <c r="J29" s="317"/>
      <c r="K29" s="313" t="s">
        <v>12</v>
      </c>
      <c r="L29" s="319">
        <v>2</v>
      </c>
      <c r="M29" s="315">
        <v>25000</v>
      </c>
      <c r="N29" s="315">
        <v>50000</v>
      </c>
      <c r="O29" s="502"/>
      <c r="P29" s="501"/>
      <c r="Q29" s="503"/>
      <c r="R29" s="358"/>
      <c r="S29" s="358"/>
      <c r="T29" s="497"/>
      <c r="U29" s="497"/>
    </row>
    <row r="30" spans="1:21">
      <c r="A30" s="246"/>
      <c r="B30" s="825" t="s">
        <v>50</v>
      </c>
      <c r="C30" s="826"/>
      <c r="D30" s="827"/>
      <c r="E30" s="247"/>
      <c r="F30" s="242" t="s">
        <v>12</v>
      </c>
      <c r="G30" s="249">
        <v>3</v>
      </c>
      <c r="H30" s="244">
        <v>6000</v>
      </c>
      <c r="I30" s="245">
        <f t="shared" si="0"/>
        <v>18000</v>
      </c>
      <c r="J30" s="317"/>
      <c r="K30" s="313" t="s">
        <v>39</v>
      </c>
      <c r="L30" s="319">
        <v>2</v>
      </c>
      <c r="M30" s="315">
        <v>1000</v>
      </c>
      <c r="N30" s="315">
        <v>2000</v>
      </c>
      <c r="O30" s="502"/>
      <c r="P30" s="501"/>
      <c r="Q30" s="503"/>
      <c r="R30" s="358"/>
      <c r="S30" s="358"/>
      <c r="T30" s="497"/>
      <c r="U30" s="497"/>
    </row>
    <row r="31" spans="1:21">
      <c r="A31" s="246"/>
      <c r="B31" s="445" t="s">
        <v>51</v>
      </c>
      <c r="C31" s="446"/>
      <c r="D31" s="447"/>
      <c r="E31" s="247"/>
      <c r="F31" s="242" t="s">
        <v>39</v>
      </c>
      <c r="G31" s="249">
        <v>1</v>
      </c>
      <c r="H31" s="244">
        <v>190000</v>
      </c>
      <c r="I31" s="245">
        <f t="shared" si="0"/>
        <v>190000</v>
      </c>
      <c r="J31" s="317"/>
      <c r="K31" s="313" t="s">
        <v>12</v>
      </c>
      <c r="L31" s="319">
        <v>3</v>
      </c>
      <c r="M31" s="315">
        <v>500</v>
      </c>
      <c r="N31" s="315">
        <v>1500</v>
      </c>
      <c r="O31" s="502"/>
      <c r="P31" s="501"/>
      <c r="Q31" s="503"/>
      <c r="R31" s="358"/>
      <c r="S31" s="358"/>
      <c r="T31" s="497"/>
      <c r="U31" s="497"/>
    </row>
    <row r="32" spans="1:21">
      <c r="A32" s="246"/>
      <c r="B32" s="816" t="s">
        <v>75</v>
      </c>
      <c r="C32" s="817"/>
      <c r="D32" s="818"/>
      <c r="E32" s="247"/>
      <c r="F32" s="242" t="s">
        <v>39</v>
      </c>
      <c r="G32" s="249">
        <v>2</v>
      </c>
      <c r="H32" s="244">
        <v>5000</v>
      </c>
      <c r="I32" s="245">
        <f t="shared" si="0"/>
        <v>10000</v>
      </c>
      <c r="J32" s="317"/>
      <c r="K32" s="313" t="s">
        <v>39</v>
      </c>
      <c r="L32" s="319">
        <v>1</v>
      </c>
      <c r="M32" s="315">
        <v>1000</v>
      </c>
      <c r="N32" s="315">
        <v>1000</v>
      </c>
      <c r="O32" s="502"/>
      <c r="P32" s="501"/>
      <c r="Q32" s="503"/>
      <c r="R32" s="358"/>
      <c r="S32" s="358"/>
      <c r="T32" s="497"/>
      <c r="U32" s="497"/>
    </row>
    <row r="33" spans="1:21">
      <c r="A33" s="246"/>
      <c r="B33" s="417" t="s">
        <v>111</v>
      </c>
      <c r="C33" s="440"/>
      <c r="D33" s="441"/>
      <c r="E33" s="247"/>
      <c r="F33" s="242" t="s">
        <v>39</v>
      </c>
      <c r="G33" s="249">
        <v>2</v>
      </c>
      <c r="H33" s="244">
        <v>5000</v>
      </c>
      <c r="I33" s="245">
        <f t="shared" si="0"/>
        <v>10000</v>
      </c>
      <c r="J33" s="317"/>
      <c r="K33" s="313" t="s">
        <v>39</v>
      </c>
      <c r="L33" s="319">
        <v>2</v>
      </c>
      <c r="M33" s="315">
        <v>3000</v>
      </c>
      <c r="N33" s="315">
        <v>6000</v>
      </c>
      <c r="O33" s="502"/>
      <c r="P33" s="501"/>
      <c r="Q33" s="503"/>
      <c r="R33" s="358"/>
      <c r="S33" s="358"/>
      <c r="T33" s="497"/>
      <c r="U33" s="497"/>
    </row>
    <row r="34" spans="1:21">
      <c r="A34" s="246"/>
      <c r="B34" s="417" t="s">
        <v>164</v>
      </c>
      <c r="C34" s="440"/>
      <c r="D34" s="441"/>
      <c r="E34" s="247"/>
      <c r="F34" s="242" t="s">
        <v>12</v>
      </c>
      <c r="G34" s="249">
        <v>1</v>
      </c>
      <c r="H34" s="244">
        <v>15000</v>
      </c>
      <c r="I34" s="245">
        <f t="shared" si="0"/>
        <v>15000</v>
      </c>
      <c r="J34" s="317"/>
      <c r="K34" s="313" t="s">
        <v>39</v>
      </c>
      <c r="L34" s="319">
        <v>2</v>
      </c>
      <c r="M34" s="315">
        <v>1000</v>
      </c>
      <c r="N34" s="315">
        <v>2000</v>
      </c>
      <c r="O34" s="502"/>
      <c r="P34" s="501"/>
      <c r="Q34" s="503"/>
      <c r="R34" s="358"/>
      <c r="S34" s="358"/>
      <c r="T34" s="497"/>
      <c r="U34" s="497"/>
    </row>
    <row r="35" spans="1:21">
      <c r="A35" s="246"/>
      <c r="B35" s="816" t="s">
        <v>76</v>
      </c>
      <c r="C35" s="817"/>
      <c r="D35" s="818"/>
      <c r="E35" s="247"/>
      <c r="F35" s="242" t="s">
        <v>39</v>
      </c>
      <c r="G35" s="249">
        <v>2</v>
      </c>
      <c r="H35" s="244">
        <v>12000</v>
      </c>
      <c r="I35" s="245">
        <f t="shared" si="0"/>
        <v>24000</v>
      </c>
      <c r="J35" s="317"/>
      <c r="K35" s="313" t="s">
        <v>12</v>
      </c>
      <c r="L35" s="319">
        <v>1</v>
      </c>
      <c r="M35" s="315">
        <v>2000</v>
      </c>
      <c r="N35" s="315">
        <v>2000</v>
      </c>
      <c r="O35" s="502"/>
      <c r="P35" s="501"/>
      <c r="Q35" s="503"/>
      <c r="R35" s="358"/>
      <c r="S35" s="358"/>
      <c r="T35" s="497"/>
      <c r="U35" s="497"/>
    </row>
    <row r="36" spans="1:21">
      <c r="A36" s="246"/>
      <c r="B36" s="816" t="s">
        <v>163</v>
      </c>
      <c r="C36" s="817"/>
      <c r="D36" s="818"/>
      <c r="E36" s="247"/>
      <c r="F36" s="242" t="s">
        <v>39</v>
      </c>
      <c r="G36" s="249">
        <v>2</v>
      </c>
      <c r="H36" s="244">
        <v>12000</v>
      </c>
      <c r="I36" s="245">
        <f t="shared" si="0"/>
        <v>24000</v>
      </c>
      <c r="J36" s="317"/>
      <c r="K36" s="313" t="s">
        <v>39</v>
      </c>
      <c r="L36" s="319">
        <v>2</v>
      </c>
      <c r="M36" s="315">
        <v>800</v>
      </c>
      <c r="N36" s="315">
        <v>1600</v>
      </c>
      <c r="O36" s="502"/>
      <c r="P36" s="501"/>
      <c r="Q36" s="503"/>
      <c r="R36" s="358"/>
      <c r="S36" s="358"/>
      <c r="T36" s="497"/>
      <c r="U36" s="497"/>
    </row>
    <row r="37" spans="1:21">
      <c r="A37" s="246"/>
      <c r="B37" s="816" t="s">
        <v>90</v>
      </c>
      <c r="C37" s="817"/>
      <c r="D37" s="817"/>
      <c r="E37" s="482"/>
      <c r="F37" s="242" t="s">
        <v>12</v>
      </c>
      <c r="G37" s="249">
        <v>1</v>
      </c>
      <c r="H37" s="244">
        <v>15000</v>
      </c>
      <c r="I37" s="245">
        <v>15000</v>
      </c>
      <c r="J37" s="317"/>
      <c r="K37" s="313" t="s">
        <v>12</v>
      </c>
      <c r="L37" s="319">
        <v>1</v>
      </c>
      <c r="M37" s="315">
        <v>5000</v>
      </c>
      <c r="N37" s="315">
        <v>5000</v>
      </c>
      <c r="O37" s="502"/>
      <c r="P37" s="501"/>
      <c r="Q37" s="503"/>
      <c r="R37" s="358"/>
      <c r="S37" s="358"/>
      <c r="T37" s="497"/>
      <c r="U37" s="497"/>
    </row>
    <row r="38" spans="1:21">
      <c r="A38" s="246"/>
      <c r="B38" s="816"/>
      <c r="C38" s="817"/>
      <c r="D38" s="818"/>
      <c r="E38" s="247"/>
      <c r="F38" s="242"/>
      <c r="G38" s="249"/>
      <c r="H38" s="244"/>
      <c r="I38" s="245">
        <f t="shared" si="0"/>
        <v>0</v>
      </c>
      <c r="J38" s="317"/>
      <c r="K38" s="313"/>
      <c r="L38" s="319"/>
      <c r="M38" s="315"/>
      <c r="N38" s="315"/>
      <c r="O38" s="502"/>
      <c r="P38" s="501"/>
      <c r="Q38" s="503"/>
      <c r="R38" s="358"/>
      <c r="S38" s="358"/>
      <c r="T38" s="497"/>
      <c r="U38" s="497"/>
    </row>
    <row r="39" spans="1:21">
      <c r="A39" s="154" t="s">
        <v>52</v>
      </c>
      <c r="B39" s="830" t="s">
        <v>53</v>
      </c>
      <c r="C39" s="831"/>
      <c r="D39" s="832"/>
      <c r="E39" s="250"/>
      <c r="F39" s="251"/>
      <c r="G39" s="252"/>
      <c r="H39" s="253"/>
      <c r="I39" s="111">
        <f>SUM(I13:I38)</f>
        <v>687000</v>
      </c>
      <c r="J39" s="317"/>
      <c r="K39" s="313"/>
      <c r="L39" s="319"/>
      <c r="M39" s="315"/>
      <c r="N39" s="527">
        <v>126400</v>
      </c>
      <c r="O39" s="502"/>
      <c r="P39" s="501"/>
      <c r="Q39" s="503"/>
      <c r="R39" s="358"/>
      <c r="S39" s="358"/>
      <c r="T39" s="497"/>
      <c r="U39" s="497"/>
    </row>
    <row r="40" spans="1:21">
      <c r="A40" s="154"/>
      <c r="B40" s="442"/>
      <c r="C40" s="443"/>
      <c r="D40" s="444"/>
      <c r="E40" s="250"/>
      <c r="F40" s="251"/>
      <c r="G40" s="252"/>
      <c r="H40" s="245"/>
      <c r="I40" s="111"/>
      <c r="J40" s="320"/>
      <c r="K40" s="321"/>
      <c r="L40" s="322"/>
      <c r="M40" s="323"/>
      <c r="N40" s="527"/>
      <c r="O40" s="496"/>
      <c r="P40" s="504"/>
      <c r="Q40" s="505"/>
      <c r="R40" s="506"/>
      <c r="S40" s="500"/>
      <c r="T40" s="497"/>
      <c r="U40" s="497"/>
    </row>
    <row r="41" spans="1:21">
      <c r="A41" s="157" t="s">
        <v>19</v>
      </c>
      <c r="B41" s="833" t="s">
        <v>131</v>
      </c>
      <c r="C41" s="834"/>
      <c r="D41" s="835"/>
      <c r="E41" s="254"/>
      <c r="F41" s="255"/>
      <c r="G41" s="256"/>
      <c r="H41" s="257"/>
      <c r="I41" s="258"/>
      <c r="J41" s="320"/>
      <c r="K41" s="321"/>
      <c r="L41" s="322"/>
      <c r="M41" s="323"/>
      <c r="N41" s="527"/>
      <c r="O41" s="496"/>
      <c r="P41" s="504"/>
      <c r="Q41" s="505"/>
      <c r="R41" s="506"/>
      <c r="S41" s="500"/>
      <c r="T41" s="497"/>
      <c r="U41" s="497"/>
    </row>
    <row r="42" spans="1:21">
      <c r="A42" s="155">
        <v>1</v>
      </c>
      <c r="B42" s="836" t="s">
        <v>100</v>
      </c>
      <c r="C42" s="837"/>
      <c r="D42" s="838"/>
      <c r="E42" s="254"/>
      <c r="F42" s="255" t="s">
        <v>12</v>
      </c>
      <c r="G42" s="256">
        <v>1</v>
      </c>
      <c r="H42" s="259">
        <v>15000</v>
      </c>
      <c r="I42" s="258">
        <f>H42*G42</f>
        <v>15000</v>
      </c>
      <c r="J42" s="320"/>
      <c r="K42" s="325" t="s">
        <v>12</v>
      </c>
      <c r="L42" s="326">
        <v>1</v>
      </c>
      <c r="M42" s="328">
        <v>1000</v>
      </c>
      <c r="N42" s="315">
        <v>1000</v>
      </c>
      <c r="O42" s="496"/>
      <c r="P42" s="501"/>
      <c r="Q42" s="507"/>
      <c r="R42" s="508"/>
      <c r="S42" s="358"/>
      <c r="T42" s="497"/>
      <c r="U42" s="497"/>
    </row>
    <row r="43" spans="1:21">
      <c r="A43" s="155">
        <v>2</v>
      </c>
      <c r="B43" s="836" t="s">
        <v>120</v>
      </c>
      <c r="C43" s="837"/>
      <c r="D43" s="838"/>
      <c r="E43" s="254"/>
      <c r="F43" s="255" t="s">
        <v>12</v>
      </c>
      <c r="G43" s="256">
        <v>1</v>
      </c>
      <c r="H43" s="259">
        <v>30000</v>
      </c>
      <c r="I43" s="258">
        <f>H43*G43</f>
        <v>30000</v>
      </c>
      <c r="J43" s="320"/>
      <c r="K43" s="325" t="s">
        <v>12</v>
      </c>
      <c r="L43" s="326">
        <v>1</v>
      </c>
      <c r="M43" s="328">
        <v>11856</v>
      </c>
      <c r="N43" s="315">
        <v>11856</v>
      </c>
      <c r="O43" s="496"/>
      <c r="P43" s="501"/>
      <c r="Q43" s="507"/>
      <c r="R43" s="508"/>
      <c r="S43" s="358"/>
      <c r="T43" s="497"/>
      <c r="U43" s="497"/>
    </row>
    <row r="44" spans="1:21">
      <c r="A44" s="155">
        <v>3</v>
      </c>
      <c r="B44" s="836" t="s">
        <v>167</v>
      </c>
      <c r="C44" s="837"/>
      <c r="D44" s="838"/>
      <c r="E44" s="254"/>
      <c r="F44" s="255" t="s">
        <v>39</v>
      </c>
      <c r="G44" s="256">
        <v>1</v>
      </c>
      <c r="H44" s="259"/>
      <c r="I44" s="259">
        <f>H44*G44</f>
        <v>0</v>
      </c>
      <c r="J44" s="320"/>
      <c r="K44" s="325" t="s">
        <v>39</v>
      </c>
      <c r="L44" s="326">
        <v>1</v>
      </c>
      <c r="M44" s="329" t="s">
        <v>181</v>
      </c>
      <c r="N44" s="315"/>
      <c r="O44" s="496"/>
      <c r="P44" s="501"/>
      <c r="Q44" s="507"/>
      <c r="R44" s="509"/>
      <c r="S44" s="358"/>
      <c r="T44" s="497"/>
      <c r="U44" s="497"/>
    </row>
    <row r="45" spans="1:21">
      <c r="A45" s="156"/>
      <c r="B45" s="839" t="s">
        <v>53</v>
      </c>
      <c r="C45" s="840"/>
      <c r="D45" s="841"/>
      <c r="E45" s="254"/>
      <c r="F45" s="255"/>
      <c r="G45" s="256"/>
      <c r="H45" s="257"/>
      <c r="I45" s="260">
        <f>SUM(I42:I44)</f>
        <v>45000</v>
      </c>
      <c r="J45" s="320"/>
      <c r="K45" s="325"/>
      <c r="L45" s="326"/>
      <c r="M45" s="329"/>
      <c r="N45" s="528">
        <v>12856</v>
      </c>
      <c r="O45" s="496"/>
      <c r="P45" s="501"/>
      <c r="Q45" s="507"/>
      <c r="R45" s="509"/>
      <c r="S45" s="383"/>
      <c r="T45" s="497"/>
      <c r="U45" s="497"/>
    </row>
    <row r="46" spans="1:21">
      <c r="A46" s="156"/>
      <c r="B46" s="431"/>
      <c r="C46" s="432"/>
      <c r="D46" s="433"/>
      <c r="E46" s="254"/>
      <c r="F46" s="255"/>
      <c r="G46" s="256"/>
      <c r="H46" s="257"/>
      <c r="I46" s="260"/>
      <c r="J46" s="320"/>
      <c r="K46" s="325"/>
      <c r="L46" s="326"/>
      <c r="M46" s="327"/>
      <c r="N46" s="528"/>
      <c r="O46" s="496"/>
      <c r="P46" s="501"/>
      <c r="Q46" s="507"/>
      <c r="R46" s="510"/>
      <c r="S46" s="383"/>
      <c r="T46" s="497"/>
      <c r="U46" s="497"/>
    </row>
    <row r="47" spans="1:21">
      <c r="A47" s="157" t="s">
        <v>78</v>
      </c>
      <c r="B47" s="833" t="s">
        <v>175</v>
      </c>
      <c r="C47" s="834"/>
      <c r="D47" s="835"/>
      <c r="E47" s="254"/>
      <c r="F47" s="255"/>
      <c r="G47" s="256"/>
      <c r="H47" s="257"/>
      <c r="I47" s="258"/>
      <c r="J47" s="320"/>
      <c r="K47" s="325"/>
      <c r="L47" s="326"/>
      <c r="M47" s="327"/>
      <c r="N47" s="528"/>
      <c r="O47" s="496"/>
      <c r="P47" s="501"/>
      <c r="Q47" s="507"/>
      <c r="R47" s="510"/>
      <c r="S47" s="383"/>
      <c r="T47" s="497"/>
      <c r="U47" s="497"/>
    </row>
    <row r="48" spans="1:21">
      <c r="A48" s="155">
        <v>1</v>
      </c>
      <c r="B48" s="836" t="s">
        <v>100</v>
      </c>
      <c r="C48" s="837"/>
      <c r="D48" s="838"/>
      <c r="E48" s="254"/>
      <c r="F48" s="255" t="s">
        <v>12</v>
      </c>
      <c r="G48" s="256">
        <v>1</v>
      </c>
      <c r="H48" s="259">
        <v>15000</v>
      </c>
      <c r="I48" s="258">
        <f>H48*G48</f>
        <v>15000</v>
      </c>
      <c r="J48" s="320"/>
      <c r="K48" s="325" t="s">
        <v>12</v>
      </c>
      <c r="L48" s="326">
        <v>1</v>
      </c>
      <c r="M48" s="328">
        <v>1000</v>
      </c>
      <c r="N48" s="315">
        <v>1000</v>
      </c>
      <c r="O48" s="496"/>
      <c r="P48" s="501"/>
      <c r="Q48" s="507"/>
      <c r="R48" s="508"/>
      <c r="S48" s="358"/>
      <c r="T48" s="497"/>
      <c r="U48" s="497"/>
    </row>
    <row r="49" spans="1:21">
      <c r="A49" s="155">
        <v>2</v>
      </c>
      <c r="B49" s="836" t="s">
        <v>120</v>
      </c>
      <c r="C49" s="837"/>
      <c r="D49" s="838"/>
      <c r="E49" s="254"/>
      <c r="F49" s="255" t="s">
        <v>12</v>
      </c>
      <c r="G49" s="256">
        <v>1</v>
      </c>
      <c r="H49" s="259">
        <v>30000</v>
      </c>
      <c r="I49" s="258">
        <f>H49*G49</f>
        <v>30000</v>
      </c>
      <c r="J49" s="320"/>
      <c r="K49" s="325" t="s">
        <v>12</v>
      </c>
      <c r="L49" s="326">
        <v>1</v>
      </c>
      <c r="M49" s="328">
        <v>12000</v>
      </c>
      <c r="N49" s="315">
        <v>12000</v>
      </c>
      <c r="O49" s="496"/>
      <c r="P49" s="501"/>
      <c r="Q49" s="507"/>
      <c r="R49" s="508"/>
      <c r="S49" s="358"/>
      <c r="T49" s="497"/>
      <c r="U49" s="497"/>
    </row>
    <row r="50" spans="1:21">
      <c r="A50" s="156"/>
      <c r="B50" s="839" t="s">
        <v>53</v>
      </c>
      <c r="C50" s="840"/>
      <c r="D50" s="841"/>
      <c r="E50" s="254"/>
      <c r="F50" s="255"/>
      <c r="G50" s="256"/>
      <c r="H50" s="257"/>
      <c r="I50" s="260">
        <f>SUM(I48:I49)</f>
        <v>45000</v>
      </c>
      <c r="J50" s="320"/>
      <c r="K50" s="325"/>
      <c r="L50" s="326"/>
      <c r="M50" s="327"/>
      <c r="N50" s="528">
        <v>13000</v>
      </c>
      <c r="O50" s="496"/>
      <c r="P50" s="501"/>
      <c r="Q50" s="507"/>
      <c r="R50" s="510"/>
      <c r="S50" s="383"/>
      <c r="T50" s="497"/>
      <c r="U50" s="497"/>
    </row>
    <row r="51" spans="1:21">
      <c r="A51" s="155"/>
      <c r="B51" s="425"/>
      <c r="C51" s="426"/>
      <c r="D51" s="427"/>
      <c r="E51" s="254"/>
      <c r="F51" s="255"/>
      <c r="G51" s="256"/>
      <c r="H51" s="259"/>
      <c r="I51" s="258"/>
      <c r="J51" s="320"/>
      <c r="K51" s="325"/>
      <c r="L51" s="326"/>
      <c r="M51" s="327"/>
      <c r="N51" s="528"/>
      <c r="O51" s="496"/>
      <c r="P51" s="501"/>
      <c r="Q51" s="507"/>
      <c r="R51" s="510"/>
      <c r="S51" s="383"/>
      <c r="T51" s="497"/>
      <c r="U51" s="497"/>
    </row>
    <row r="52" spans="1:21">
      <c r="A52" s="157" t="s">
        <v>79</v>
      </c>
      <c r="B52" s="833" t="s">
        <v>132</v>
      </c>
      <c r="C52" s="834"/>
      <c r="D52" s="835"/>
      <c r="E52" s="254"/>
      <c r="F52" s="255"/>
      <c r="G52" s="256"/>
      <c r="H52" s="257"/>
      <c r="I52" s="258"/>
      <c r="J52" s="320"/>
      <c r="K52" s="325"/>
      <c r="L52" s="326"/>
      <c r="M52" s="328"/>
      <c r="N52" s="315"/>
      <c r="O52" s="496"/>
      <c r="P52" s="501"/>
      <c r="Q52" s="507"/>
      <c r="R52" s="508"/>
      <c r="S52" s="358"/>
      <c r="T52" s="497"/>
      <c r="U52" s="497"/>
    </row>
    <row r="53" spans="1:21">
      <c r="A53" s="155">
        <v>1</v>
      </c>
      <c r="B53" s="836" t="s">
        <v>100</v>
      </c>
      <c r="C53" s="837"/>
      <c r="D53" s="838"/>
      <c r="E53" s="254"/>
      <c r="F53" s="255" t="s">
        <v>12</v>
      </c>
      <c r="G53" s="256">
        <v>1</v>
      </c>
      <c r="H53" s="259">
        <v>25000</v>
      </c>
      <c r="I53" s="258">
        <f>H53*G53</f>
        <v>25000</v>
      </c>
      <c r="J53" s="320"/>
      <c r="K53" s="325" t="s">
        <v>12</v>
      </c>
      <c r="L53" s="326">
        <v>1</v>
      </c>
      <c r="M53" s="328">
        <v>1000</v>
      </c>
      <c r="N53" s="315">
        <v>1000</v>
      </c>
      <c r="O53" s="496"/>
      <c r="P53" s="501"/>
      <c r="Q53" s="507"/>
      <c r="R53" s="508"/>
      <c r="S53" s="358"/>
      <c r="T53" s="497"/>
      <c r="U53" s="497"/>
    </row>
    <row r="54" spans="1:21">
      <c r="A54" s="155">
        <v>2</v>
      </c>
      <c r="B54" s="836" t="s">
        <v>120</v>
      </c>
      <c r="C54" s="837"/>
      <c r="D54" s="838"/>
      <c r="E54" s="254"/>
      <c r="F54" s="255" t="s">
        <v>12</v>
      </c>
      <c r="G54" s="256">
        <v>1</v>
      </c>
      <c r="H54" s="259">
        <v>20000</v>
      </c>
      <c r="I54" s="258">
        <f>H54*G54</f>
        <v>20000</v>
      </c>
      <c r="J54" s="320"/>
      <c r="K54" s="325" t="s">
        <v>12</v>
      </c>
      <c r="L54" s="326">
        <v>1</v>
      </c>
      <c r="M54" s="328">
        <v>12000</v>
      </c>
      <c r="N54" s="315">
        <v>12000</v>
      </c>
      <c r="O54" s="496"/>
      <c r="P54" s="501"/>
      <c r="Q54" s="507"/>
      <c r="R54" s="508"/>
      <c r="S54" s="358"/>
      <c r="T54" s="497"/>
      <c r="U54" s="497"/>
    </row>
    <row r="55" spans="1:21">
      <c r="A55" s="155">
        <v>3</v>
      </c>
      <c r="B55" s="836" t="s">
        <v>167</v>
      </c>
      <c r="C55" s="837"/>
      <c r="D55" s="838"/>
      <c r="E55" s="254"/>
      <c r="F55" s="255" t="s">
        <v>39</v>
      </c>
      <c r="G55" s="256">
        <v>1</v>
      </c>
      <c r="H55" s="259">
        <v>10000</v>
      </c>
      <c r="I55" s="259">
        <f>H55*G55</f>
        <v>10000</v>
      </c>
      <c r="J55" s="320"/>
      <c r="K55" s="325" t="s">
        <v>39</v>
      </c>
      <c r="L55" s="326">
        <v>1</v>
      </c>
      <c r="M55" s="329" t="s">
        <v>181</v>
      </c>
      <c r="N55" s="315"/>
      <c r="O55" s="496"/>
      <c r="P55" s="501"/>
      <c r="Q55" s="507"/>
      <c r="R55" s="509"/>
      <c r="S55" s="358"/>
      <c r="T55" s="497"/>
      <c r="U55" s="497"/>
    </row>
    <row r="56" spans="1:21">
      <c r="A56" s="156"/>
      <c r="B56" s="839" t="s">
        <v>53</v>
      </c>
      <c r="C56" s="840"/>
      <c r="D56" s="841"/>
      <c r="E56" s="254"/>
      <c r="F56" s="255"/>
      <c r="G56" s="256"/>
      <c r="H56" s="257"/>
      <c r="I56" s="260">
        <f>SUM(I53:I55)</f>
        <v>55000</v>
      </c>
      <c r="J56" s="320"/>
      <c r="K56" s="325"/>
      <c r="L56" s="326"/>
      <c r="M56" s="329"/>
      <c r="N56" s="528">
        <v>13000</v>
      </c>
      <c r="O56" s="496"/>
      <c r="P56" s="501"/>
      <c r="Q56" s="507"/>
      <c r="R56" s="509"/>
      <c r="S56" s="383"/>
      <c r="T56" s="497"/>
      <c r="U56" s="497"/>
    </row>
    <row r="57" spans="1:21">
      <c r="A57" s="156"/>
      <c r="B57" s="431"/>
      <c r="C57" s="432"/>
      <c r="D57" s="433"/>
      <c r="E57" s="254"/>
      <c r="F57" s="255"/>
      <c r="G57" s="256"/>
      <c r="H57" s="257"/>
      <c r="I57" s="258"/>
      <c r="J57" s="320"/>
      <c r="K57" s="325"/>
      <c r="L57" s="326"/>
      <c r="M57" s="327"/>
      <c r="N57" s="528"/>
      <c r="O57" s="496"/>
      <c r="P57" s="501"/>
      <c r="Q57" s="507"/>
      <c r="R57" s="510"/>
      <c r="S57" s="383"/>
      <c r="T57" s="497"/>
      <c r="U57" s="497"/>
    </row>
    <row r="58" spans="1:21">
      <c r="A58" s="157" t="s">
        <v>80</v>
      </c>
      <c r="B58" s="833" t="s">
        <v>133</v>
      </c>
      <c r="C58" s="834"/>
      <c r="D58" s="835"/>
      <c r="E58" s="254"/>
      <c r="F58" s="255"/>
      <c r="G58" s="256"/>
      <c r="H58" s="257"/>
      <c r="I58" s="258"/>
      <c r="J58" s="320"/>
      <c r="K58" s="325"/>
      <c r="L58" s="326"/>
      <c r="M58" s="327"/>
      <c r="N58" s="315"/>
      <c r="O58" s="496"/>
      <c r="P58" s="501"/>
      <c r="Q58" s="507"/>
      <c r="R58" s="510"/>
      <c r="S58" s="358"/>
      <c r="T58" s="497"/>
      <c r="U58" s="497"/>
    </row>
    <row r="59" spans="1:21">
      <c r="A59" s="155">
        <v>1</v>
      </c>
      <c r="B59" s="836" t="s">
        <v>100</v>
      </c>
      <c r="C59" s="837"/>
      <c r="D59" s="838"/>
      <c r="E59" s="254"/>
      <c r="F59" s="255" t="s">
        <v>12</v>
      </c>
      <c r="G59" s="256">
        <v>1</v>
      </c>
      <c r="H59" s="259">
        <v>25000</v>
      </c>
      <c r="I59" s="258">
        <f>H59*G59</f>
        <v>25000</v>
      </c>
      <c r="J59" s="320"/>
      <c r="K59" s="325" t="s">
        <v>12</v>
      </c>
      <c r="L59" s="326">
        <v>1</v>
      </c>
      <c r="M59" s="328">
        <v>1000</v>
      </c>
      <c r="N59" s="315">
        <v>1000</v>
      </c>
      <c r="O59" s="496"/>
      <c r="P59" s="501"/>
      <c r="Q59" s="507"/>
      <c r="R59" s="508"/>
      <c r="S59" s="358"/>
      <c r="T59" s="497"/>
      <c r="U59" s="497"/>
    </row>
    <row r="60" spans="1:21">
      <c r="A60" s="155">
        <v>2</v>
      </c>
      <c r="B60" s="836" t="s">
        <v>120</v>
      </c>
      <c r="C60" s="837"/>
      <c r="D60" s="838"/>
      <c r="E60" s="254"/>
      <c r="F60" s="255" t="s">
        <v>12</v>
      </c>
      <c r="G60" s="256">
        <v>1</v>
      </c>
      <c r="H60" s="259">
        <v>20000</v>
      </c>
      <c r="I60" s="258">
        <f>H60*G60</f>
        <v>20000</v>
      </c>
      <c r="J60" s="320"/>
      <c r="K60" s="325" t="s">
        <v>12</v>
      </c>
      <c r="L60" s="326">
        <v>1</v>
      </c>
      <c r="M60" s="328">
        <v>12000</v>
      </c>
      <c r="N60" s="315">
        <v>12000</v>
      </c>
      <c r="O60" s="496"/>
      <c r="P60" s="501"/>
      <c r="Q60" s="507"/>
      <c r="R60" s="508"/>
      <c r="S60" s="358"/>
      <c r="T60" s="497"/>
      <c r="U60" s="497"/>
    </row>
    <row r="61" spans="1:21">
      <c r="A61" s="155">
        <v>3</v>
      </c>
      <c r="B61" s="836" t="s">
        <v>167</v>
      </c>
      <c r="C61" s="837"/>
      <c r="D61" s="838"/>
      <c r="E61" s="254"/>
      <c r="F61" s="255" t="s">
        <v>39</v>
      </c>
      <c r="G61" s="256">
        <v>1</v>
      </c>
      <c r="H61" s="259">
        <v>10000</v>
      </c>
      <c r="I61" s="259">
        <f>H61*G61</f>
        <v>10000</v>
      </c>
      <c r="J61" s="320"/>
      <c r="K61" s="325" t="s">
        <v>39</v>
      </c>
      <c r="L61" s="326">
        <v>1</v>
      </c>
      <c r="M61" s="329" t="s">
        <v>181</v>
      </c>
      <c r="N61" s="315"/>
      <c r="O61" s="496"/>
      <c r="P61" s="501"/>
      <c r="Q61" s="507"/>
      <c r="R61" s="509"/>
      <c r="S61" s="358"/>
      <c r="T61" s="497"/>
      <c r="U61" s="497"/>
    </row>
    <row r="62" spans="1:21">
      <c r="A62" s="156"/>
      <c r="B62" s="839" t="s">
        <v>53</v>
      </c>
      <c r="C62" s="840"/>
      <c r="D62" s="841"/>
      <c r="E62" s="254"/>
      <c r="F62" s="255"/>
      <c r="G62" s="256"/>
      <c r="H62" s="257"/>
      <c r="I62" s="260">
        <f>SUM(I59:I61)</f>
        <v>55000</v>
      </c>
      <c r="J62" s="320"/>
      <c r="K62" s="325"/>
      <c r="L62" s="326"/>
      <c r="M62" s="329"/>
      <c r="N62" s="528">
        <v>13000</v>
      </c>
      <c r="O62" s="496"/>
      <c r="P62" s="501"/>
      <c r="Q62" s="507"/>
      <c r="R62" s="509"/>
      <c r="S62" s="383"/>
      <c r="T62" s="497"/>
      <c r="U62" s="497"/>
    </row>
    <row r="63" spans="1:21">
      <c r="A63" s="156"/>
      <c r="B63" s="431"/>
      <c r="C63" s="432"/>
      <c r="D63" s="433"/>
      <c r="E63" s="254"/>
      <c r="F63" s="255"/>
      <c r="G63" s="256"/>
      <c r="H63" s="257"/>
      <c r="I63" s="258"/>
      <c r="J63" s="320"/>
      <c r="K63" s="325"/>
      <c r="L63" s="326"/>
      <c r="M63" s="327"/>
      <c r="N63" s="528"/>
      <c r="O63" s="496"/>
      <c r="P63" s="501"/>
      <c r="Q63" s="507"/>
      <c r="R63" s="510"/>
      <c r="S63" s="383"/>
      <c r="T63" s="497"/>
      <c r="U63" s="497"/>
    </row>
    <row r="64" spans="1:21">
      <c r="A64" s="157" t="s">
        <v>105</v>
      </c>
      <c r="B64" s="833" t="s">
        <v>134</v>
      </c>
      <c r="C64" s="834"/>
      <c r="D64" s="835"/>
      <c r="E64" s="254"/>
      <c r="F64" s="255"/>
      <c r="G64" s="256"/>
      <c r="H64" s="257"/>
      <c r="I64" s="258"/>
      <c r="J64" s="320"/>
      <c r="K64" s="325"/>
      <c r="L64" s="326"/>
      <c r="M64" s="327"/>
      <c r="N64" s="315"/>
      <c r="O64" s="496"/>
      <c r="P64" s="501"/>
      <c r="Q64" s="507"/>
      <c r="R64" s="510"/>
      <c r="S64" s="358"/>
      <c r="T64" s="497"/>
      <c r="U64" s="497"/>
    </row>
    <row r="65" spans="1:21">
      <c r="A65" s="155">
        <v>1</v>
      </c>
      <c r="B65" s="836" t="s">
        <v>100</v>
      </c>
      <c r="C65" s="837"/>
      <c r="D65" s="838"/>
      <c r="E65" s="254"/>
      <c r="F65" s="255" t="s">
        <v>12</v>
      </c>
      <c r="G65" s="256">
        <v>1</v>
      </c>
      <c r="H65" s="259">
        <v>15000</v>
      </c>
      <c r="I65" s="258">
        <f>H65*G65</f>
        <v>15000</v>
      </c>
      <c r="J65" s="320"/>
      <c r="K65" s="325" t="s">
        <v>12</v>
      </c>
      <c r="L65" s="326">
        <v>1</v>
      </c>
      <c r="M65" s="328">
        <v>1000</v>
      </c>
      <c r="N65" s="315">
        <v>1000</v>
      </c>
      <c r="O65" s="496"/>
      <c r="P65" s="501"/>
      <c r="Q65" s="507"/>
      <c r="R65" s="508"/>
      <c r="S65" s="358"/>
      <c r="T65" s="497"/>
      <c r="U65" s="497"/>
    </row>
    <row r="66" spans="1:21">
      <c r="A66" s="155">
        <v>2</v>
      </c>
      <c r="B66" s="836" t="s">
        <v>120</v>
      </c>
      <c r="C66" s="837"/>
      <c r="D66" s="838"/>
      <c r="E66" s="254"/>
      <c r="F66" s="255" t="s">
        <v>12</v>
      </c>
      <c r="G66" s="256">
        <v>1</v>
      </c>
      <c r="H66" s="259">
        <v>15000</v>
      </c>
      <c r="I66" s="258">
        <f>H66*G66</f>
        <v>15000</v>
      </c>
      <c r="J66" s="320"/>
      <c r="K66" s="325" t="s">
        <v>12</v>
      </c>
      <c r="L66" s="326">
        <v>1</v>
      </c>
      <c r="M66" s="328">
        <v>12000</v>
      </c>
      <c r="N66" s="315">
        <v>12000</v>
      </c>
      <c r="O66" s="496"/>
      <c r="P66" s="501"/>
      <c r="Q66" s="507"/>
      <c r="R66" s="508"/>
      <c r="S66" s="358"/>
      <c r="T66" s="497"/>
      <c r="U66" s="497"/>
    </row>
    <row r="67" spans="1:21">
      <c r="A67" s="156"/>
      <c r="B67" s="839" t="s">
        <v>53</v>
      </c>
      <c r="C67" s="840"/>
      <c r="D67" s="841"/>
      <c r="E67" s="254"/>
      <c r="F67" s="255"/>
      <c r="G67" s="256"/>
      <c r="H67" s="257"/>
      <c r="I67" s="260">
        <f>SUM(I65:I66)</f>
        <v>30000</v>
      </c>
      <c r="J67" s="320"/>
      <c r="K67" s="325"/>
      <c r="L67" s="326"/>
      <c r="M67" s="328"/>
      <c r="N67" s="528">
        <v>13000</v>
      </c>
      <c r="O67" s="496"/>
      <c r="P67" s="501"/>
      <c r="Q67" s="507"/>
      <c r="R67" s="508"/>
      <c r="S67" s="383"/>
      <c r="T67" s="497"/>
      <c r="U67" s="497"/>
    </row>
    <row r="68" spans="1:21">
      <c r="A68" s="156"/>
      <c r="B68" s="431"/>
      <c r="C68" s="432"/>
      <c r="D68" s="433"/>
      <c r="E68" s="254"/>
      <c r="F68" s="255"/>
      <c r="G68" s="256"/>
      <c r="H68" s="257"/>
      <c r="I68" s="260"/>
      <c r="J68" s="320"/>
      <c r="K68" s="325"/>
      <c r="L68" s="326"/>
      <c r="M68" s="327"/>
      <c r="N68" s="528"/>
      <c r="O68" s="496"/>
      <c r="P68" s="501"/>
      <c r="Q68" s="507"/>
      <c r="R68" s="510"/>
      <c r="S68" s="383"/>
      <c r="T68" s="497"/>
      <c r="U68" s="497"/>
    </row>
    <row r="69" spans="1:21">
      <c r="A69" s="157" t="s">
        <v>81</v>
      </c>
      <c r="B69" s="833" t="s">
        <v>135</v>
      </c>
      <c r="C69" s="834"/>
      <c r="D69" s="835"/>
      <c r="E69" s="254"/>
      <c r="F69" s="255"/>
      <c r="G69" s="256"/>
      <c r="H69" s="257"/>
      <c r="I69" s="258"/>
      <c r="J69" s="320"/>
      <c r="K69" s="325"/>
      <c r="L69" s="326"/>
      <c r="M69" s="327"/>
      <c r="N69" s="528"/>
      <c r="O69" s="496"/>
      <c r="P69" s="501"/>
      <c r="Q69" s="507"/>
      <c r="R69" s="510"/>
      <c r="S69" s="383"/>
      <c r="T69" s="497"/>
      <c r="U69" s="497"/>
    </row>
    <row r="70" spans="1:21">
      <c r="A70" s="155">
        <v>1</v>
      </c>
      <c r="B70" s="836" t="s">
        <v>100</v>
      </c>
      <c r="C70" s="837"/>
      <c r="D70" s="838"/>
      <c r="E70" s="254"/>
      <c r="F70" s="255" t="s">
        <v>12</v>
      </c>
      <c r="G70" s="256">
        <v>1</v>
      </c>
      <c r="H70" s="259">
        <v>15000</v>
      </c>
      <c r="I70" s="258">
        <f>H70*G70</f>
        <v>15000</v>
      </c>
      <c r="J70" s="320"/>
      <c r="K70" s="325" t="s">
        <v>12</v>
      </c>
      <c r="L70" s="326">
        <v>1</v>
      </c>
      <c r="M70" s="328">
        <v>1000</v>
      </c>
      <c r="N70" s="315">
        <v>1000</v>
      </c>
      <c r="O70" s="496"/>
      <c r="P70" s="501"/>
      <c r="Q70" s="507"/>
      <c r="R70" s="508"/>
      <c r="S70" s="358"/>
      <c r="T70" s="497"/>
      <c r="U70" s="497"/>
    </row>
    <row r="71" spans="1:21">
      <c r="A71" s="155">
        <v>2</v>
      </c>
      <c r="B71" s="836" t="s">
        <v>120</v>
      </c>
      <c r="C71" s="837"/>
      <c r="D71" s="838"/>
      <c r="E71" s="254"/>
      <c r="F71" s="255" t="s">
        <v>12</v>
      </c>
      <c r="G71" s="256">
        <v>1</v>
      </c>
      <c r="H71" s="259">
        <v>15000</v>
      </c>
      <c r="I71" s="258">
        <f>H71*G71</f>
        <v>15000</v>
      </c>
      <c r="J71" s="320"/>
      <c r="K71" s="325" t="s">
        <v>12</v>
      </c>
      <c r="L71" s="326">
        <v>1</v>
      </c>
      <c r="M71" s="328">
        <v>12000</v>
      </c>
      <c r="N71" s="315">
        <v>12000</v>
      </c>
      <c r="O71" s="496"/>
      <c r="P71" s="501"/>
      <c r="Q71" s="507"/>
      <c r="R71" s="508"/>
      <c r="S71" s="358"/>
      <c r="T71" s="497"/>
      <c r="U71" s="497"/>
    </row>
    <row r="72" spans="1:21">
      <c r="A72" s="156"/>
      <c r="B72" s="839" t="s">
        <v>53</v>
      </c>
      <c r="C72" s="840"/>
      <c r="D72" s="841"/>
      <c r="E72" s="254"/>
      <c r="F72" s="255"/>
      <c r="G72" s="256"/>
      <c r="H72" s="257"/>
      <c r="I72" s="260">
        <f>SUM(I70:I71)</f>
        <v>30000</v>
      </c>
      <c r="J72" s="320"/>
      <c r="K72" s="325"/>
      <c r="L72" s="326"/>
      <c r="M72" s="328"/>
      <c r="N72" s="528">
        <v>13000</v>
      </c>
      <c r="O72" s="496"/>
      <c r="P72" s="501"/>
      <c r="Q72" s="507"/>
      <c r="R72" s="508"/>
      <c r="S72" s="383"/>
      <c r="T72" s="497"/>
      <c r="U72" s="497"/>
    </row>
    <row r="73" spans="1:21">
      <c r="A73" s="156"/>
      <c r="B73" s="431"/>
      <c r="C73" s="432"/>
      <c r="D73" s="433"/>
      <c r="E73" s="254"/>
      <c r="F73" s="255"/>
      <c r="G73" s="256"/>
      <c r="H73" s="257"/>
      <c r="I73" s="260"/>
      <c r="J73" s="320"/>
      <c r="K73" s="325"/>
      <c r="L73" s="326"/>
      <c r="M73" s="327"/>
      <c r="N73" s="528"/>
      <c r="O73" s="496"/>
      <c r="P73" s="501"/>
      <c r="Q73" s="507"/>
      <c r="R73" s="510"/>
      <c r="S73" s="383"/>
      <c r="T73" s="497"/>
      <c r="U73" s="497"/>
    </row>
    <row r="74" spans="1:21">
      <c r="A74" s="157" t="s">
        <v>82</v>
      </c>
      <c r="B74" s="873" t="s">
        <v>139</v>
      </c>
      <c r="C74" s="874"/>
      <c r="D74" s="875"/>
      <c r="E74" s="254"/>
      <c r="F74" s="255"/>
      <c r="G74" s="256"/>
      <c r="H74" s="261"/>
      <c r="I74" s="258"/>
      <c r="J74" s="320"/>
      <c r="K74" s="325"/>
      <c r="L74" s="326"/>
      <c r="M74" s="327"/>
      <c r="N74" s="528"/>
      <c r="O74" s="496"/>
      <c r="P74" s="501"/>
      <c r="Q74" s="507"/>
      <c r="R74" s="510"/>
      <c r="S74" s="383"/>
      <c r="T74" s="497"/>
      <c r="U74" s="497"/>
    </row>
    <row r="75" spans="1:21">
      <c r="A75" s="155">
        <v>1</v>
      </c>
      <c r="B75" s="876" t="s">
        <v>121</v>
      </c>
      <c r="C75" s="877"/>
      <c r="D75" s="878"/>
      <c r="E75" s="254"/>
      <c r="F75" s="255" t="s">
        <v>97</v>
      </c>
      <c r="G75" s="256">
        <v>4</v>
      </c>
      <c r="H75" s="259">
        <v>6675</v>
      </c>
      <c r="I75" s="259">
        <f>H75*G75</f>
        <v>26700</v>
      </c>
      <c r="J75" s="320"/>
      <c r="K75" s="325" t="s">
        <v>97</v>
      </c>
      <c r="L75" s="326">
        <v>4</v>
      </c>
      <c r="M75" s="328">
        <v>5100</v>
      </c>
      <c r="N75" s="315">
        <v>20400</v>
      </c>
      <c r="O75" s="496"/>
      <c r="P75" s="501"/>
      <c r="Q75" s="507"/>
      <c r="R75" s="508"/>
      <c r="S75" s="358"/>
      <c r="T75" s="497"/>
      <c r="U75" s="497"/>
    </row>
    <row r="76" spans="1:21">
      <c r="A76" s="155">
        <v>2</v>
      </c>
      <c r="B76" s="876" t="s">
        <v>122</v>
      </c>
      <c r="C76" s="877"/>
      <c r="D76" s="878"/>
      <c r="E76" s="254"/>
      <c r="F76" s="255" t="s">
        <v>97</v>
      </c>
      <c r="G76" s="256">
        <v>11</v>
      </c>
      <c r="H76" s="259">
        <v>3337</v>
      </c>
      <c r="I76" s="259">
        <f>H76*G76</f>
        <v>36707</v>
      </c>
      <c r="J76" s="320"/>
      <c r="K76" s="325" t="s">
        <v>97</v>
      </c>
      <c r="L76" s="326">
        <v>8</v>
      </c>
      <c r="M76" s="328">
        <v>3100</v>
      </c>
      <c r="N76" s="315">
        <v>24800</v>
      </c>
      <c r="O76" s="496"/>
      <c r="P76" s="501"/>
      <c r="Q76" s="507"/>
      <c r="R76" s="508"/>
      <c r="S76" s="358"/>
      <c r="T76" s="497"/>
      <c r="U76" s="497"/>
    </row>
    <row r="77" spans="1:21">
      <c r="A77" s="155">
        <v>3</v>
      </c>
      <c r="B77" s="428" t="s">
        <v>123</v>
      </c>
      <c r="C77" s="434"/>
      <c r="D77" s="435"/>
      <c r="E77" s="240"/>
      <c r="F77" s="255" t="s">
        <v>12</v>
      </c>
      <c r="G77" s="256">
        <v>1</v>
      </c>
      <c r="H77" s="259">
        <v>10000</v>
      </c>
      <c r="I77" s="259">
        <f>H77*G77</f>
        <v>10000</v>
      </c>
      <c r="J77" s="320"/>
      <c r="K77" s="325" t="s">
        <v>12</v>
      </c>
      <c r="L77" s="326">
        <v>1</v>
      </c>
      <c r="M77" s="328">
        <v>1500</v>
      </c>
      <c r="N77" s="315">
        <v>1500</v>
      </c>
      <c r="O77" s="496"/>
      <c r="P77" s="501"/>
      <c r="Q77" s="507"/>
      <c r="R77" s="508"/>
      <c r="S77" s="358"/>
      <c r="T77" s="497"/>
      <c r="U77" s="497"/>
    </row>
    <row r="78" spans="1:21">
      <c r="A78" s="155"/>
      <c r="B78" s="839" t="s">
        <v>53</v>
      </c>
      <c r="C78" s="840"/>
      <c r="D78" s="841"/>
      <c r="E78" s="254"/>
      <c r="F78" s="255"/>
      <c r="G78" s="256"/>
      <c r="H78" s="262"/>
      <c r="I78" s="260">
        <f>SUM(I75:I77)</f>
        <v>73407</v>
      </c>
      <c r="J78" s="511"/>
      <c r="K78" s="325"/>
      <c r="L78" s="326"/>
      <c r="M78" s="328"/>
      <c r="N78" s="528">
        <v>46700</v>
      </c>
      <c r="O78" s="511"/>
      <c r="P78" s="501"/>
      <c r="Q78" s="507"/>
      <c r="R78" s="508"/>
      <c r="S78" s="383"/>
      <c r="T78" s="497"/>
      <c r="U78" s="497"/>
    </row>
    <row r="79" spans="1:21">
      <c r="A79" s="155"/>
      <c r="B79" s="431"/>
      <c r="C79" s="432"/>
      <c r="D79" s="433"/>
      <c r="E79" s="254"/>
      <c r="F79" s="255"/>
      <c r="G79" s="256"/>
      <c r="H79" s="262"/>
      <c r="I79" s="260"/>
      <c r="J79" s="320"/>
      <c r="K79" s="325"/>
      <c r="L79" s="326"/>
      <c r="M79" s="332"/>
      <c r="N79" s="528"/>
      <c r="O79" s="496"/>
      <c r="P79" s="501"/>
      <c r="Q79" s="507"/>
      <c r="R79" s="512"/>
      <c r="S79" s="383"/>
      <c r="T79" s="497"/>
      <c r="U79" s="497"/>
    </row>
    <row r="80" spans="1:21">
      <c r="A80" s="157" t="s">
        <v>83</v>
      </c>
      <c r="B80" s="873" t="s">
        <v>140</v>
      </c>
      <c r="C80" s="874"/>
      <c r="D80" s="875"/>
      <c r="E80" s="254"/>
      <c r="F80" s="255"/>
      <c r="G80" s="256"/>
      <c r="H80" s="261"/>
      <c r="I80" s="258"/>
      <c r="J80" s="320"/>
      <c r="K80" s="325"/>
      <c r="L80" s="326"/>
      <c r="M80" s="332"/>
      <c r="N80" s="528"/>
      <c r="O80" s="496"/>
      <c r="P80" s="501"/>
      <c r="Q80" s="507"/>
      <c r="R80" s="512"/>
      <c r="S80" s="383"/>
      <c r="T80" s="497"/>
      <c r="U80" s="497"/>
    </row>
    <row r="81" spans="1:21">
      <c r="A81" s="155">
        <v>1</v>
      </c>
      <c r="B81" s="876" t="s">
        <v>121</v>
      </c>
      <c r="C81" s="877"/>
      <c r="D81" s="878"/>
      <c r="E81" s="254"/>
      <c r="F81" s="255" t="s">
        <v>97</v>
      </c>
      <c r="G81" s="256">
        <v>2</v>
      </c>
      <c r="H81" s="259">
        <v>6675</v>
      </c>
      <c r="I81" s="259">
        <f>H81*G81</f>
        <v>13350</v>
      </c>
      <c r="J81" s="320"/>
      <c r="K81" s="325" t="s">
        <v>97</v>
      </c>
      <c r="L81" s="326">
        <v>2</v>
      </c>
      <c r="M81" s="328">
        <v>5100</v>
      </c>
      <c r="N81" s="315">
        <v>10200</v>
      </c>
      <c r="O81" s="496"/>
      <c r="P81" s="501"/>
      <c r="Q81" s="507"/>
      <c r="R81" s="508"/>
      <c r="S81" s="358"/>
      <c r="T81" s="497"/>
      <c r="U81" s="497"/>
    </row>
    <row r="82" spans="1:21">
      <c r="A82" s="155">
        <v>2</v>
      </c>
      <c r="B82" s="876" t="s">
        <v>122</v>
      </c>
      <c r="C82" s="877"/>
      <c r="D82" s="878"/>
      <c r="E82" s="254"/>
      <c r="F82" s="255" t="s">
        <v>97</v>
      </c>
      <c r="G82" s="256">
        <v>5</v>
      </c>
      <c r="H82" s="259">
        <v>3337</v>
      </c>
      <c r="I82" s="259">
        <f>H82*G82</f>
        <v>16685</v>
      </c>
      <c r="J82" s="320"/>
      <c r="K82" s="325" t="s">
        <v>97</v>
      </c>
      <c r="L82" s="326">
        <v>5</v>
      </c>
      <c r="M82" s="328">
        <v>3100</v>
      </c>
      <c r="N82" s="315">
        <v>15500</v>
      </c>
      <c r="O82" s="496"/>
      <c r="P82" s="501"/>
      <c r="Q82" s="507"/>
      <c r="R82" s="508"/>
      <c r="S82" s="358"/>
      <c r="T82" s="497"/>
      <c r="U82" s="497"/>
    </row>
    <row r="83" spans="1:21">
      <c r="A83" s="155">
        <v>3</v>
      </c>
      <c r="B83" s="428" t="s">
        <v>123</v>
      </c>
      <c r="C83" s="434"/>
      <c r="D83" s="435"/>
      <c r="E83" s="240"/>
      <c r="F83" s="255" t="s">
        <v>12</v>
      </c>
      <c r="G83" s="256">
        <v>1</v>
      </c>
      <c r="H83" s="259">
        <v>10000</v>
      </c>
      <c r="I83" s="259">
        <f>H83*G83</f>
        <v>10000</v>
      </c>
      <c r="J83" s="320"/>
      <c r="K83" s="325" t="s">
        <v>12</v>
      </c>
      <c r="L83" s="326">
        <v>1</v>
      </c>
      <c r="M83" s="328">
        <v>1500</v>
      </c>
      <c r="N83" s="315">
        <v>1500</v>
      </c>
      <c r="O83" s="496"/>
      <c r="P83" s="501"/>
      <c r="Q83" s="507"/>
      <c r="R83" s="508"/>
      <c r="S83" s="358"/>
      <c r="T83" s="497"/>
      <c r="U83" s="497"/>
    </row>
    <row r="84" spans="1:21">
      <c r="A84" s="155"/>
      <c r="B84" s="839" t="s">
        <v>53</v>
      </c>
      <c r="C84" s="840"/>
      <c r="D84" s="841"/>
      <c r="E84" s="254"/>
      <c r="F84" s="255"/>
      <c r="G84" s="256"/>
      <c r="H84" s="262"/>
      <c r="I84" s="260">
        <f>SUM(I81:I83)</f>
        <v>40035</v>
      </c>
      <c r="J84" s="511"/>
      <c r="K84" s="325"/>
      <c r="L84" s="326"/>
      <c r="M84" s="328"/>
      <c r="N84" s="528">
        <v>27200</v>
      </c>
      <c r="O84" s="511"/>
      <c r="P84" s="501"/>
      <c r="Q84" s="507"/>
      <c r="R84" s="508"/>
      <c r="S84" s="383"/>
      <c r="T84" s="497"/>
      <c r="U84" s="497"/>
    </row>
    <row r="85" spans="1:21">
      <c r="A85" s="155"/>
      <c r="B85" s="431"/>
      <c r="C85" s="432"/>
      <c r="D85" s="433"/>
      <c r="E85" s="254"/>
      <c r="F85" s="255"/>
      <c r="G85" s="256"/>
      <c r="H85" s="262"/>
      <c r="I85" s="260"/>
      <c r="J85" s="320"/>
      <c r="K85" s="325"/>
      <c r="L85" s="326"/>
      <c r="M85" s="332"/>
      <c r="N85" s="528"/>
      <c r="O85" s="496"/>
      <c r="P85" s="501"/>
      <c r="Q85" s="507"/>
      <c r="R85" s="512"/>
      <c r="S85" s="383"/>
      <c r="T85" s="497"/>
      <c r="U85" s="497"/>
    </row>
    <row r="86" spans="1:21">
      <c r="A86" s="157" t="s">
        <v>84</v>
      </c>
      <c r="B86" s="873" t="s">
        <v>141</v>
      </c>
      <c r="C86" s="874"/>
      <c r="D86" s="875"/>
      <c r="E86" s="254"/>
      <c r="F86" s="255"/>
      <c r="G86" s="256"/>
      <c r="H86" s="261"/>
      <c r="I86" s="258"/>
      <c r="J86" s="320"/>
      <c r="K86" s="325"/>
      <c r="L86" s="326"/>
      <c r="M86" s="332"/>
      <c r="N86" s="528"/>
      <c r="O86" s="496"/>
      <c r="P86" s="501"/>
      <c r="Q86" s="507"/>
      <c r="R86" s="512"/>
      <c r="S86" s="383"/>
      <c r="T86" s="497"/>
      <c r="U86" s="497"/>
    </row>
    <row r="87" spans="1:21">
      <c r="A87" s="155">
        <v>1</v>
      </c>
      <c r="B87" s="876" t="s">
        <v>121</v>
      </c>
      <c r="C87" s="877"/>
      <c r="D87" s="878"/>
      <c r="E87" s="254"/>
      <c r="F87" s="255" t="s">
        <v>97</v>
      </c>
      <c r="G87" s="256">
        <v>2</v>
      </c>
      <c r="H87" s="259">
        <v>6675</v>
      </c>
      <c r="I87" s="259">
        <f>H87*G87</f>
        <v>13350</v>
      </c>
      <c r="J87" s="320"/>
      <c r="K87" s="325" t="s">
        <v>97</v>
      </c>
      <c r="L87" s="326">
        <v>2</v>
      </c>
      <c r="M87" s="328">
        <v>5100</v>
      </c>
      <c r="N87" s="315">
        <v>10200</v>
      </c>
      <c r="O87" s="496"/>
      <c r="P87" s="501"/>
      <c r="Q87" s="507"/>
      <c r="R87" s="508"/>
      <c r="S87" s="358"/>
      <c r="T87" s="497"/>
      <c r="U87" s="497"/>
    </row>
    <row r="88" spans="1:21">
      <c r="A88" s="155">
        <v>2</v>
      </c>
      <c r="B88" s="876" t="s">
        <v>122</v>
      </c>
      <c r="C88" s="877"/>
      <c r="D88" s="878"/>
      <c r="E88" s="254"/>
      <c r="F88" s="255" t="s">
        <v>97</v>
      </c>
      <c r="G88" s="256">
        <v>3</v>
      </c>
      <c r="H88" s="259">
        <v>3337</v>
      </c>
      <c r="I88" s="259">
        <f>H88*G88</f>
        <v>10011</v>
      </c>
      <c r="J88" s="320"/>
      <c r="K88" s="325" t="s">
        <v>97</v>
      </c>
      <c r="L88" s="326">
        <v>2</v>
      </c>
      <c r="M88" s="328">
        <v>3100</v>
      </c>
      <c r="N88" s="315">
        <v>6200</v>
      </c>
      <c r="O88" s="496"/>
      <c r="P88" s="501"/>
      <c r="Q88" s="507"/>
      <c r="R88" s="508"/>
      <c r="S88" s="358"/>
      <c r="T88" s="497"/>
      <c r="U88" s="497"/>
    </row>
    <row r="89" spans="1:21">
      <c r="A89" s="155">
        <v>3</v>
      </c>
      <c r="B89" s="428" t="s">
        <v>123</v>
      </c>
      <c r="C89" s="434"/>
      <c r="D89" s="435"/>
      <c r="E89" s="240"/>
      <c r="F89" s="255" t="s">
        <v>12</v>
      </c>
      <c r="G89" s="256">
        <v>1</v>
      </c>
      <c r="H89" s="259">
        <v>10000</v>
      </c>
      <c r="I89" s="259">
        <f>H89*G89</f>
        <v>10000</v>
      </c>
      <c r="J89" s="320"/>
      <c r="K89" s="325" t="s">
        <v>12</v>
      </c>
      <c r="L89" s="326">
        <v>1</v>
      </c>
      <c r="M89" s="328">
        <v>1500</v>
      </c>
      <c r="N89" s="315">
        <v>1500</v>
      </c>
      <c r="O89" s="496"/>
      <c r="P89" s="501"/>
      <c r="Q89" s="507"/>
      <c r="R89" s="508"/>
      <c r="S89" s="358"/>
      <c r="T89" s="497"/>
      <c r="U89" s="497"/>
    </row>
    <row r="90" spans="1:21">
      <c r="A90" s="155"/>
      <c r="B90" s="839" t="s">
        <v>53</v>
      </c>
      <c r="C90" s="840"/>
      <c r="D90" s="841"/>
      <c r="E90" s="254"/>
      <c r="F90" s="255"/>
      <c r="G90" s="256"/>
      <c r="H90" s="262"/>
      <c r="I90" s="260">
        <f>SUM(I87:I89)</f>
        <v>33361</v>
      </c>
      <c r="J90" s="511"/>
      <c r="K90" s="325"/>
      <c r="L90" s="326"/>
      <c r="M90" s="328"/>
      <c r="N90" s="528">
        <v>17900</v>
      </c>
      <c r="O90" s="511"/>
      <c r="P90" s="501"/>
      <c r="Q90" s="507"/>
      <c r="R90" s="508"/>
      <c r="S90" s="383"/>
      <c r="T90" s="497"/>
      <c r="U90" s="497"/>
    </row>
    <row r="91" spans="1:21">
      <c r="A91" s="155"/>
      <c r="B91" s="431"/>
      <c r="C91" s="432"/>
      <c r="D91" s="433"/>
      <c r="E91" s="254"/>
      <c r="F91" s="255"/>
      <c r="G91" s="256"/>
      <c r="H91" s="262"/>
      <c r="I91" s="260"/>
      <c r="J91" s="320"/>
      <c r="K91" s="325"/>
      <c r="L91" s="326"/>
      <c r="M91" s="332"/>
      <c r="N91" s="528"/>
      <c r="O91" s="496"/>
      <c r="P91" s="501"/>
      <c r="Q91" s="507"/>
      <c r="R91" s="512"/>
      <c r="S91" s="383"/>
      <c r="T91" s="497"/>
      <c r="U91" s="497"/>
    </row>
    <row r="92" spans="1:21">
      <c r="A92" s="157" t="s">
        <v>85</v>
      </c>
      <c r="B92" s="873" t="s">
        <v>142</v>
      </c>
      <c r="C92" s="874"/>
      <c r="D92" s="875"/>
      <c r="E92" s="254"/>
      <c r="F92" s="255"/>
      <c r="G92" s="256"/>
      <c r="H92" s="261"/>
      <c r="I92" s="258"/>
      <c r="J92" s="320"/>
      <c r="K92" s="325"/>
      <c r="L92" s="326"/>
      <c r="M92" s="332"/>
      <c r="N92" s="528"/>
      <c r="O92" s="496"/>
      <c r="P92" s="501"/>
      <c r="Q92" s="507"/>
      <c r="R92" s="512"/>
      <c r="S92" s="383"/>
      <c r="T92" s="497"/>
      <c r="U92" s="497"/>
    </row>
    <row r="93" spans="1:21">
      <c r="A93" s="155">
        <v>1</v>
      </c>
      <c r="B93" s="876" t="s">
        <v>121</v>
      </c>
      <c r="C93" s="877"/>
      <c r="D93" s="878"/>
      <c r="E93" s="254"/>
      <c r="F93" s="255" t="s">
        <v>97</v>
      </c>
      <c r="G93" s="256">
        <v>1</v>
      </c>
      <c r="H93" s="259">
        <v>6675</v>
      </c>
      <c r="I93" s="259">
        <f>H93*G93</f>
        <v>6675</v>
      </c>
      <c r="J93" s="320"/>
      <c r="K93" s="325" t="s">
        <v>97</v>
      </c>
      <c r="L93" s="326">
        <v>1</v>
      </c>
      <c r="M93" s="328">
        <v>5100</v>
      </c>
      <c r="N93" s="315">
        <v>5100</v>
      </c>
      <c r="O93" s="496"/>
      <c r="P93" s="501"/>
      <c r="Q93" s="507"/>
      <c r="R93" s="508"/>
      <c r="S93" s="358"/>
      <c r="T93" s="497"/>
      <c r="U93" s="497"/>
    </row>
    <row r="94" spans="1:21">
      <c r="A94" s="155">
        <v>2</v>
      </c>
      <c r="B94" s="876" t="s">
        <v>122</v>
      </c>
      <c r="C94" s="877"/>
      <c r="D94" s="878"/>
      <c r="E94" s="254"/>
      <c r="F94" s="255" t="s">
        <v>97</v>
      </c>
      <c r="G94" s="256">
        <v>2</v>
      </c>
      <c r="H94" s="259">
        <v>3337</v>
      </c>
      <c r="I94" s="259">
        <f>H94*G94</f>
        <v>6674</v>
      </c>
      <c r="J94" s="320"/>
      <c r="K94" s="325" t="s">
        <v>97</v>
      </c>
      <c r="L94" s="326">
        <v>2</v>
      </c>
      <c r="M94" s="328">
        <v>3100</v>
      </c>
      <c r="N94" s="315">
        <v>6200</v>
      </c>
      <c r="O94" s="496"/>
      <c r="P94" s="501"/>
      <c r="Q94" s="507"/>
      <c r="R94" s="508"/>
      <c r="S94" s="358"/>
      <c r="T94" s="497"/>
      <c r="U94" s="497"/>
    </row>
    <row r="95" spans="1:21">
      <c r="A95" s="155">
        <v>3</v>
      </c>
      <c r="B95" s="428" t="s">
        <v>123</v>
      </c>
      <c r="C95" s="434"/>
      <c r="D95" s="435"/>
      <c r="E95" s="240"/>
      <c r="F95" s="255" t="s">
        <v>12</v>
      </c>
      <c r="G95" s="256">
        <v>1</v>
      </c>
      <c r="H95" s="259">
        <v>10000</v>
      </c>
      <c r="I95" s="259">
        <f>H95*G95</f>
        <v>10000</v>
      </c>
      <c r="J95" s="320"/>
      <c r="K95" s="325" t="s">
        <v>12</v>
      </c>
      <c r="L95" s="326">
        <v>1</v>
      </c>
      <c r="M95" s="328">
        <v>1500</v>
      </c>
      <c r="N95" s="315">
        <v>1500</v>
      </c>
      <c r="O95" s="496"/>
      <c r="P95" s="501"/>
      <c r="Q95" s="507"/>
      <c r="R95" s="508"/>
      <c r="S95" s="358"/>
      <c r="T95" s="497"/>
      <c r="U95" s="497"/>
    </row>
    <row r="96" spans="1:21">
      <c r="A96" s="155"/>
      <c r="B96" s="839" t="s">
        <v>53</v>
      </c>
      <c r="C96" s="840"/>
      <c r="D96" s="841"/>
      <c r="E96" s="254"/>
      <c r="F96" s="255"/>
      <c r="G96" s="256"/>
      <c r="H96" s="262"/>
      <c r="I96" s="260">
        <f>SUM(I93:I95)</f>
        <v>23349</v>
      </c>
      <c r="J96" s="511"/>
      <c r="K96" s="325"/>
      <c r="L96" s="326"/>
      <c r="M96" s="328"/>
      <c r="N96" s="528">
        <v>12800</v>
      </c>
      <c r="O96" s="511"/>
      <c r="P96" s="501"/>
      <c r="Q96" s="507"/>
      <c r="R96" s="508"/>
      <c r="S96" s="383"/>
      <c r="T96" s="497"/>
      <c r="U96" s="497"/>
    </row>
    <row r="97" spans="1:21">
      <c r="A97" s="155"/>
      <c r="B97" s="431"/>
      <c r="C97" s="432"/>
      <c r="D97" s="433"/>
      <c r="E97" s="254"/>
      <c r="F97" s="255"/>
      <c r="G97" s="256"/>
      <c r="H97" s="262"/>
      <c r="I97" s="260"/>
      <c r="J97" s="320"/>
      <c r="K97" s="325"/>
      <c r="L97" s="326"/>
      <c r="M97" s="332"/>
      <c r="N97" s="528"/>
      <c r="O97" s="496"/>
      <c r="P97" s="501"/>
      <c r="Q97" s="507"/>
      <c r="R97" s="512"/>
      <c r="S97" s="383"/>
      <c r="T97" s="497"/>
      <c r="U97" s="497"/>
    </row>
    <row r="98" spans="1:21">
      <c r="A98" s="157" t="s">
        <v>86</v>
      </c>
      <c r="B98" s="873" t="s">
        <v>143</v>
      </c>
      <c r="C98" s="874"/>
      <c r="D98" s="875"/>
      <c r="E98" s="254"/>
      <c r="F98" s="255"/>
      <c r="G98" s="256"/>
      <c r="H98" s="261"/>
      <c r="I98" s="258"/>
      <c r="J98" s="320"/>
      <c r="K98" s="325"/>
      <c r="L98" s="326"/>
      <c r="M98" s="332"/>
      <c r="N98" s="528"/>
      <c r="O98" s="496"/>
      <c r="P98" s="501"/>
      <c r="Q98" s="507"/>
      <c r="R98" s="512"/>
      <c r="S98" s="383"/>
      <c r="T98" s="497"/>
      <c r="U98" s="497"/>
    </row>
    <row r="99" spans="1:21">
      <c r="A99" s="155">
        <v>1</v>
      </c>
      <c r="B99" s="876" t="s">
        <v>121</v>
      </c>
      <c r="C99" s="877"/>
      <c r="D99" s="878"/>
      <c r="E99" s="254"/>
      <c r="F99" s="255" t="s">
        <v>97</v>
      </c>
      <c r="G99" s="256">
        <v>2</v>
      </c>
      <c r="H99" s="259">
        <v>6675</v>
      </c>
      <c r="I99" s="259">
        <f>H99*G99</f>
        <v>13350</v>
      </c>
      <c r="J99" s="320"/>
      <c r="K99" s="325" t="s">
        <v>97</v>
      </c>
      <c r="L99" s="326">
        <v>2</v>
      </c>
      <c r="M99" s="328">
        <v>5100</v>
      </c>
      <c r="N99" s="315">
        <v>10200</v>
      </c>
      <c r="O99" s="496"/>
      <c r="P99" s="501"/>
      <c r="Q99" s="507"/>
      <c r="R99" s="508"/>
      <c r="S99" s="358"/>
      <c r="T99" s="497"/>
      <c r="U99" s="497"/>
    </row>
    <row r="100" spans="1:21">
      <c r="A100" s="155">
        <v>2</v>
      </c>
      <c r="B100" s="876" t="s">
        <v>122</v>
      </c>
      <c r="C100" s="877"/>
      <c r="D100" s="878"/>
      <c r="E100" s="254"/>
      <c r="F100" s="255" t="s">
        <v>97</v>
      </c>
      <c r="G100" s="256">
        <v>5</v>
      </c>
      <c r="H100" s="259">
        <v>3337</v>
      </c>
      <c r="I100" s="259">
        <f>H100*G100</f>
        <v>16685</v>
      </c>
      <c r="J100" s="320"/>
      <c r="K100" s="325" t="s">
        <v>97</v>
      </c>
      <c r="L100" s="326">
        <v>5</v>
      </c>
      <c r="M100" s="328">
        <v>3100</v>
      </c>
      <c r="N100" s="315">
        <v>15500</v>
      </c>
      <c r="O100" s="496"/>
      <c r="P100" s="501"/>
      <c r="Q100" s="507"/>
      <c r="R100" s="508"/>
      <c r="S100" s="358"/>
      <c r="T100" s="497"/>
      <c r="U100" s="497"/>
    </row>
    <row r="101" spans="1:21">
      <c r="A101" s="155">
        <v>3</v>
      </c>
      <c r="B101" s="428" t="s">
        <v>123</v>
      </c>
      <c r="C101" s="434"/>
      <c r="D101" s="435"/>
      <c r="E101" s="240"/>
      <c r="F101" s="255" t="s">
        <v>12</v>
      </c>
      <c r="G101" s="256">
        <v>1</v>
      </c>
      <c r="H101" s="259">
        <v>10000</v>
      </c>
      <c r="I101" s="259">
        <f>H101*G101</f>
        <v>10000</v>
      </c>
      <c r="J101" s="320"/>
      <c r="K101" s="325" t="s">
        <v>12</v>
      </c>
      <c r="L101" s="326">
        <v>1</v>
      </c>
      <c r="M101" s="328">
        <v>1500</v>
      </c>
      <c r="N101" s="315">
        <v>1500</v>
      </c>
      <c r="O101" s="496"/>
      <c r="P101" s="501"/>
      <c r="Q101" s="507"/>
      <c r="R101" s="508"/>
      <c r="S101" s="358"/>
      <c r="T101" s="497"/>
      <c r="U101" s="497"/>
    </row>
    <row r="102" spans="1:21">
      <c r="A102" s="155"/>
      <c r="B102" s="839" t="s">
        <v>53</v>
      </c>
      <c r="C102" s="840"/>
      <c r="D102" s="841"/>
      <c r="E102" s="254"/>
      <c r="F102" s="255"/>
      <c r="G102" s="256"/>
      <c r="H102" s="262"/>
      <c r="I102" s="260">
        <f>SUM(I99:I101)</f>
        <v>40035</v>
      </c>
      <c r="J102" s="511"/>
      <c r="K102" s="325"/>
      <c r="L102" s="326"/>
      <c r="M102" s="328"/>
      <c r="N102" s="528">
        <v>27200</v>
      </c>
      <c r="O102" s="511"/>
      <c r="P102" s="501"/>
      <c r="Q102" s="507"/>
      <c r="R102" s="508"/>
      <c r="S102" s="383"/>
      <c r="T102" s="497"/>
      <c r="U102" s="497"/>
    </row>
    <row r="103" spans="1:21">
      <c r="A103" s="155"/>
      <c r="B103" s="431"/>
      <c r="C103" s="432"/>
      <c r="D103" s="433"/>
      <c r="E103" s="254"/>
      <c r="F103" s="255"/>
      <c r="G103" s="256"/>
      <c r="H103" s="262"/>
      <c r="I103" s="260"/>
      <c r="J103" s="320"/>
      <c r="K103" s="325"/>
      <c r="L103" s="326"/>
      <c r="M103" s="332"/>
      <c r="N103" s="528"/>
      <c r="O103" s="496"/>
      <c r="P103" s="501"/>
      <c r="Q103" s="507"/>
      <c r="R103" s="512"/>
      <c r="S103" s="383"/>
      <c r="T103" s="497"/>
      <c r="U103" s="497"/>
    </row>
    <row r="104" spans="1:21">
      <c r="A104" s="157" t="s">
        <v>102</v>
      </c>
      <c r="B104" s="873" t="s">
        <v>144</v>
      </c>
      <c r="C104" s="874"/>
      <c r="D104" s="875"/>
      <c r="E104" s="254"/>
      <c r="F104" s="255"/>
      <c r="G104" s="256"/>
      <c r="H104" s="261"/>
      <c r="I104" s="258"/>
      <c r="J104" s="320"/>
      <c r="K104" s="325"/>
      <c r="L104" s="326"/>
      <c r="M104" s="332"/>
      <c r="N104" s="528"/>
      <c r="O104" s="496"/>
      <c r="P104" s="501"/>
      <c r="Q104" s="507"/>
      <c r="R104" s="512"/>
      <c r="S104" s="383"/>
      <c r="T104" s="497"/>
      <c r="U104" s="497"/>
    </row>
    <row r="105" spans="1:21">
      <c r="A105" s="155">
        <v>2</v>
      </c>
      <c r="B105" s="876" t="s">
        <v>122</v>
      </c>
      <c r="C105" s="877"/>
      <c r="D105" s="878"/>
      <c r="E105" s="254"/>
      <c r="F105" s="255" t="s">
        <v>97</v>
      </c>
      <c r="G105" s="256">
        <v>6</v>
      </c>
      <c r="H105" s="259">
        <v>3337</v>
      </c>
      <c r="I105" s="259">
        <f>H105*G105</f>
        <v>20022</v>
      </c>
      <c r="J105" s="320"/>
      <c r="K105" s="325" t="s">
        <v>97</v>
      </c>
      <c r="L105" s="326">
        <v>6</v>
      </c>
      <c r="M105" s="328">
        <v>3100</v>
      </c>
      <c r="N105" s="315">
        <v>18600</v>
      </c>
      <c r="O105" s="496"/>
      <c r="P105" s="501"/>
      <c r="Q105" s="507"/>
      <c r="R105" s="513"/>
      <c r="S105" s="358"/>
      <c r="T105" s="497"/>
      <c r="U105" s="497"/>
    </row>
    <row r="106" spans="1:21">
      <c r="A106" s="155">
        <v>3</v>
      </c>
      <c r="B106" s="428" t="s">
        <v>123</v>
      </c>
      <c r="C106" s="434"/>
      <c r="D106" s="435"/>
      <c r="E106" s="240"/>
      <c r="F106" s="255" t="s">
        <v>12</v>
      </c>
      <c r="G106" s="256">
        <v>1</v>
      </c>
      <c r="H106" s="259">
        <v>10000</v>
      </c>
      <c r="I106" s="259">
        <f>H106*G106</f>
        <v>10000</v>
      </c>
      <c r="J106" s="320"/>
      <c r="K106" s="325" t="s">
        <v>12</v>
      </c>
      <c r="L106" s="326">
        <v>1</v>
      </c>
      <c r="M106" s="328">
        <v>1500</v>
      </c>
      <c r="N106" s="315">
        <v>1500</v>
      </c>
      <c r="O106" s="496"/>
      <c r="P106" s="501"/>
      <c r="Q106" s="507"/>
      <c r="R106" s="508"/>
      <c r="S106" s="358"/>
      <c r="T106" s="497"/>
      <c r="U106" s="497"/>
    </row>
    <row r="107" spans="1:21">
      <c r="A107" s="155"/>
      <c r="B107" s="428"/>
      <c r="C107" s="434"/>
      <c r="D107" s="435"/>
      <c r="E107" s="240"/>
      <c r="F107" s="255"/>
      <c r="G107" s="256"/>
      <c r="H107" s="259"/>
      <c r="I107" s="494"/>
      <c r="J107" s="496"/>
      <c r="K107" s="325"/>
      <c r="L107" s="326"/>
      <c r="M107" s="328"/>
      <c r="N107" s="315"/>
      <c r="O107" s="496"/>
      <c r="P107" s="501"/>
      <c r="Q107" s="507"/>
      <c r="R107" s="508"/>
      <c r="S107" s="358"/>
      <c r="T107" s="497"/>
      <c r="U107" s="497"/>
    </row>
    <row r="108" spans="1:21">
      <c r="A108" s="155"/>
      <c r="B108" s="839" t="s">
        <v>53</v>
      </c>
      <c r="C108" s="840"/>
      <c r="D108" s="841"/>
      <c r="E108" s="254"/>
      <c r="F108" s="255"/>
      <c r="G108" s="256"/>
      <c r="H108" s="262"/>
      <c r="I108" s="260">
        <f>SUM(I105:I106)</f>
        <v>30022</v>
      </c>
      <c r="J108" s="511"/>
      <c r="K108" s="325"/>
      <c r="L108" s="326"/>
      <c r="M108" s="328"/>
      <c r="N108" s="528">
        <v>20100</v>
      </c>
      <c r="O108" s="511"/>
      <c r="P108" s="501"/>
      <c r="Q108" s="507"/>
      <c r="R108" s="508"/>
      <c r="S108" s="358"/>
      <c r="T108" s="497"/>
      <c r="U108" s="497"/>
    </row>
    <row r="109" spans="1:21">
      <c r="A109" s="155"/>
      <c r="B109" s="431"/>
      <c r="C109" s="432"/>
      <c r="D109" s="433"/>
      <c r="E109" s="254"/>
      <c r="F109" s="255"/>
      <c r="G109" s="256"/>
      <c r="H109" s="262"/>
      <c r="I109" s="260"/>
      <c r="J109" s="320"/>
      <c r="K109" s="325"/>
      <c r="L109" s="326"/>
      <c r="M109" s="332"/>
      <c r="N109" s="528"/>
      <c r="O109" s="496"/>
      <c r="P109" s="501"/>
      <c r="Q109" s="507"/>
      <c r="R109" s="512"/>
      <c r="S109" s="383"/>
      <c r="T109" s="497"/>
      <c r="U109" s="497"/>
    </row>
    <row r="110" spans="1:21">
      <c r="A110" s="157" t="s">
        <v>101</v>
      </c>
      <c r="B110" s="873" t="s">
        <v>146</v>
      </c>
      <c r="C110" s="874"/>
      <c r="D110" s="875"/>
      <c r="E110" s="254"/>
      <c r="F110" s="255"/>
      <c r="G110" s="256"/>
      <c r="H110" s="261"/>
      <c r="I110" s="258"/>
      <c r="J110" s="320"/>
      <c r="K110" s="325"/>
      <c r="L110" s="326"/>
      <c r="M110" s="332"/>
      <c r="N110" s="528"/>
      <c r="O110" s="496"/>
      <c r="P110" s="501"/>
      <c r="Q110" s="507"/>
      <c r="R110" s="512"/>
      <c r="S110" s="383"/>
      <c r="T110" s="497"/>
      <c r="U110" s="497"/>
    </row>
    <row r="111" spans="1:21">
      <c r="A111" s="155">
        <v>1</v>
      </c>
      <c r="B111" s="876" t="s">
        <v>145</v>
      </c>
      <c r="C111" s="877"/>
      <c r="D111" s="878"/>
      <c r="E111" s="254"/>
      <c r="F111" s="255" t="s">
        <v>98</v>
      </c>
      <c r="G111" s="256">
        <v>15</v>
      </c>
      <c r="H111" s="259">
        <v>1882</v>
      </c>
      <c r="I111" s="258">
        <f>H111*G111</f>
        <v>28230</v>
      </c>
      <c r="J111" s="320"/>
      <c r="K111" s="325"/>
      <c r="L111" s="326"/>
      <c r="M111" s="331"/>
      <c r="N111" s="315"/>
      <c r="O111" s="496"/>
      <c r="P111" s="501"/>
      <c r="Q111" s="507"/>
      <c r="R111" s="513"/>
      <c r="S111" s="358"/>
      <c r="T111" s="497"/>
      <c r="U111" s="497"/>
    </row>
    <row r="112" spans="1:21">
      <c r="A112" s="155">
        <v>2</v>
      </c>
      <c r="B112" s="428" t="s">
        <v>168</v>
      </c>
      <c r="C112" s="429"/>
      <c r="D112" s="430"/>
      <c r="E112" s="254"/>
      <c r="F112" s="255" t="s">
        <v>98</v>
      </c>
      <c r="G112" s="256">
        <v>12</v>
      </c>
      <c r="H112" s="259">
        <v>1440</v>
      </c>
      <c r="I112" s="258">
        <f>H112*G112</f>
        <v>17280</v>
      </c>
      <c r="J112" s="320"/>
      <c r="K112" s="325" t="s">
        <v>98</v>
      </c>
      <c r="L112" s="326">
        <v>15</v>
      </c>
      <c r="M112" s="328">
        <v>2165</v>
      </c>
      <c r="N112" s="315">
        <v>32475</v>
      </c>
      <c r="O112" s="496"/>
      <c r="P112" s="501"/>
      <c r="Q112" s="507"/>
      <c r="R112" s="508"/>
      <c r="S112" s="358"/>
      <c r="T112" s="497"/>
      <c r="U112" s="497"/>
    </row>
    <row r="113" spans="1:21">
      <c r="A113" s="155">
        <v>3</v>
      </c>
      <c r="B113" s="428" t="s">
        <v>169</v>
      </c>
      <c r="C113" s="429"/>
      <c r="D113" s="430"/>
      <c r="E113" s="254"/>
      <c r="F113" s="255" t="s">
        <v>103</v>
      </c>
      <c r="G113" s="256">
        <v>20</v>
      </c>
      <c r="H113" s="259">
        <v>600</v>
      </c>
      <c r="I113" s="258">
        <f>H113*G113</f>
        <v>12000</v>
      </c>
      <c r="J113" s="320"/>
      <c r="K113" s="325" t="s">
        <v>98</v>
      </c>
      <c r="L113" s="326">
        <v>13</v>
      </c>
      <c r="M113" s="328">
        <v>1625</v>
      </c>
      <c r="N113" s="315">
        <v>21125</v>
      </c>
      <c r="O113" s="496"/>
      <c r="P113" s="501"/>
      <c r="Q113" s="507"/>
      <c r="R113" s="508"/>
      <c r="S113" s="358"/>
      <c r="T113" s="497"/>
      <c r="U113" s="497"/>
    </row>
    <row r="114" spans="1:21">
      <c r="A114" s="155">
        <v>4</v>
      </c>
      <c r="B114" s="428" t="s">
        <v>170</v>
      </c>
      <c r="C114" s="429"/>
      <c r="D114" s="430"/>
      <c r="E114" s="254"/>
      <c r="F114" s="255" t="s">
        <v>103</v>
      </c>
      <c r="G114" s="256">
        <v>40</v>
      </c>
      <c r="H114" s="259">
        <v>600</v>
      </c>
      <c r="I114" s="258">
        <f>H114*G114</f>
        <v>24000</v>
      </c>
      <c r="J114" s="320"/>
      <c r="K114" s="325" t="s">
        <v>103</v>
      </c>
      <c r="L114" s="326">
        <v>20</v>
      </c>
      <c r="M114" s="328">
        <v>100</v>
      </c>
      <c r="N114" s="315">
        <v>2000</v>
      </c>
      <c r="O114" s="496"/>
      <c r="P114" s="501"/>
      <c r="Q114" s="507"/>
      <c r="R114" s="508"/>
      <c r="S114" s="358"/>
      <c r="T114" s="497"/>
      <c r="U114" s="497"/>
    </row>
    <row r="115" spans="1:21">
      <c r="A115" s="155">
        <v>5</v>
      </c>
      <c r="B115" s="876" t="s">
        <v>123</v>
      </c>
      <c r="C115" s="877"/>
      <c r="D115" s="878"/>
      <c r="E115" s="254"/>
      <c r="F115" s="255" t="s">
        <v>103</v>
      </c>
      <c r="G115" s="256">
        <v>12</v>
      </c>
      <c r="H115" s="259">
        <v>10000</v>
      </c>
      <c r="I115" s="258">
        <f>H115*G115</f>
        <v>120000</v>
      </c>
      <c r="J115" s="320"/>
      <c r="K115" s="325" t="s">
        <v>12</v>
      </c>
      <c r="L115" s="326">
        <v>1</v>
      </c>
      <c r="M115" s="328">
        <v>1500</v>
      </c>
      <c r="N115" s="315">
        <v>1500</v>
      </c>
      <c r="O115" s="496"/>
      <c r="P115" s="501"/>
      <c r="Q115" s="507"/>
      <c r="R115" s="508"/>
      <c r="S115" s="358"/>
      <c r="T115" s="497"/>
      <c r="U115" s="497"/>
    </row>
    <row r="116" spans="1:21">
      <c r="A116" s="155"/>
      <c r="B116" s="839" t="s">
        <v>53</v>
      </c>
      <c r="C116" s="840"/>
      <c r="D116" s="841"/>
      <c r="E116" s="254"/>
      <c r="F116" s="255"/>
      <c r="G116" s="256"/>
      <c r="H116" s="262"/>
      <c r="I116" s="260">
        <f>SUM(I111:I115)</f>
        <v>201510</v>
      </c>
      <c r="J116" s="320"/>
      <c r="K116" s="325"/>
      <c r="L116" s="326"/>
      <c r="M116" s="332"/>
      <c r="N116" s="528">
        <v>57100</v>
      </c>
      <c r="O116" s="496"/>
      <c r="P116" s="501"/>
      <c r="Q116" s="507"/>
      <c r="R116" s="512"/>
      <c r="S116" s="383"/>
      <c r="T116" s="497"/>
      <c r="U116" s="497"/>
    </row>
    <row r="117" spans="1:21">
      <c r="A117" s="155"/>
      <c r="B117" s="431"/>
      <c r="C117" s="432"/>
      <c r="D117" s="433"/>
      <c r="E117" s="254"/>
      <c r="F117" s="255"/>
      <c r="G117" s="256"/>
      <c r="H117" s="262"/>
      <c r="I117" s="260"/>
      <c r="J117" s="320"/>
      <c r="K117" s="325"/>
      <c r="L117" s="326"/>
      <c r="M117" s="332"/>
      <c r="N117" s="528"/>
      <c r="O117" s="496"/>
      <c r="P117" s="501"/>
      <c r="Q117" s="507"/>
      <c r="R117" s="512"/>
      <c r="S117" s="383"/>
      <c r="T117" s="497"/>
      <c r="U117" s="497"/>
    </row>
    <row r="118" spans="1:21">
      <c r="A118" s="157" t="s">
        <v>136</v>
      </c>
      <c r="B118" s="873" t="s">
        <v>124</v>
      </c>
      <c r="C118" s="874"/>
      <c r="D118" s="875"/>
      <c r="E118" s="254"/>
      <c r="F118" s="255"/>
      <c r="G118" s="256"/>
      <c r="H118" s="261"/>
      <c r="I118" s="258"/>
      <c r="J118" s="320"/>
      <c r="K118" s="325"/>
      <c r="L118" s="326"/>
      <c r="M118" s="331"/>
      <c r="N118" s="315"/>
      <c r="O118" s="496"/>
      <c r="P118" s="501"/>
      <c r="Q118" s="507"/>
      <c r="R118" s="513"/>
      <c r="S118" s="358"/>
      <c r="T118" s="497"/>
      <c r="U118" s="497"/>
    </row>
    <row r="119" spans="1:21">
      <c r="A119" s="155">
        <v>1</v>
      </c>
      <c r="B119" s="836" t="s">
        <v>125</v>
      </c>
      <c r="C119" s="837"/>
      <c r="D119" s="838"/>
      <c r="E119" s="254"/>
      <c r="F119" s="255" t="s">
        <v>97</v>
      </c>
      <c r="G119" s="256">
        <v>12</v>
      </c>
      <c r="H119" s="259">
        <v>7500</v>
      </c>
      <c r="I119" s="258">
        <f>H119*G119</f>
        <v>90000</v>
      </c>
      <c r="J119" s="320"/>
      <c r="K119" s="325" t="s">
        <v>97</v>
      </c>
      <c r="L119" s="326">
        <v>12</v>
      </c>
      <c r="M119" s="328">
        <v>6005</v>
      </c>
      <c r="N119" s="315">
        <v>72060</v>
      </c>
      <c r="O119" s="496"/>
      <c r="P119" s="501"/>
      <c r="Q119" s="507"/>
      <c r="R119" s="508"/>
      <c r="S119" s="358"/>
      <c r="T119" s="497"/>
      <c r="U119" s="497"/>
    </row>
    <row r="120" spans="1:21">
      <c r="A120" s="155">
        <v>2</v>
      </c>
      <c r="B120" s="876" t="s">
        <v>123</v>
      </c>
      <c r="C120" s="877"/>
      <c r="D120" s="878"/>
      <c r="E120" s="254"/>
      <c r="F120" s="255" t="s">
        <v>103</v>
      </c>
      <c r="G120" s="256">
        <v>2</v>
      </c>
      <c r="H120" s="259">
        <v>10000</v>
      </c>
      <c r="I120" s="258">
        <f>H120*G120</f>
        <v>20000</v>
      </c>
      <c r="J120" s="320"/>
      <c r="K120" s="325" t="s">
        <v>103</v>
      </c>
      <c r="L120" s="326">
        <v>2</v>
      </c>
      <c r="M120" s="328">
        <v>200</v>
      </c>
      <c r="N120" s="315">
        <v>400</v>
      </c>
      <c r="O120" s="496"/>
      <c r="P120" s="501"/>
      <c r="Q120" s="507"/>
      <c r="R120" s="508"/>
      <c r="S120" s="358"/>
      <c r="T120" s="497"/>
      <c r="U120" s="497"/>
    </row>
    <row r="121" spans="1:21">
      <c r="A121" s="155"/>
      <c r="B121" s="839" t="s">
        <v>53</v>
      </c>
      <c r="C121" s="840"/>
      <c r="D121" s="841"/>
      <c r="E121" s="254"/>
      <c r="F121" s="255"/>
      <c r="G121" s="256"/>
      <c r="H121" s="262"/>
      <c r="I121" s="260">
        <f>SUM(I119:I120)</f>
        <v>110000</v>
      </c>
      <c r="J121" s="320"/>
      <c r="K121" s="325"/>
      <c r="L121" s="326"/>
      <c r="M121" s="332"/>
      <c r="N121" s="528">
        <v>72460</v>
      </c>
      <c r="O121" s="496"/>
      <c r="P121" s="501"/>
      <c r="Q121" s="507"/>
      <c r="R121" s="512"/>
      <c r="S121" s="383"/>
      <c r="T121" s="497"/>
      <c r="U121" s="497"/>
    </row>
    <row r="122" spans="1:21">
      <c r="A122" s="155"/>
      <c r="B122" s="431"/>
      <c r="C122" s="432"/>
      <c r="D122" s="433"/>
      <c r="E122" s="254"/>
      <c r="F122" s="255"/>
      <c r="G122" s="256"/>
      <c r="H122" s="262"/>
      <c r="I122" s="260"/>
      <c r="J122" s="320"/>
      <c r="K122" s="325"/>
      <c r="L122" s="326"/>
      <c r="M122" s="332"/>
      <c r="N122" s="528"/>
      <c r="O122" s="496"/>
      <c r="P122" s="501"/>
      <c r="Q122" s="507"/>
      <c r="R122" s="512"/>
      <c r="S122" s="383"/>
      <c r="T122" s="497"/>
      <c r="U122" s="497"/>
    </row>
    <row r="123" spans="1:21">
      <c r="A123" s="157" t="s">
        <v>137</v>
      </c>
      <c r="B123" s="873" t="s">
        <v>126</v>
      </c>
      <c r="C123" s="874"/>
      <c r="D123" s="875"/>
      <c r="E123" s="254"/>
      <c r="F123" s="255"/>
      <c r="G123" s="256"/>
      <c r="H123" s="261"/>
      <c r="I123" s="258"/>
      <c r="J123" s="320"/>
      <c r="K123" s="325"/>
      <c r="L123" s="326"/>
      <c r="M123" s="331"/>
      <c r="N123" s="315"/>
      <c r="O123" s="496"/>
      <c r="P123" s="501"/>
      <c r="Q123" s="507"/>
      <c r="R123" s="513"/>
      <c r="S123" s="358"/>
      <c r="T123" s="497"/>
      <c r="U123" s="497"/>
    </row>
    <row r="124" spans="1:21">
      <c r="A124" s="155">
        <v>1</v>
      </c>
      <c r="B124" s="876" t="s">
        <v>149</v>
      </c>
      <c r="C124" s="877"/>
      <c r="D124" s="878"/>
      <c r="E124" s="254"/>
      <c r="F124" s="255" t="s">
        <v>12</v>
      </c>
      <c r="G124" s="256">
        <v>1</v>
      </c>
      <c r="H124" s="258">
        <v>25000</v>
      </c>
      <c r="I124" s="258">
        <f t="shared" ref="I124:I131" si="1">H124*G124</f>
        <v>25000</v>
      </c>
      <c r="J124" s="320"/>
      <c r="K124" s="325" t="s">
        <v>12</v>
      </c>
      <c r="L124" s="326">
        <v>1</v>
      </c>
      <c r="M124" s="333">
        <v>2500</v>
      </c>
      <c r="N124" s="315">
        <v>2500</v>
      </c>
      <c r="O124" s="496"/>
      <c r="P124" s="501"/>
      <c r="Q124" s="507"/>
      <c r="R124" s="358"/>
      <c r="S124" s="358"/>
      <c r="T124" s="497"/>
      <c r="U124" s="497"/>
    </row>
    <row r="125" spans="1:21">
      <c r="A125" s="155">
        <v>2</v>
      </c>
      <c r="B125" s="876" t="s">
        <v>147</v>
      </c>
      <c r="C125" s="877"/>
      <c r="D125" s="878"/>
      <c r="E125" s="254"/>
      <c r="F125" s="255" t="s">
        <v>97</v>
      </c>
      <c r="G125" s="256">
        <v>4</v>
      </c>
      <c r="H125" s="258">
        <v>7470</v>
      </c>
      <c r="I125" s="258">
        <f t="shared" si="1"/>
        <v>29880</v>
      </c>
      <c r="J125" s="320"/>
      <c r="K125" s="325" t="s">
        <v>97</v>
      </c>
      <c r="L125" s="326">
        <v>4</v>
      </c>
      <c r="M125" s="333">
        <v>7400</v>
      </c>
      <c r="N125" s="315">
        <v>29600</v>
      </c>
      <c r="O125" s="496"/>
      <c r="P125" s="501"/>
      <c r="Q125" s="507"/>
      <c r="R125" s="358"/>
      <c r="S125" s="358"/>
      <c r="T125" s="497"/>
      <c r="U125" s="497"/>
    </row>
    <row r="126" spans="1:21">
      <c r="A126" s="155">
        <v>3</v>
      </c>
      <c r="B126" s="876" t="s">
        <v>127</v>
      </c>
      <c r="C126" s="877"/>
      <c r="D126" s="878"/>
      <c r="E126" s="254"/>
      <c r="F126" s="255" t="s">
        <v>104</v>
      </c>
      <c r="G126" s="256">
        <v>4</v>
      </c>
      <c r="H126" s="258">
        <v>4950</v>
      </c>
      <c r="I126" s="258">
        <f t="shared" si="1"/>
        <v>19800</v>
      </c>
      <c r="J126" s="320"/>
      <c r="K126" s="325" t="s">
        <v>104</v>
      </c>
      <c r="L126" s="326">
        <v>8</v>
      </c>
      <c r="M126" s="333">
        <v>3500</v>
      </c>
      <c r="N126" s="315">
        <v>28000</v>
      </c>
      <c r="O126" s="496"/>
      <c r="P126" s="501"/>
      <c r="Q126" s="507"/>
      <c r="R126" s="358"/>
      <c r="S126" s="358"/>
      <c r="T126" s="497"/>
      <c r="U126" s="497"/>
    </row>
    <row r="127" spans="1:21">
      <c r="A127" s="155">
        <v>4</v>
      </c>
      <c r="B127" s="876" t="s">
        <v>168</v>
      </c>
      <c r="C127" s="879"/>
      <c r="D127" s="880"/>
      <c r="E127" s="254"/>
      <c r="F127" s="255" t="s">
        <v>104</v>
      </c>
      <c r="G127" s="256">
        <v>3</v>
      </c>
      <c r="H127" s="259">
        <v>1440</v>
      </c>
      <c r="I127" s="258">
        <f t="shared" si="1"/>
        <v>4320</v>
      </c>
      <c r="J127" s="320"/>
      <c r="K127" s="325" t="s">
        <v>104</v>
      </c>
      <c r="L127" s="326">
        <v>4</v>
      </c>
      <c r="M127" s="334">
        <v>1625</v>
      </c>
      <c r="N127" s="315">
        <v>6500</v>
      </c>
      <c r="O127" s="496"/>
      <c r="P127" s="501"/>
      <c r="Q127" s="507"/>
      <c r="R127" s="508"/>
      <c r="S127" s="358"/>
      <c r="T127" s="497"/>
      <c r="U127" s="497"/>
    </row>
    <row r="128" spans="1:21">
      <c r="A128" s="155">
        <v>5</v>
      </c>
      <c r="B128" s="876" t="s">
        <v>169</v>
      </c>
      <c r="C128" s="879"/>
      <c r="D128" s="880"/>
      <c r="E128" s="254"/>
      <c r="F128" s="255" t="s">
        <v>45</v>
      </c>
      <c r="G128" s="256">
        <v>8</v>
      </c>
      <c r="H128" s="258">
        <v>600</v>
      </c>
      <c r="I128" s="258">
        <f>H128*G128</f>
        <v>4800</v>
      </c>
      <c r="J128" s="320"/>
      <c r="K128" s="325" t="s">
        <v>45</v>
      </c>
      <c r="L128" s="326">
        <v>8</v>
      </c>
      <c r="M128" s="333">
        <v>100</v>
      </c>
      <c r="N128" s="315">
        <v>800</v>
      </c>
      <c r="O128" s="496"/>
      <c r="P128" s="501"/>
      <c r="Q128" s="507"/>
      <c r="R128" s="358"/>
      <c r="S128" s="358"/>
      <c r="T128" s="497"/>
      <c r="U128" s="497"/>
    </row>
    <row r="129" spans="1:21">
      <c r="A129" s="155">
        <v>6</v>
      </c>
      <c r="B129" s="876" t="s">
        <v>170</v>
      </c>
      <c r="C129" s="879"/>
      <c r="D129" s="880"/>
      <c r="E129" s="254"/>
      <c r="F129" s="255" t="s">
        <v>104</v>
      </c>
      <c r="G129" s="256">
        <v>12</v>
      </c>
      <c r="H129" s="258">
        <v>600</v>
      </c>
      <c r="I129" s="258">
        <f>H129*G129</f>
        <v>7200</v>
      </c>
      <c r="J129" s="320"/>
      <c r="K129" s="325" t="s">
        <v>104</v>
      </c>
      <c r="L129" s="326">
        <v>4</v>
      </c>
      <c r="M129" s="334">
        <v>2165</v>
      </c>
      <c r="N129" s="315">
        <v>8660</v>
      </c>
      <c r="O129" s="496"/>
      <c r="P129" s="501"/>
      <c r="Q129" s="507"/>
      <c r="R129" s="508"/>
      <c r="S129" s="358"/>
      <c r="T129" s="497"/>
      <c r="U129" s="497"/>
    </row>
    <row r="130" spans="1:21">
      <c r="A130" s="155">
        <v>7</v>
      </c>
      <c r="B130" s="876" t="s">
        <v>148</v>
      </c>
      <c r="C130" s="877"/>
      <c r="D130" s="878"/>
      <c r="E130" s="254"/>
      <c r="F130" s="255" t="s">
        <v>104</v>
      </c>
      <c r="G130" s="256">
        <v>4</v>
      </c>
      <c r="H130" s="259">
        <v>1882</v>
      </c>
      <c r="I130" s="258">
        <f t="shared" si="1"/>
        <v>7528</v>
      </c>
      <c r="J130" s="320"/>
      <c r="K130" s="325" t="s">
        <v>12</v>
      </c>
      <c r="L130" s="326">
        <v>1</v>
      </c>
      <c r="M130" s="333">
        <v>1500</v>
      </c>
      <c r="N130" s="315">
        <v>1500</v>
      </c>
      <c r="O130" s="496"/>
      <c r="P130" s="501"/>
      <c r="Q130" s="507"/>
      <c r="R130" s="358"/>
      <c r="S130" s="358"/>
      <c r="T130" s="497"/>
      <c r="U130" s="497"/>
    </row>
    <row r="131" spans="1:21">
      <c r="A131" s="155">
        <v>8</v>
      </c>
      <c r="B131" s="836" t="s">
        <v>128</v>
      </c>
      <c r="C131" s="837"/>
      <c r="D131" s="838"/>
      <c r="E131" s="254"/>
      <c r="F131" s="255" t="s">
        <v>12</v>
      </c>
      <c r="G131" s="256">
        <v>1</v>
      </c>
      <c r="H131" s="258">
        <v>10000</v>
      </c>
      <c r="I131" s="258">
        <f t="shared" si="1"/>
        <v>10000</v>
      </c>
      <c r="J131" s="320"/>
      <c r="K131" s="325"/>
      <c r="L131" s="326"/>
      <c r="M131" s="335"/>
      <c r="N131" s="528"/>
      <c r="O131" s="496"/>
      <c r="P131" s="501"/>
      <c r="Q131" s="507"/>
      <c r="R131" s="512"/>
      <c r="S131" s="383"/>
      <c r="T131" s="497"/>
      <c r="U131" s="497"/>
    </row>
    <row r="132" spans="1:21">
      <c r="A132" s="155"/>
      <c r="B132" s="839" t="s">
        <v>53</v>
      </c>
      <c r="C132" s="840"/>
      <c r="D132" s="841"/>
      <c r="E132" s="254"/>
      <c r="F132" s="255"/>
      <c r="G132" s="256"/>
      <c r="H132" s="262"/>
      <c r="I132" s="260">
        <f>SUM(I125:I131)</f>
        <v>83528</v>
      </c>
      <c r="J132" s="320"/>
      <c r="K132" s="325"/>
      <c r="L132" s="326"/>
      <c r="M132" s="332"/>
      <c r="N132" s="528">
        <v>77560</v>
      </c>
      <c r="O132" s="496"/>
      <c r="P132" s="501"/>
      <c r="Q132" s="507"/>
      <c r="R132" s="512"/>
      <c r="S132" s="383"/>
      <c r="T132" s="497"/>
      <c r="U132" s="497"/>
    </row>
    <row r="133" spans="1:21">
      <c r="A133" s="155"/>
      <c r="B133" s="431"/>
      <c r="C133" s="432"/>
      <c r="D133" s="433"/>
      <c r="E133" s="254"/>
      <c r="F133" s="255"/>
      <c r="G133" s="256"/>
      <c r="H133" s="262"/>
      <c r="I133" s="260"/>
      <c r="J133" s="320"/>
      <c r="K133" s="336"/>
      <c r="L133" s="326"/>
      <c r="M133" s="337"/>
      <c r="N133" s="315"/>
      <c r="O133" s="496"/>
      <c r="P133" s="511"/>
      <c r="Q133" s="507"/>
      <c r="R133" s="513"/>
      <c r="S133" s="358"/>
      <c r="T133" s="497"/>
      <c r="U133" s="497"/>
    </row>
    <row r="134" spans="1:21">
      <c r="A134" s="157" t="s">
        <v>138</v>
      </c>
      <c r="B134" s="873" t="s">
        <v>129</v>
      </c>
      <c r="C134" s="874"/>
      <c r="D134" s="875"/>
      <c r="E134" s="254"/>
      <c r="F134" s="263"/>
      <c r="G134" s="256"/>
      <c r="H134" s="261"/>
      <c r="I134" s="258"/>
      <c r="J134" s="320"/>
      <c r="K134" s="325"/>
      <c r="L134" s="326"/>
      <c r="M134" s="338"/>
      <c r="N134" s="315"/>
      <c r="O134" s="496"/>
      <c r="P134" s="501"/>
      <c r="Q134" s="507"/>
      <c r="R134" s="514"/>
      <c r="S134" s="358"/>
      <c r="T134" s="497"/>
      <c r="U134" s="497"/>
    </row>
    <row r="135" spans="1:21">
      <c r="A135" s="155">
        <v>1</v>
      </c>
      <c r="B135" s="876" t="s">
        <v>171</v>
      </c>
      <c r="C135" s="877"/>
      <c r="D135" s="878"/>
      <c r="E135" s="254"/>
      <c r="F135" s="255" t="s">
        <v>97</v>
      </c>
      <c r="G135" s="256">
        <v>4</v>
      </c>
      <c r="H135" s="221">
        <v>3500</v>
      </c>
      <c r="I135" s="258">
        <f>H135*G135</f>
        <v>14000</v>
      </c>
      <c r="J135" s="320"/>
      <c r="K135" s="325" t="s">
        <v>97</v>
      </c>
      <c r="L135" s="326">
        <v>4</v>
      </c>
      <c r="M135" s="338">
        <v>12950</v>
      </c>
      <c r="N135" s="315">
        <v>51800</v>
      </c>
      <c r="O135" s="496"/>
      <c r="P135" s="501"/>
      <c r="Q135" s="507"/>
      <c r="R135" s="514"/>
      <c r="S135" s="358"/>
      <c r="T135" s="497"/>
      <c r="U135" s="497"/>
    </row>
    <row r="136" spans="1:21">
      <c r="A136" s="155">
        <v>2</v>
      </c>
      <c r="B136" s="876" t="s">
        <v>123</v>
      </c>
      <c r="C136" s="877"/>
      <c r="D136" s="878"/>
      <c r="E136" s="254"/>
      <c r="F136" s="255" t="s">
        <v>12</v>
      </c>
      <c r="G136" s="256">
        <v>1</v>
      </c>
      <c r="H136" s="258">
        <v>10000</v>
      </c>
      <c r="I136" s="258">
        <f>H136*G136</f>
        <v>10000</v>
      </c>
      <c r="J136" s="320"/>
      <c r="K136" s="325" t="s">
        <v>12</v>
      </c>
      <c r="L136" s="326">
        <v>1</v>
      </c>
      <c r="M136" s="333">
        <v>1500</v>
      </c>
      <c r="N136" s="315">
        <v>1500</v>
      </c>
      <c r="O136" s="496"/>
      <c r="P136" s="501"/>
      <c r="Q136" s="507"/>
      <c r="R136" s="358"/>
      <c r="S136" s="358"/>
      <c r="T136" s="497"/>
      <c r="U136" s="497"/>
    </row>
    <row r="137" spans="1:21">
      <c r="A137" s="155"/>
      <c r="B137" s="839" t="s">
        <v>53</v>
      </c>
      <c r="C137" s="840"/>
      <c r="D137" s="841"/>
      <c r="E137" s="254"/>
      <c r="F137" s="255"/>
      <c r="G137" s="256"/>
      <c r="H137" s="262"/>
      <c r="I137" s="260">
        <f>SUM(I135:I136)</f>
        <v>24000</v>
      </c>
      <c r="J137" s="320"/>
      <c r="K137" s="325"/>
      <c r="L137" s="326"/>
      <c r="M137" s="335"/>
      <c r="N137" s="528">
        <v>53300</v>
      </c>
      <c r="O137" s="496"/>
      <c r="P137" s="501"/>
      <c r="Q137" s="507"/>
      <c r="R137" s="512"/>
      <c r="S137" s="383"/>
      <c r="T137" s="497"/>
      <c r="U137" s="497"/>
    </row>
    <row r="138" spans="1:21">
      <c r="A138" s="155"/>
      <c r="B138" s="836"/>
      <c r="C138" s="837"/>
      <c r="D138" s="838"/>
      <c r="E138" s="254"/>
      <c r="F138" s="255"/>
      <c r="G138" s="256"/>
      <c r="H138" s="262"/>
      <c r="I138" s="260"/>
      <c r="J138" s="320"/>
      <c r="K138" s="336"/>
      <c r="L138" s="326"/>
      <c r="M138" s="337"/>
      <c r="N138" s="315"/>
      <c r="O138" s="496"/>
      <c r="P138" s="511"/>
      <c r="Q138" s="507"/>
      <c r="R138" s="513"/>
      <c r="S138" s="358"/>
      <c r="T138" s="497"/>
      <c r="U138" s="497"/>
    </row>
    <row r="139" spans="1:21">
      <c r="A139" s="157" t="s">
        <v>176</v>
      </c>
      <c r="B139" s="873" t="s">
        <v>160</v>
      </c>
      <c r="C139" s="874"/>
      <c r="D139" s="875"/>
      <c r="E139" s="254"/>
      <c r="F139" s="263"/>
      <c r="G139" s="256"/>
      <c r="H139" s="261"/>
      <c r="I139" s="258"/>
      <c r="J139" s="320"/>
      <c r="K139" s="325"/>
      <c r="L139" s="326"/>
      <c r="M139" s="334"/>
      <c r="N139" s="315"/>
      <c r="O139" s="496"/>
      <c r="P139" s="501"/>
      <c r="Q139" s="507"/>
      <c r="R139" s="508"/>
      <c r="S139" s="358"/>
      <c r="T139" s="497"/>
      <c r="U139" s="497"/>
    </row>
    <row r="140" spans="1:21">
      <c r="A140" s="155">
        <v>1</v>
      </c>
      <c r="B140" s="876" t="s">
        <v>161</v>
      </c>
      <c r="C140" s="877"/>
      <c r="D140" s="878"/>
      <c r="E140" s="254"/>
      <c r="F140" s="255" t="s">
        <v>104</v>
      </c>
      <c r="G140" s="256">
        <v>2</v>
      </c>
      <c r="H140" s="259">
        <v>1882</v>
      </c>
      <c r="I140" s="258">
        <f>H140*G140</f>
        <v>3764</v>
      </c>
      <c r="J140" s="320"/>
      <c r="K140" s="325" t="s">
        <v>104</v>
      </c>
      <c r="L140" s="326">
        <v>2</v>
      </c>
      <c r="M140" s="334">
        <v>2020</v>
      </c>
      <c r="N140" s="315">
        <v>4040</v>
      </c>
      <c r="O140" s="496"/>
      <c r="P140" s="501"/>
      <c r="Q140" s="507"/>
      <c r="R140" s="508"/>
      <c r="S140" s="358"/>
      <c r="T140" s="497"/>
      <c r="U140" s="497"/>
    </row>
    <row r="141" spans="1:21">
      <c r="A141" s="155">
        <v>2</v>
      </c>
      <c r="B141" s="876" t="s">
        <v>172</v>
      </c>
      <c r="C141" s="877"/>
      <c r="D141" s="878"/>
      <c r="E141" s="254"/>
      <c r="F141" s="255" t="s">
        <v>104</v>
      </c>
      <c r="G141" s="256">
        <v>1</v>
      </c>
      <c r="H141" s="258">
        <v>2000</v>
      </c>
      <c r="I141" s="258">
        <f>H141*G141</f>
        <v>2000</v>
      </c>
      <c r="J141" s="320"/>
      <c r="K141" s="325" t="s">
        <v>104</v>
      </c>
      <c r="L141" s="326">
        <v>1</v>
      </c>
      <c r="M141" s="333">
        <v>6000</v>
      </c>
      <c r="N141" s="315">
        <v>6000</v>
      </c>
      <c r="O141" s="496"/>
      <c r="P141" s="501"/>
      <c r="Q141" s="507"/>
      <c r="R141" s="358"/>
      <c r="S141" s="358"/>
      <c r="T141" s="497"/>
      <c r="U141" s="497"/>
    </row>
    <row r="142" spans="1:21">
      <c r="A142" s="155"/>
      <c r="B142" s="839" t="s">
        <v>53</v>
      </c>
      <c r="C142" s="840"/>
      <c r="D142" s="841"/>
      <c r="E142" s="254"/>
      <c r="F142" s="255"/>
      <c r="G142" s="256"/>
      <c r="H142" s="262"/>
      <c r="I142" s="260">
        <f>SUM(I140:I141)</f>
        <v>5764</v>
      </c>
      <c r="J142" s="320"/>
      <c r="K142" s="325"/>
      <c r="L142" s="326"/>
      <c r="M142" s="335"/>
      <c r="N142" s="528">
        <v>10040</v>
      </c>
      <c r="O142" s="496"/>
      <c r="P142" s="501"/>
      <c r="Q142" s="507"/>
      <c r="R142" s="512"/>
      <c r="S142" s="383"/>
      <c r="T142" s="497"/>
      <c r="U142" s="497"/>
    </row>
    <row r="143" spans="1:21">
      <c r="A143" s="155"/>
      <c r="B143" s="431"/>
      <c r="C143" s="432"/>
      <c r="D143" s="433"/>
      <c r="E143" s="254"/>
      <c r="F143" s="255"/>
      <c r="G143" s="256"/>
      <c r="H143" s="264"/>
      <c r="I143" s="260"/>
      <c r="J143" s="339"/>
      <c r="K143" s="340"/>
      <c r="L143" s="341"/>
      <c r="M143" s="342"/>
      <c r="N143" s="315"/>
      <c r="O143" s="515"/>
      <c r="P143" s="504"/>
      <c r="Q143" s="505"/>
      <c r="R143" s="506"/>
      <c r="S143" s="358"/>
      <c r="T143" s="497"/>
      <c r="U143" s="497"/>
    </row>
    <row r="144" spans="1:21">
      <c r="A144" s="158" t="s">
        <v>150</v>
      </c>
      <c r="B144" s="810" t="s">
        <v>54</v>
      </c>
      <c r="C144" s="882"/>
      <c r="D144" s="883"/>
      <c r="E144" s="265"/>
      <c r="F144" s="266"/>
      <c r="G144" s="267"/>
      <c r="H144" s="229"/>
      <c r="I144" s="245"/>
      <c r="J144" s="343"/>
      <c r="K144" s="344"/>
      <c r="L144" s="345"/>
      <c r="M144" s="333"/>
      <c r="N144" s="315">
        <v>12650</v>
      </c>
      <c r="O144" s="516"/>
      <c r="P144" s="517"/>
      <c r="Q144" s="501"/>
      <c r="R144" s="358"/>
      <c r="S144" s="358"/>
      <c r="T144" s="497"/>
      <c r="U144" s="497"/>
    </row>
    <row r="145" spans="1:21">
      <c r="A145" s="155">
        <v>1</v>
      </c>
      <c r="B145" s="881" t="s">
        <v>55</v>
      </c>
      <c r="C145" s="882"/>
      <c r="D145" s="883"/>
      <c r="E145" s="268"/>
      <c r="F145" s="226" t="s">
        <v>45</v>
      </c>
      <c r="G145" s="269">
        <v>100</v>
      </c>
      <c r="H145" s="270">
        <v>250</v>
      </c>
      <c r="I145" s="245">
        <f t="shared" ref="I145:I150" si="2">G145*H145</f>
        <v>25000</v>
      </c>
      <c r="J145" s="343"/>
      <c r="K145" s="344" t="s">
        <v>45</v>
      </c>
      <c r="L145" s="345">
        <v>55</v>
      </c>
      <c r="M145" s="333">
        <v>230</v>
      </c>
      <c r="N145" s="315">
        <v>15000</v>
      </c>
      <c r="O145" s="516"/>
      <c r="P145" s="517"/>
      <c r="Q145" s="501"/>
      <c r="R145" s="358"/>
      <c r="S145" s="358"/>
      <c r="T145" s="497"/>
      <c r="U145" s="497"/>
    </row>
    <row r="146" spans="1:21">
      <c r="A146" s="155">
        <v>2</v>
      </c>
      <c r="B146" s="881" t="s">
        <v>56</v>
      </c>
      <c r="C146" s="882"/>
      <c r="D146" s="883"/>
      <c r="E146" s="268"/>
      <c r="F146" s="226" t="s">
        <v>45</v>
      </c>
      <c r="G146" s="269">
        <v>200</v>
      </c>
      <c r="H146" s="270">
        <v>125</v>
      </c>
      <c r="I146" s="245">
        <f t="shared" si="2"/>
        <v>25000</v>
      </c>
      <c r="J146" s="343"/>
      <c r="K146" s="344" t="s">
        <v>45</v>
      </c>
      <c r="L146" s="345">
        <v>125</v>
      </c>
      <c r="M146" s="346">
        <v>120</v>
      </c>
      <c r="N146" s="315">
        <v>4960</v>
      </c>
      <c r="O146" s="516"/>
      <c r="P146" s="517"/>
      <c r="Q146" s="501"/>
      <c r="R146" s="358"/>
      <c r="S146" s="358"/>
      <c r="T146" s="497"/>
      <c r="U146" s="497"/>
    </row>
    <row r="147" spans="1:21">
      <c r="A147" s="155">
        <v>3</v>
      </c>
      <c r="B147" s="881" t="s">
        <v>57</v>
      </c>
      <c r="C147" s="882"/>
      <c r="D147" s="883"/>
      <c r="E147" s="268"/>
      <c r="F147" s="226" t="s">
        <v>45</v>
      </c>
      <c r="G147" s="269">
        <v>50</v>
      </c>
      <c r="H147" s="270">
        <v>250</v>
      </c>
      <c r="I147" s="245">
        <f t="shared" si="2"/>
        <v>12500</v>
      </c>
      <c r="J147" s="343"/>
      <c r="K147" s="344" t="s">
        <v>45</v>
      </c>
      <c r="L147" s="345">
        <v>32</v>
      </c>
      <c r="M147" s="346">
        <v>155</v>
      </c>
      <c r="N147" s="315">
        <v>2550</v>
      </c>
      <c r="O147" s="516"/>
      <c r="P147" s="517"/>
      <c r="Q147" s="501"/>
      <c r="R147" s="358"/>
      <c r="S147" s="358"/>
      <c r="T147" s="497"/>
      <c r="U147" s="497"/>
    </row>
    <row r="148" spans="1:21">
      <c r="A148" s="155">
        <v>4</v>
      </c>
      <c r="B148" s="881" t="s">
        <v>58</v>
      </c>
      <c r="C148" s="882"/>
      <c r="D148" s="883"/>
      <c r="E148" s="268"/>
      <c r="F148" s="226" t="s">
        <v>45</v>
      </c>
      <c r="G148" s="269">
        <v>15</v>
      </c>
      <c r="H148" s="270">
        <v>500</v>
      </c>
      <c r="I148" s="245">
        <f t="shared" si="2"/>
        <v>7500</v>
      </c>
      <c r="J148" s="343"/>
      <c r="K148" s="344" t="s">
        <v>45</v>
      </c>
      <c r="L148" s="345">
        <v>10</v>
      </c>
      <c r="M148" s="346">
        <v>255</v>
      </c>
      <c r="N148" s="315">
        <v>6000</v>
      </c>
      <c r="O148" s="516"/>
      <c r="P148" s="517"/>
      <c r="Q148" s="501"/>
      <c r="R148" s="358"/>
      <c r="S148" s="358"/>
      <c r="T148" s="497"/>
      <c r="U148" s="497"/>
    </row>
    <row r="149" spans="1:21">
      <c r="A149" s="155">
        <v>5</v>
      </c>
      <c r="B149" s="881" t="s">
        <v>107</v>
      </c>
      <c r="C149" s="882"/>
      <c r="D149" s="883"/>
      <c r="E149" s="268"/>
      <c r="F149" s="226" t="s">
        <v>45</v>
      </c>
      <c r="G149" s="269">
        <v>50</v>
      </c>
      <c r="H149" s="270">
        <v>160</v>
      </c>
      <c r="I149" s="245">
        <f t="shared" si="2"/>
        <v>8000</v>
      </c>
      <c r="J149" s="343"/>
      <c r="K149" s="344" t="s">
        <v>45</v>
      </c>
      <c r="L149" s="345">
        <v>30</v>
      </c>
      <c r="M149" s="346">
        <v>200</v>
      </c>
      <c r="N149" s="315">
        <v>54000</v>
      </c>
      <c r="O149" s="516"/>
      <c r="P149" s="517"/>
      <c r="Q149" s="501"/>
      <c r="R149" s="358"/>
      <c r="S149" s="358"/>
      <c r="T149" s="497"/>
      <c r="U149" s="497"/>
    </row>
    <row r="150" spans="1:21">
      <c r="A150" s="155">
        <v>6</v>
      </c>
      <c r="B150" s="881" t="s">
        <v>59</v>
      </c>
      <c r="C150" s="882"/>
      <c r="D150" s="883"/>
      <c r="E150" s="268"/>
      <c r="F150" s="271" t="s">
        <v>44</v>
      </c>
      <c r="G150" s="272">
        <v>100</v>
      </c>
      <c r="H150" s="244">
        <v>600</v>
      </c>
      <c r="I150" s="245">
        <f t="shared" si="2"/>
        <v>60000</v>
      </c>
      <c r="J150" s="343"/>
      <c r="K150" s="347" t="s">
        <v>44</v>
      </c>
      <c r="L150" s="348">
        <v>60</v>
      </c>
      <c r="M150" s="315">
        <v>900</v>
      </c>
      <c r="N150" s="315">
        <v>2000</v>
      </c>
      <c r="O150" s="516"/>
      <c r="P150" s="517"/>
      <c r="Q150" s="501"/>
      <c r="R150" s="358"/>
      <c r="S150" s="358"/>
      <c r="T150" s="497"/>
      <c r="U150" s="497"/>
    </row>
    <row r="151" spans="1:21">
      <c r="A151" s="155">
        <v>7</v>
      </c>
      <c r="B151" s="881" t="s">
        <v>155</v>
      </c>
      <c r="C151" s="884"/>
      <c r="D151" s="885"/>
      <c r="E151" s="268"/>
      <c r="F151" s="226" t="s">
        <v>60</v>
      </c>
      <c r="G151" s="273">
        <v>40</v>
      </c>
      <c r="H151" s="270">
        <v>6000</v>
      </c>
      <c r="I151" s="245">
        <f>G151*H151</f>
        <v>240000</v>
      </c>
      <c r="J151" s="343"/>
      <c r="K151" s="344" t="s">
        <v>60</v>
      </c>
      <c r="L151" s="348">
        <v>1</v>
      </c>
      <c r="M151" s="315">
        <v>2000</v>
      </c>
      <c r="N151" s="315">
        <v>56000</v>
      </c>
      <c r="O151" s="516"/>
      <c r="P151" s="517"/>
      <c r="Q151" s="501"/>
      <c r="R151" s="358"/>
      <c r="S151" s="358"/>
      <c r="T151" s="497"/>
      <c r="U151" s="497"/>
    </row>
    <row r="152" spans="1:21">
      <c r="A152" s="155">
        <v>8</v>
      </c>
      <c r="B152" s="886" t="s">
        <v>72</v>
      </c>
      <c r="C152" s="882"/>
      <c r="D152" s="883"/>
      <c r="E152" s="268"/>
      <c r="F152" s="226" t="s">
        <v>12</v>
      </c>
      <c r="G152" s="273">
        <v>1</v>
      </c>
      <c r="H152" s="270">
        <v>20000</v>
      </c>
      <c r="I152" s="245">
        <f>G152*H152</f>
        <v>20000</v>
      </c>
      <c r="J152" s="343"/>
      <c r="K152" s="344" t="s">
        <v>194</v>
      </c>
      <c r="L152" s="349">
        <v>14</v>
      </c>
      <c r="M152" s="346">
        <v>4000</v>
      </c>
      <c r="N152" s="315">
        <v>2000</v>
      </c>
      <c r="O152" s="516"/>
      <c r="P152" s="517"/>
      <c r="Q152" s="516"/>
      <c r="R152" s="358"/>
      <c r="S152" s="358"/>
      <c r="T152" s="497"/>
      <c r="U152" s="497"/>
    </row>
    <row r="153" spans="1:21">
      <c r="A153" s="155"/>
      <c r="B153" s="491" t="s">
        <v>205</v>
      </c>
      <c r="C153" s="420"/>
      <c r="D153" s="421"/>
      <c r="E153" s="268"/>
      <c r="F153" s="226"/>
      <c r="G153" s="490"/>
      <c r="H153" s="270"/>
      <c r="I153" s="245"/>
      <c r="J153" s="492"/>
      <c r="K153" s="344" t="s">
        <v>12</v>
      </c>
      <c r="L153" s="349">
        <v>1</v>
      </c>
      <c r="M153" s="346">
        <v>2000</v>
      </c>
      <c r="N153" s="315">
        <v>2000</v>
      </c>
      <c r="O153" s="518"/>
      <c r="P153" s="517"/>
      <c r="Q153" s="516"/>
      <c r="R153" s="358"/>
      <c r="S153" s="358"/>
      <c r="T153" s="497"/>
      <c r="U153" s="497"/>
    </row>
    <row r="154" spans="1:21">
      <c r="A154" s="159"/>
      <c r="B154" s="887" t="s">
        <v>53</v>
      </c>
      <c r="C154" s="888"/>
      <c r="D154" s="889"/>
      <c r="E154" s="250"/>
      <c r="F154" s="251"/>
      <c r="G154" s="252"/>
      <c r="H154" s="253"/>
      <c r="I154" s="274">
        <f>SUM(I145:I152)</f>
        <v>398000</v>
      </c>
      <c r="J154" s="320"/>
      <c r="K154" s="344"/>
      <c r="L154" s="349"/>
      <c r="M154" s="346"/>
      <c r="N154" s="529">
        <v>155160</v>
      </c>
      <c r="O154" s="496"/>
      <c r="P154" s="517"/>
      <c r="Q154" s="516"/>
      <c r="R154" s="358"/>
      <c r="S154" s="384"/>
      <c r="T154" s="497"/>
      <c r="U154" s="497"/>
    </row>
    <row r="155" spans="1:21">
      <c r="A155" s="159"/>
      <c r="B155" s="887"/>
      <c r="C155" s="890"/>
      <c r="D155" s="891"/>
      <c r="E155" s="250"/>
      <c r="F155" s="266"/>
      <c r="G155" s="267"/>
      <c r="H155" s="229"/>
      <c r="I155" s="275"/>
      <c r="J155" s="320"/>
      <c r="K155" s="340"/>
      <c r="L155" s="341"/>
      <c r="M155" s="351"/>
      <c r="N155" s="530"/>
      <c r="O155" s="496"/>
      <c r="P155" s="504"/>
      <c r="Q155" s="505"/>
      <c r="R155" s="506"/>
      <c r="S155" s="385"/>
      <c r="T155" s="497"/>
      <c r="U155" s="497"/>
    </row>
    <row r="156" spans="1:21">
      <c r="A156" s="158" t="s">
        <v>151</v>
      </c>
      <c r="B156" s="810" t="s">
        <v>77</v>
      </c>
      <c r="C156" s="882"/>
      <c r="D156" s="883"/>
      <c r="E156" s="265"/>
      <c r="F156" s="226"/>
      <c r="G156" s="267"/>
      <c r="H156" s="229"/>
      <c r="I156" s="245"/>
      <c r="J156" s="339"/>
      <c r="K156" s="344"/>
      <c r="L156" s="341"/>
      <c r="M156" s="351"/>
      <c r="N156" s="315"/>
      <c r="O156" s="515"/>
      <c r="P156" s="517"/>
      <c r="Q156" s="505"/>
      <c r="R156" s="506"/>
      <c r="S156" s="358"/>
      <c r="T156" s="497"/>
      <c r="U156" s="497"/>
    </row>
    <row r="157" spans="1:21">
      <c r="A157" s="155"/>
      <c r="B157" s="886" t="s">
        <v>156</v>
      </c>
      <c r="C157" s="882"/>
      <c r="D157" s="883"/>
      <c r="E157" s="268">
        <v>1</v>
      </c>
      <c r="F157" s="226" t="s">
        <v>10</v>
      </c>
      <c r="G157" s="269">
        <v>12</v>
      </c>
      <c r="H157" s="270">
        <v>1200</v>
      </c>
      <c r="I157" s="245">
        <f t="shared" ref="I157:I164" si="3">H157*G157*E157</f>
        <v>14400</v>
      </c>
      <c r="J157" s="343">
        <v>1</v>
      </c>
      <c r="K157" s="344" t="s">
        <v>10</v>
      </c>
      <c r="L157" s="345">
        <v>12</v>
      </c>
      <c r="M157" s="346">
        <v>1200</v>
      </c>
      <c r="N157" s="315">
        <v>14400</v>
      </c>
      <c r="O157" s="516"/>
      <c r="P157" s="517"/>
      <c r="Q157" s="501"/>
      <c r="R157" s="358"/>
      <c r="S157" s="358"/>
      <c r="T157" s="497"/>
      <c r="U157" s="497"/>
    </row>
    <row r="158" spans="1:21">
      <c r="A158" s="155"/>
      <c r="B158" s="886" t="s">
        <v>157</v>
      </c>
      <c r="C158" s="882"/>
      <c r="D158" s="883"/>
      <c r="E158" s="268">
        <v>1</v>
      </c>
      <c r="F158" s="226" t="s">
        <v>10</v>
      </c>
      <c r="G158" s="269">
        <v>12</v>
      </c>
      <c r="H158" s="270">
        <v>1100</v>
      </c>
      <c r="I158" s="245">
        <f>H158*G158*E158</f>
        <v>13200</v>
      </c>
      <c r="J158" s="343">
        <v>1</v>
      </c>
      <c r="K158" s="344" t="s">
        <v>10</v>
      </c>
      <c r="L158" s="345">
        <v>12</v>
      </c>
      <c r="M158" s="346">
        <v>1000</v>
      </c>
      <c r="N158" s="315">
        <v>12000</v>
      </c>
      <c r="O158" s="516"/>
      <c r="P158" s="517"/>
      <c r="Q158" s="501"/>
      <c r="R158" s="358"/>
      <c r="S158" s="358"/>
      <c r="T158" s="497"/>
      <c r="U158" s="497"/>
    </row>
    <row r="159" spans="1:21">
      <c r="A159" s="155"/>
      <c r="B159" s="886" t="s">
        <v>106</v>
      </c>
      <c r="C159" s="882"/>
      <c r="D159" s="883"/>
      <c r="E159" s="268">
        <v>1</v>
      </c>
      <c r="F159" s="226" t="s">
        <v>10</v>
      </c>
      <c r="G159" s="269">
        <v>12</v>
      </c>
      <c r="H159" s="270">
        <v>1100</v>
      </c>
      <c r="I159" s="245">
        <f t="shared" si="3"/>
        <v>13200</v>
      </c>
      <c r="J159" s="343">
        <v>1</v>
      </c>
      <c r="K159" s="344" t="s">
        <v>10</v>
      </c>
      <c r="L159" s="345">
        <v>12</v>
      </c>
      <c r="M159" s="346">
        <v>950</v>
      </c>
      <c r="N159" s="315">
        <v>11400</v>
      </c>
      <c r="O159" s="516"/>
      <c r="P159" s="517"/>
      <c r="Q159" s="501"/>
      <c r="R159" s="358"/>
      <c r="S159" s="358"/>
      <c r="T159" s="497"/>
      <c r="U159" s="497"/>
    </row>
    <row r="160" spans="1:21">
      <c r="A160" s="155"/>
      <c r="B160" s="886" t="s">
        <v>61</v>
      </c>
      <c r="C160" s="882"/>
      <c r="D160" s="883"/>
      <c r="E160" s="268">
        <v>1</v>
      </c>
      <c r="F160" s="226" t="s">
        <v>10</v>
      </c>
      <c r="G160" s="269">
        <v>12</v>
      </c>
      <c r="H160" s="270">
        <v>1100</v>
      </c>
      <c r="I160" s="245">
        <f t="shared" si="3"/>
        <v>13200</v>
      </c>
      <c r="J160" s="343">
        <v>1</v>
      </c>
      <c r="K160" s="344" t="s">
        <v>10</v>
      </c>
      <c r="L160" s="345">
        <v>12</v>
      </c>
      <c r="M160" s="346">
        <v>1000</v>
      </c>
      <c r="N160" s="315">
        <v>12000</v>
      </c>
      <c r="O160" s="516"/>
      <c r="P160" s="517"/>
      <c r="Q160" s="501"/>
      <c r="R160" s="358"/>
      <c r="S160" s="358"/>
      <c r="T160" s="497"/>
      <c r="U160" s="497"/>
    </row>
    <row r="161" spans="1:21">
      <c r="A161" s="155"/>
      <c r="B161" s="886" t="s">
        <v>73</v>
      </c>
      <c r="C161" s="882"/>
      <c r="D161" s="883"/>
      <c r="E161" s="268">
        <v>6</v>
      </c>
      <c r="F161" s="226" t="s">
        <v>10</v>
      </c>
      <c r="G161" s="269">
        <v>12</v>
      </c>
      <c r="H161" s="270">
        <v>900</v>
      </c>
      <c r="I161" s="245">
        <f t="shared" si="3"/>
        <v>64800</v>
      </c>
      <c r="J161" s="343">
        <v>3</v>
      </c>
      <c r="K161" s="344" t="s">
        <v>10</v>
      </c>
      <c r="L161" s="345">
        <v>12</v>
      </c>
      <c r="M161" s="346">
        <v>900</v>
      </c>
      <c r="N161" s="315">
        <v>32400</v>
      </c>
      <c r="O161" s="516"/>
      <c r="P161" s="517"/>
      <c r="Q161" s="501"/>
      <c r="R161" s="358"/>
      <c r="S161" s="358"/>
      <c r="T161" s="497"/>
      <c r="U161" s="497"/>
    </row>
    <row r="162" spans="1:21">
      <c r="A162" s="155"/>
      <c r="B162" s="886" t="s">
        <v>74</v>
      </c>
      <c r="C162" s="882"/>
      <c r="D162" s="883"/>
      <c r="E162" s="268">
        <v>3</v>
      </c>
      <c r="F162" s="226" t="s">
        <v>10</v>
      </c>
      <c r="G162" s="269">
        <v>12</v>
      </c>
      <c r="H162" s="270">
        <v>900</v>
      </c>
      <c r="I162" s="245">
        <f t="shared" si="3"/>
        <v>32400</v>
      </c>
      <c r="J162" s="343">
        <v>3</v>
      </c>
      <c r="K162" s="344" t="s">
        <v>10</v>
      </c>
      <c r="L162" s="345">
        <v>12</v>
      </c>
      <c r="M162" s="346">
        <v>900</v>
      </c>
      <c r="N162" s="315">
        <v>32400</v>
      </c>
      <c r="O162" s="516"/>
      <c r="P162" s="517"/>
      <c r="Q162" s="501"/>
      <c r="R162" s="358"/>
      <c r="S162" s="358"/>
      <c r="T162" s="497"/>
      <c r="U162" s="497"/>
    </row>
    <row r="163" spans="1:21">
      <c r="A163" s="155"/>
      <c r="B163" s="419"/>
      <c r="C163" s="418" t="s">
        <v>112</v>
      </c>
      <c r="D163" s="421"/>
      <c r="E163" s="268">
        <v>1</v>
      </c>
      <c r="F163" s="226" t="s">
        <v>10</v>
      </c>
      <c r="G163" s="269">
        <v>12</v>
      </c>
      <c r="H163" s="270">
        <v>900</v>
      </c>
      <c r="I163" s="245">
        <f>H163*G163*E163</f>
        <v>10800</v>
      </c>
      <c r="J163" s="343">
        <v>3</v>
      </c>
      <c r="K163" s="344" t="s">
        <v>10</v>
      </c>
      <c r="L163" s="345">
        <v>12</v>
      </c>
      <c r="M163" s="346">
        <v>850</v>
      </c>
      <c r="N163" s="315">
        <v>30600</v>
      </c>
      <c r="O163" s="516"/>
      <c r="P163" s="517"/>
      <c r="Q163" s="501"/>
      <c r="R163" s="358"/>
      <c r="S163" s="358"/>
      <c r="T163" s="497"/>
      <c r="U163" s="497"/>
    </row>
    <row r="164" spans="1:21">
      <c r="A164" s="155"/>
      <c r="B164" s="886" t="s">
        <v>62</v>
      </c>
      <c r="C164" s="882"/>
      <c r="D164" s="883"/>
      <c r="E164" s="268">
        <v>3</v>
      </c>
      <c r="F164" s="226" t="s">
        <v>10</v>
      </c>
      <c r="G164" s="269">
        <v>12</v>
      </c>
      <c r="H164" s="270">
        <v>700</v>
      </c>
      <c r="I164" s="245">
        <f t="shared" si="3"/>
        <v>25200</v>
      </c>
      <c r="J164" s="353"/>
      <c r="K164" s="344"/>
      <c r="L164" s="341"/>
      <c r="M164" s="351"/>
      <c r="N164" s="529"/>
      <c r="O164" s="519"/>
      <c r="P164" s="517"/>
      <c r="Q164" s="505"/>
      <c r="R164" s="506"/>
      <c r="S164" s="384"/>
      <c r="T164" s="497"/>
      <c r="U164" s="497"/>
    </row>
    <row r="165" spans="1:21">
      <c r="A165" s="155"/>
      <c r="B165" s="887" t="s">
        <v>53</v>
      </c>
      <c r="C165" s="888"/>
      <c r="D165" s="889"/>
      <c r="E165" s="276">
        <f>SUM(E157:E164)</f>
        <v>17</v>
      </c>
      <c r="F165" s="226"/>
      <c r="G165" s="267"/>
      <c r="H165" s="229"/>
      <c r="I165" s="274">
        <f>SUM(I157:I164)</f>
        <v>187200</v>
      </c>
      <c r="J165" s="353">
        <v>13</v>
      </c>
      <c r="K165" s="344"/>
      <c r="L165" s="341"/>
      <c r="M165" s="351"/>
      <c r="N165" s="529">
        <v>145200</v>
      </c>
      <c r="O165" s="519"/>
      <c r="P165" s="517"/>
      <c r="Q165" s="505"/>
      <c r="R165" s="506"/>
      <c r="S165" s="384"/>
      <c r="T165" s="497"/>
      <c r="U165" s="497"/>
    </row>
    <row r="166" spans="1:21">
      <c r="A166" s="155"/>
      <c r="B166" s="422"/>
      <c r="C166" s="423"/>
      <c r="D166" s="424"/>
      <c r="E166" s="265"/>
      <c r="F166" s="226"/>
      <c r="G166" s="267"/>
      <c r="H166" s="229"/>
      <c r="I166" s="274"/>
      <c r="J166" s="339"/>
      <c r="K166" s="344"/>
      <c r="L166" s="341"/>
      <c r="M166" s="351"/>
      <c r="N166" s="315"/>
      <c r="O166" s="515"/>
      <c r="P166" s="517"/>
      <c r="Q166" s="505"/>
      <c r="R166" s="506"/>
      <c r="S166" s="358"/>
      <c r="T166" s="497"/>
      <c r="U166" s="497"/>
    </row>
    <row r="167" spans="1:21">
      <c r="A167" s="158" t="s">
        <v>152</v>
      </c>
      <c r="B167" s="810" t="s">
        <v>173</v>
      </c>
      <c r="C167" s="882"/>
      <c r="D167" s="883"/>
      <c r="E167" s="265"/>
      <c r="F167" s="226"/>
      <c r="G167" s="267"/>
      <c r="H167" s="229"/>
      <c r="I167" s="245"/>
      <c r="J167" s="343"/>
      <c r="K167" s="344"/>
      <c r="L167" s="326"/>
      <c r="M167" s="346"/>
      <c r="N167" s="315"/>
      <c r="O167" s="516"/>
      <c r="P167" s="517"/>
      <c r="Q167" s="507"/>
      <c r="R167" s="358"/>
      <c r="S167" s="358"/>
      <c r="T167" s="497"/>
      <c r="U167" s="497"/>
    </row>
    <row r="168" spans="1:21">
      <c r="A168" s="155"/>
      <c r="B168" s="886" t="s">
        <v>156</v>
      </c>
      <c r="C168" s="882"/>
      <c r="D168" s="883"/>
      <c r="E168" s="268">
        <v>3</v>
      </c>
      <c r="F168" s="226" t="s">
        <v>10</v>
      </c>
      <c r="G168" s="277">
        <v>12</v>
      </c>
      <c r="H168" s="270">
        <v>1200</v>
      </c>
      <c r="I168" s="245">
        <f>H168*G168*E168</f>
        <v>43200</v>
      </c>
      <c r="J168" s="343">
        <v>2</v>
      </c>
      <c r="K168" s="344" t="s">
        <v>10</v>
      </c>
      <c r="L168" s="326">
        <v>12</v>
      </c>
      <c r="M168" s="346">
        <v>1200</v>
      </c>
      <c r="N168" s="315">
        <v>28800</v>
      </c>
      <c r="O168" s="516"/>
      <c r="P168" s="517"/>
      <c r="Q168" s="507"/>
      <c r="R168" s="358"/>
      <c r="S168" s="358"/>
      <c r="T168" s="497"/>
      <c r="U168" s="497"/>
    </row>
    <row r="169" spans="1:21">
      <c r="A169" s="155"/>
      <c r="B169" s="886" t="s">
        <v>157</v>
      </c>
      <c r="C169" s="882"/>
      <c r="D169" s="883"/>
      <c r="E169" s="268">
        <v>3</v>
      </c>
      <c r="F169" s="226" t="s">
        <v>10</v>
      </c>
      <c r="G169" s="277">
        <v>12</v>
      </c>
      <c r="H169" s="270">
        <v>1100</v>
      </c>
      <c r="I169" s="245">
        <f>H169*G169*E169</f>
        <v>39600</v>
      </c>
      <c r="J169" s="343">
        <v>2</v>
      </c>
      <c r="K169" s="344" t="s">
        <v>10</v>
      </c>
      <c r="L169" s="326">
        <v>12</v>
      </c>
      <c r="M169" s="346">
        <v>1000</v>
      </c>
      <c r="N169" s="315">
        <v>24000</v>
      </c>
      <c r="O169" s="516"/>
      <c r="P169" s="517"/>
      <c r="Q169" s="507"/>
      <c r="R169" s="358"/>
      <c r="S169" s="358"/>
      <c r="T169" s="497"/>
      <c r="U169" s="497"/>
    </row>
    <row r="170" spans="1:21">
      <c r="A170" s="155"/>
      <c r="B170" s="886" t="s">
        <v>87</v>
      </c>
      <c r="C170" s="882"/>
      <c r="D170" s="883"/>
      <c r="E170" s="268">
        <v>6</v>
      </c>
      <c r="F170" s="226" t="s">
        <v>10</v>
      </c>
      <c r="G170" s="277">
        <v>12</v>
      </c>
      <c r="H170" s="270">
        <v>1100</v>
      </c>
      <c r="I170" s="245">
        <f t="shared" ref="I170:I176" si="4">H170*G170*E170</f>
        <v>79200</v>
      </c>
      <c r="J170" s="343">
        <v>2</v>
      </c>
      <c r="K170" s="344" t="s">
        <v>10</v>
      </c>
      <c r="L170" s="326">
        <v>12</v>
      </c>
      <c r="M170" s="346">
        <v>950</v>
      </c>
      <c r="N170" s="315">
        <v>22800</v>
      </c>
      <c r="O170" s="516"/>
      <c r="P170" s="517"/>
      <c r="Q170" s="507"/>
      <c r="R170" s="358"/>
      <c r="S170" s="358"/>
      <c r="T170" s="497"/>
      <c r="U170" s="497"/>
    </row>
    <row r="171" spans="1:21">
      <c r="A171" s="155"/>
      <c r="B171" s="886" t="s">
        <v>61</v>
      </c>
      <c r="C171" s="882"/>
      <c r="D171" s="883"/>
      <c r="E171" s="268">
        <v>3</v>
      </c>
      <c r="F171" s="226" t="s">
        <v>10</v>
      </c>
      <c r="G171" s="277">
        <v>12</v>
      </c>
      <c r="H171" s="270">
        <v>1100</v>
      </c>
      <c r="I171" s="245">
        <f t="shared" si="4"/>
        <v>39600</v>
      </c>
      <c r="J171" s="343">
        <v>2</v>
      </c>
      <c r="K171" s="344" t="s">
        <v>10</v>
      </c>
      <c r="L171" s="326">
        <v>12</v>
      </c>
      <c r="M171" s="346">
        <v>1000</v>
      </c>
      <c r="N171" s="315">
        <v>24000</v>
      </c>
      <c r="O171" s="516"/>
      <c r="P171" s="517"/>
      <c r="Q171" s="507"/>
      <c r="R171" s="358"/>
      <c r="S171" s="358"/>
      <c r="T171" s="497"/>
      <c r="U171" s="497"/>
    </row>
    <row r="172" spans="1:21">
      <c r="A172" s="155"/>
      <c r="B172" s="886" t="s">
        <v>73</v>
      </c>
      <c r="C172" s="882"/>
      <c r="D172" s="883"/>
      <c r="E172" s="268">
        <v>12</v>
      </c>
      <c r="F172" s="226" t="s">
        <v>10</v>
      </c>
      <c r="G172" s="277">
        <v>12</v>
      </c>
      <c r="H172" s="270">
        <v>900</v>
      </c>
      <c r="I172" s="245">
        <f t="shared" si="4"/>
        <v>129600</v>
      </c>
      <c r="J172" s="343">
        <v>6</v>
      </c>
      <c r="K172" s="344" t="s">
        <v>10</v>
      </c>
      <c r="L172" s="326">
        <v>12</v>
      </c>
      <c r="M172" s="346">
        <v>900</v>
      </c>
      <c r="N172" s="315">
        <v>64800</v>
      </c>
      <c r="O172" s="516"/>
      <c r="P172" s="517"/>
      <c r="Q172" s="507"/>
      <c r="R172" s="358"/>
      <c r="S172" s="358"/>
      <c r="T172" s="497"/>
      <c r="U172" s="497"/>
    </row>
    <row r="173" spans="1:21">
      <c r="A173" s="155"/>
      <c r="B173" s="886" t="s">
        <v>74</v>
      </c>
      <c r="C173" s="882"/>
      <c r="D173" s="883"/>
      <c r="E173" s="268">
        <v>12</v>
      </c>
      <c r="F173" s="226" t="s">
        <v>10</v>
      </c>
      <c r="G173" s="277">
        <v>12</v>
      </c>
      <c r="H173" s="270">
        <v>900</v>
      </c>
      <c r="I173" s="245">
        <f t="shared" si="4"/>
        <v>129600</v>
      </c>
      <c r="J173" s="343">
        <v>6</v>
      </c>
      <c r="K173" s="344" t="s">
        <v>10</v>
      </c>
      <c r="L173" s="326">
        <v>12</v>
      </c>
      <c r="M173" s="346">
        <v>900</v>
      </c>
      <c r="N173" s="315">
        <v>64800</v>
      </c>
      <c r="O173" s="516"/>
      <c r="P173" s="517"/>
      <c r="Q173" s="507"/>
      <c r="R173" s="358"/>
      <c r="S173" s="358"/>
      <c r="T173" s="497"/>
      <c r="U173" s="497"/>
    </row>
    <row r="174" spans="1:21">
      <c r="A174" s="155"/>
      <c r="B174" s="881" t="s">
        <v>159</v>
      </c>
      <c r="C174" s="884"/>
      <c r="D174" s="885"/>
      <c r="E174" s="268">
        <v>3</v>
      </c>
      <c r="F174" s="226" t="s">
        <v>10</v>
      </c>
      <c r="G174" s="277">
        <v>12</v>
      </c>
      <c r="H174" s="270">
        <v>900</v>
      </c>
      <c r="I174" s="245">
        <f>H174*G174*E174</f>
        <v>32400</v>
      </c>
      <c r="J174" s="343">
        <v>2</v>
      </c>
      <c r="K174" s="344" t="s">
        <v>10</v>
      </c>
      <c r="L174" s="326">
        <v>12</v>
      </c>
      <c r="M174" s="346">
        <v>900</v>
      </c>
      <c r="N174" s="315">
        <v>21600</v>
      </c>
      <c r="O174" s="516"/>
      <c r="P174" s="517"/>
      <c r="Q174" s="507"/>
      <c r="R174" s="358"/>
      <c r="S174" s="358"/>
      <c r="T174" s="497"/>
      <c r="U174" s="497"/>
    </row>
    <row r="175" spans="1:21">
      <c r="A175" s="155"/>
      <c r="B175" s="419" t="s">
        <v>88</v>
      </c>
      <c r="C175" s="420"/>
      <c r="D175" s="421"/>
      <c r="E175" s="268">
        <v>6</v>
      </c>
      <c r="F175" s="226" t="s">
        <v>10</v>
      </c>
      <c r="G175" s="277">
        <v>12</v>
      </c>
      <c r="H175" s="270">
        <v>900</v>
      </c>
      <c r="I175" s="245">
        <f t="shared" si="4"/>
        <v>64800</v>
      </c>
      <c r="J175" s="343">
        <v>4</v>
      </c>
      <c r="K175" s="344" t="s">
        <v>10</v>
      </c>
      <c r="L175" s="326">
        <v>12</v>
      </c>
      <c r="M175" s="346">
        <v>850</v>
      </c>
      <c r="N175" s="315">
        <v>40800</v>
      </c>
      <c r="O175" s="516"/>
      <c r="P175" s="517"/>
      <c r="Q175" s="507"/>
      <c r="R175" s="358"/>
      <c r="S175" s="358"/>
      <c r="T175" s="497"/>
      <c r="U175" s="497"/>
    </row>
    <row r="176" spans="1:21">
      <c r="A176" s="155"/>
      <c r="B176" s="886" t="s">
        <v>62</v>
      </c>
      <c r="C176" s="882"/>
      <c r="D176" s="883"/>
      <c r="E176" s="268">
        <v>18</v>
      </c>
      <c r="F176" s="226" t="s">
        <v>10</v>
      </c>
      <c r="G176" s="277">
        <v>12</v>
      </c>
      <c r="H176" s="270">
        <v>700</v>
      </c>
      <c r="I176" s="245">
        <f t="shared" si="4"/>
        <v>151200</v>
      </c>
      <c r="J176" s="343">
        <v>8</v>
      </c>
      <c r="K176" s="344" t="s">
        <v>10</v>
      </c>
      <c r="L176" s="326">
        <v>12</v>
      </c>
      <c r="M176" s="346">
        <v>850</v>
      </c>
      <c r="N176" s="315">
        <v>81600</v>
      </c>
      <c r="O176" s="516"/>
      <c r="P176" s="517"/>
      <c r="Q176" s="507"/>
      <c r="R176" s="358"/>
      <c r="S176" s="358"/>
      <c r="T176" s="497"/>
      <c r="U176" s="497"/>
    </row>
    <row r="177" spans="1:21">
      <c r="A177" s="155"/>
      <c r="B177" s="887" t="s">
        <v>53</v>
      </c>
      <c r="C177" s="888"/>
      <c r="D177" s="889"/>
      <c r="E177" s="276">
        <f>SUM(E168:E176)</f>
        <v>66</v>
      </c>
      <c r="F177" s="226"/>
      <c r="G177" s="267"/>
      <c r="H177" s="229"/>
      <c r="I177" s="274">
        <f>SUM(I168:I176)</f>
        <v>709200</v>
      </c>
      <c r="J177" s="353">
        <v>34</v>
      </c>
      <c r="K177" s="344"/>
      <c r="L177" s="341"/>
      <c r="M177" s="351"/>
      <c r="N177" s="529">
        <v>373200</v>
      </c>
      <c r="O177" s="519"/>
      <c r="P177" s="517"/>
      <c r="Q177" s="505"/>
      <c r="R177" s="506"/>
      <c r="S177" s="384"/>
      <c r="T177" s="497"/>
      <c r="U177" s="497"/>
    </row>
    <row r="178" spans="1:21">
      <c r="A178" s="155"/>
      <c r="B178" s="422"/>
      <c r="C178" s="423"/>
      <c r="D178" s="424"/>
      <c r="E178" s="276"/>
      <c r="F178" s="226"/>
      <c r="G178" s="267"/>
      <c r="H178" s="229"/>
      <c r="I178" s="274"/>
      <c r="J178" s="339"/>
      <c r="K178" s="344"/>
      <c r="L178" s="341"/>
      <c r="M178" s="351"/>
      <c r="N178" s="315"/>
      <c r="O178" s="515"/>
      <c r="P178" s="517"/>
      <c r="Q178" s="505"/>
      <c r="R178" s="506"/>
      <c r="S178" s="358"/>
      <c r="T178" s="497"/>
      <c r="U178" s="497"/>
    </row>
    <row r="179" spans="1:21">
      <c r="A179" s="158" t="s">
        <v>153</v>
      </c>
      <c r="B179" s="810" t="s">
        <v>158</v>
      </c>
      <c r="C179" s="882"/>
      <c r="D179" s="883"/>
      <c r="E179" s="265"/>
      <c r="F179" s="226"/>
      <c r="G179" s="267"/>
      <c r="H179" s="229"/>
      <c r="I179" s="245"/>
      <c r="J179" s="343"/>
      <c r="K179" s="344"/>
      <c r="L179" s="326"/>
      <c r="M179" s="346"/>
      <c r="N179" s="315"/>
      <c r="O179" s="516"/>
      <c r="P179" s="517"/>
      <c r="Q179" s="507"/>
      <c r="R179" s="358"/>
      <c r="S179" s="358"/>
      <c r="T179" s="497"/>
      <c r="U179" s="497"/>
    </row>
    <row r="180" spans="1:21">
      <c r="A180" s="155"/>
      <c r="B180" s="886" t="s">
        <v>156</v>
      </c>
      <c r="C180" s="882"/>
      <c r="D180" s="883"/>
      <c r="E180" s="268">
        <v>1</v>
      </c>
      <c r="F180" s="226" t="s">
        <v>10</v>
      </c>
      <c r="G180" s="277">
        <v>6</v>
      </c>
      <c r="H180" s="270">
        <v>1200</v>
      </c>
      <c r="I180" s="245">
        <f t="shared" ref="I180:I187" si="5">H180*G180*E180</f>
        <v>7200</v>
      </c>
      <c r="J180" s="343">
        <v>1</v>
      </c>
      <c r="K180" s="344" t="s">
        <v>10</v>
      </c>
      <c r="L180" s="326">
        <v>6</v>
      </c>
      <c r="M180" s="346">
        <v>1200</v>
      </c>
      <c r="N180" s="315">
        <v>7200</v>
      </c>
      <c r="O180" s="516"/>
      <c r="P180" s="517"/>
      <c r="Q180" s="507"/>
      <c r="R180" s="358"/>
      <c r="S180" s="358"/>
      <c r="T180" s="497"/>
      <c r="U180" s="497"/>
    </row>
    <row r="181" spans="1:21">
      <c r="A181" s="155"/>
      <c r="B181" s="886" t="s">
        <v>157</v>
      </c>
      <c r="C181" s="882"/>
      <c r="D181" s="883"/>
      <c r="E181" s="268">
        <v>1</v>
      </c>
      <c r="F181" s="226" t="s">
        <v>10</v>
      </c>
      <c r="G181" s="277">
        <v>6</v>
      </c>
      <c r="H181" s="270">
        <v>1200</v>
      </c>
      <c r="I181" s="245">
        <f t="shared" si="5"/>
        <v>7200</v>
      </c>
      <c r="J181" s="343">
        <v>1</v>
      </c>
      <c r="K181" s="344" t="s">
        <v>10</v>
      </c>
      <c r="L181" s="326">
        <v>6</v>
      </c>
      <c r="M181" s="346">
        <v>1000</v>
      </c>
      <c r="N181" s="315">
        <v>6000</v>
      </c>
      <c r="O181" s="516"/>
      <c r="P181" s="517"/>
      <c r="Q181" s="507"/>
      <c r="R181" s="358"/>
      <c r="S181" s="358"/>
      <c r="T181" s="497"/>
      <c r="U181" s="497"/>
    </row>
    <row r="182" spans="1:21">
      <c r="A182" s="155"/>
      <c r="B182" s="886" t="s">
        <v>87</v>
      </c>
      <c r="C182" s="882"/>
      <c r="D182" s="883"/>
      <c r="E182" s="268">
        <v>1</v>
      </c>
      <c r="F182" s="226" t="s">
        <v>10</v>
      </c>
      <c r="G182" s="277">
        <v>6</v>
      </c>
      <c r="H182" s="270">
        <v>1100</v>
      </c>
      <c r="I182" s="245">
        <f t="shared" si="5"/>
        <v>6600</v>
      </c>
      <c r="J182" s="343">
        <v>1</v>
      </c>
      <c r="K182" s="344" t="s">
        <v>10</v>
      </c>
      <c r="L182" s="326">
        <v>6</v>
      </c>
      <c r="M182" s="346">
        <v>950</v>
      </c>
      <c r="N182" s="315">
        <v>5700</v>
      </c>
      <c r="O182" s="516"/>
      <c r="P182" s="517"/>
      <c r="Q182" s="507"/>
      <c r="R182" s="358"/>
      <c r="S182" s="358"/>
      <c r="T182" s="497"/>
      <c r="U182" s="497"/>
    </row>
    <row r="183" spans="1:21">
      <c r="A183" s="155"/>
      <c r="B183" s="886" t="s">
        <v>73</v>
      </c>
      <c r="C183" s="882"/>
      <c r="D183" s="883"/>
      <c r="E183" s="268">
        <v>4</v>
      </c>
      <c r="F183" s="226" t="s">
        <v>10</v>
      </c>
      <c r="G183" s="277">
        <v>6</v>
      </c>
      <c r="H183" s="270">
        <v>900</v>
      </c>
      <c r="I183" s="245">
        <f t="shared" si="5"/>
        <v>21600</v>
      </c>
      <c r="J183" s="343">
        <v>2</v>
      </c>
      <c r="K183" s="344" t="s">
        <v>10</v>
      </c>
      <c r="L183" s="326">
        <v>6</v>
      </c>
      <c r="M183" s="346">
        <v>900</v>
      </c>
      <c r="N183" s="315">
        <v>10800</v>
      </c>
      <c r="O183" s="516"/>
      <c r="P183" s="517"/>
      <c r="Q183" s="507"/>
      <c r="R183" s="358"/>
      <c r="S183" s="358"/>
      <c r="T183" s="497"/>
      <c r="U183" s="497"/>
    </row>
    <row r="184" spans="1:21">
      <c r="A184" s="155"/>
      <c r="B184" s="886" t="s">
        <v>74</v>
      </c>
      <c r="C184" s="882"/>
      <c r="D184" s="883"/>
      <c r="E184" s="268">
        <v>4</v>
      </c>
      <c r="F184" s="226" t="s">
        <v>10</v>
      </c>
      <c r="G184" s="277">
        <v>6</v>
      </c>
      <c r="H184" s="270">
        <v>900</v>
      </c>
      <c r="I184" s="245">
        <f t="shared" si="5"/>
        <v>21600</v>
      </c>
      <c r="J184" s="343">
        <v>2</v>
      </c>
      <c r="K184" s="344" t="s">
        <v>10</v>
      </c>
      <c r="L184" s="326">
        <v>6</v>
      </c>
      <c r="M184" s="346">
        <v>900</v>
      </c>
      <c r="N184" s="315">
        <v>10800</v>
      </c>
      <c r="O184" s="516"/>
      <c r="P184" s="517"/>
      <c r="Q184" s="507"/>
      <c r="R184" s="358"/>
      <c r="S184" s="358"/>
      <c r="T184" s="497"/>
      <c r="U184" s="497"/>
    </row>
    <row r="185" spans="1:21">
      <c r="A185" s="155"/>
      <c r="B185" s="881" t="s">
        <v>159</v>
      </c>
      <c r="C185" s="884"/>
      <c r="D185" s="885"/>
      <c r="E185" s="268">
        <v>1</v>
      </c>
      <c r="F185" s="226" t="s">
        <v>10</v>
      </c>
      <c r="G185" s="277">
        <v>6</v>
      </c>
      <c r="H185" s="270">
        <v>900</v>
      </c>
      <c r="I185" s="245">
        <f t="shared" si="5"/>
        <v>5400</v>
      </c>
      <c r="J185" s="343">
        <v>1</v>
      </c>
      <c r="K185" s="344" t="s">
        <v>10</v>
      </c>
      <c r="L185" s="326">
        <v>6</v>
      </c>
      <c r="M185" s="346">
        <v>900</v>
      </c>
      <c r="N185" s="315">
        <v>5400</v>
      </c>
      <c r="O185" s="516"/>
      <c r="P185" s="517"/>
      <c r="Q185" s="507"/>
      <c r="R185" s="358"/>
      <c r="S185" s="358"/>
      <c r="T185" s="497"/>
      <c r="U185" s="497"/>
    </row>
    <row r="186" spans="1:21">
      <c r="A186" s="155"/>
      <c r="B186" s="419" t="s">
        <v>88</v>
      </c>
      <c r="C186" s="420"/>
      <c r="D186" s="421"/>
      <c r="E186" s="268">
        <v>4</v>
      </c>
      <c r="F186" s="226" t="s">
        <v>10</v>
      </c>
      <c r="G186" s="277">
        <v>6</v>
      </c>
      <c r="H186" s="270">
        <v>900</v>
      </c>
      <c r="I186" s="245">
        <f t="shared" si="5"/>
        <v>21600</v>
      </c>
      <c r="J186" s="343">
        <v>2</v>
      </c>
      <c r="K186" s="344" t="s">
        <v>10</v>
      </c>
      <c r="L186" s="326">
        <v>6</v>
      </c>
      <c r="M186" s="346">
        <v>850</v>
      </c>
      <c r="N186" s="315">
        <v>10200</v>
      </c>
      <c r="O186" s="516"/>
      <c r="P186" s="517"/>
      <c r="Q186" s="507"/>
      <c r="R186" s="358"/>
      <c r="S186" s="358"/>
      <c r="T186" s="497"/>
      <c r="U186" s="497"/>
    </row>
    <row r="187" spans="1:21">
      <c r="A187" s="155"/>
      <c r="B187" s="886" t="s">
        <v>62</v>
      </c>
      <c r="C187" s="882"/>
      <c r="D187" s="883"/>
      <c r="E187" s="268">
        <v>4</v>
      </c>
      <c r="F187" s="226" t="s">
        <v>10</v>
      </c>
      <c r="G187" s="277">
        <v>6</v>
      </c>
      <c r="H187" s="270">
        <v>700</v>
      </c>
      <c r="I187" s="245">
        <f t="shared" si="5"/>
        <v>16800</v>
      </c>
      <c r="J187" s="343">
        <v>1</v>
      </c>
      <c r="K187" s="344" t="s">
        <v>10</v>
      </c>
      <c r="L187" s="326">
        <v>6</v>
      </c>
      <c r="M187" s="346">
        <v>850</v>
      </c>
      <c r="N187" s="315">
        <v>5100</v>
      </c>
      <c r="O187" s="516"/>
      <c r="P187" s="517"/>
      <c r="Q187" s="507"/>
      <c r="R187" s="358"/>
      <c r="S187" s="358"/>
      <c r="T187" s="497"/>
      <c r="U187" s="497"/>
    </row>
    <row r="188" spans="1:21">
      <c r="A188" s="155"/>
      <c r="B188" s="887" t="s">
        <v>53</v>
      </c>
      <c r="C188" s="888"/>
      <c r="D188" s="889"/>
      <c r="E188" s="276">
        <f>SUM(E180:E187)</f>
        <v>20</v>
      </c>
      <c r="F188" s="226"/>
      <c r="G188" s="267"/>
      <c r="H188" s="229"/>
      <c r="I188" s="274">
        <f>SUM(I180:I187)</f>
        <v>108000</v>
      </c>
      <c r="J188" s="353">
        <v>11</v>
      </c>
      <c r="K188" s="344"/>
      <c r="L188" s="341"/>
      <c r="M188" s="351"/>
      <c r="N188" s="529">
        <v>61200</v>
      </c>
      <c r="O188" s="519"/>
      <c r="P188" s="517"/>
      <c r="Q188" s="505"/>
      <c r="R188" s="506"/>
      <c r="S188" s="384"/>
      <c r="T188" s="497"/>
      <c r="U188" s="497"/>
    </row>
    <row r="189" spans="1:21">
      <c r="A189" s="155"/>
      <c r="B189" s="422"/>
      <c r="C189" s="423"/>
      <c r="D189" s="424"/>
      <c r="E189" s="276"/>
      <c r="F189" s="226"/>
      <c r="G189" s="267"/>
      <c r="H189" s="229"/>
      <c r="I189" s="274"/>
      <c r="J189" s="339"/>
      <c r="K189" s="344"/>
      <c r="L189" s="341"/>
      <c r="M189" s="351"/>
      <c r="N189" s="529"/>
      <c r="O189" s="515"/>
      <c r="P189" s="517"/>
      <c r="Q189" s="505"/>
      <c r="R189" s="506"/>
      <c r="S189" s="384"/>
      <c r="T189" s="497"/>
      <c r="U189" s="497"/>
    </row>
    <row r="190" spans="1:21">
      <c r="A190" s="155"/>
      <c r="B190" s="422"/>
      <c r="C190" s="423"/>
      <c r="D190" s="424"/>
      <c r="E190" s="276"/>
      <c r="F190" s="226"/>
      <c r="G190" s="267"/>
      <c r="H190" s="229"/>
      <c r="I190" s="274"/>
      <c r="J190" s="339"/>
      <c r="K190" s="344"/>
      <c r="L190" s="341"/>
      <c r="M190" s="351"/>
      <c r="N190" s="529"/>
      <c r="O190" s="515"/>
      <c r="P190" s="517"/>
      <c r="Q190" s="505"/>
      <c r="R190" s="506"/>
      <c r="S190" s="384"/>
      <c r="T190" s="497"/>
      <c r="U190" s="497"/>
    </row>
    <row r="191" spans="1:21">
      <c r="A191" s="155"/>
      <c r="B191" s="422"/>
      <c r="C191" s="423"/>
      <c r="D191" s="424"/>
      <c r="E191" s="265"/>
      <c r="F191" s="226"/>
      <c r="G191" s="267"/>
      <c r="H191" s="229"/>
      <c r="I191" s="274"/>
      <c r="J191" s="339"/>
      <c r="K191" s="344"/>
      <c r="L191" s="341"/>
      <c r="M191" s="351"/>
      <c r="N191" s="530"/>
      <c r="O191" s="515"/>
      <c r="P191" s="517"/>
      <c r="Q191" s="505"/>
      <c r="R191" s="506"/>
      <c r="S191" s="385"/>
      <c r="T191" s="497"/>
      <c r="U191" s="497"/>
    </row>
    <row r="192" spans="1:21">
      <c r="A192" s="158" t="s">
        <v>154</v>
      </c>
      <c r="B192" s="810" t="s">
        <v>20</v>
      </c>
      <c r="C192" s="882"/>
      <c r="D192" s="883"/>
      <c r="E192" s="265"/>
      <c r="F192" s="226"/>
      <c r="G192" s="267"/>
      <c r="H192" s="229"/>
      <c r="I192" s="275"/>
      <c r="J192" s="339"/>
      <c r="K192" s="344"/>
      <c r="L192" s="341"/>
      <c r="M192" s="351"/>
      <c r="N192" s="529"/>
      <c r="O192" s="515"/>
      <c r="P192" s="517"/>
      <c r="Q192" s="505"/>
      <c r="R192" s="506"/>
      <c r="S192" s="384"/>
      <c r="T192" s="497"/>
      <c r="U192" s="497"/>
    </row>
    <row r="193" spans="1:21">
      <c r="A193" s="155"/>
      <c r="B193" s="816" t="s">
        <v>63</v>
      </c>
      <c r="C193" s="884"/>
      <c r="D193" s="885"/>
      <c r="E193" s="265"/>
      <c r="F193" s="226"/>
      <c r="G193" s="267"/>
      <c r="H193" s="229"/>
      <c r="I193" s="274">
        <f>(I197+I198+I199)*0.003</f>
        <v>9043.2330000000002</v>
      </c>
      <c r="J193" s="339"/>
      <c r="K193" s="344"/>
      <c r="L193" s="341"/>
      <c r="M193" s="351"/>
      <c r="N193" s="529">
        <v>4084.1280000000002</v>
      </c>
      <c r="O193" s="515"/>
      <c r="P193" s="517"/>
      <c r="Q193" s="505"/>
      <c r="R193" s="506"/>
      <c r="S193" s="384"/>
      <c r="T193" s="497"/>
      <c r="U193" s="497"/>
    </row>
    <row r="194" spans="1:21">
      <c r="A194" s="158" t="s">
        <v>162</v>
      </c>
      <c r="B194" s="899" t="s">
        <v>89</v>
      </c>
      <c r="C194" s="900"/>
      <c r="D194" s="901"/>
      <c r="E194" s="265"/>
      <c r="F194" s="226"/>
      <c r="G194" s="267"/>
      <c r="H194" s="229"/>
      <c r="I194" s="274">
        <f>(I197+I198+I199)*0.05</f>
        <v>150720.55000000002</v>
      </c>
      <c r="J194" s="339"/>
      <c r="K194" s="344"/>
      <c r="L194" s="341"/>
      <c r="M194" s="351"/>
      <c r="N194" s="529">
        <v>68068.800000000003</v>
      </c>
      <c r="O194" s="515"/>
      <c r="P194" s="517"/>
      <c r="Q194" s="505"/>
      <c r="R194" s="506"/>
      <c r="S194" s="358"/>
      <c r="T194" s="497"/>
      <c r="U194" s="497"/>
    </row>
    <row r="195" spans="1:21">
      <c r="A195" s="155"/>
      <c r="B195" s="895"/>
      <c r="C195" s="884"/>
      <c r="D195" s="885"/>
      <c r="E195" s="265"/>
      <c r="F195" s="226"/>
      <c r="G195" s="267"/>
      <c r="H195" s="229"/>
      <c r="I195" s="245"/>
      <c r="J195" s="339"/>
      <c r="K195" s="344"/>
      <c r="L195" s="341"/>
      <c r="M195" s="351"/>
      <c r="N195" s="315"/>
      <c r="O195" s="515"/>
      <c r="P195" s="517"/>
      <c r="Q195" s="505"/>
      <c r="R195" s="506"/>
      <c r="S195" s="358"/>
      <c r="T195" s="497"/>
      <c r="U195" s="497"/>
    </row>
    <row r="196" spans="1:21">
      <c r="A196" s="155"/>
      <c r="B196" s="896" t="s">
        <v>64</v>
      </c>
      <c r="C196" s="897"/>
      <c r="D196" s="898"/>
      <c r="E196" s="265"/>
      <c r="F196" s="226"/>
      <c r="G196" s="267"/>
      <c r="H196" s="229"/>
      <c r="I196" s="245"/>
      <c r="J196" s="339"/>
      <c r="K196" s="344"/>
      <c r="L196" s="341"/>
      <c r="M196" s="351"/>
      <c r="N196" s="528">
        <v>126400</v>
      </c>
      <c r="O196" s="515"/>
      <c r="P196" s="517"/>
      <c r="Q196" s="505"/>
      <c r="R196" s="506"/>
      <c r="S196" s="383"/>
      <c r="T196" s="497"/>
      <c r="U196" s="497"/>
    </row>
    <row r="197" spans="1:21">
      <c r="A197" s="155"/>
      <c r="B197" s="896" t="s">
        <v>65</v>
      </c>
      <c r="C197" s="828"/>
      <c r="D197" s="829"/>
      <c r="E197" s="265"/>
      <c r="F197" s="226"/>
      <c r="G197" s="267"/>
      <c r="H197" s="229"/>
      <c r="I197" s="278">
        <f>I39</f>
        <v>687000</v>
      </c>
      <c r="J197" s="339"/>
      <c r="K197" s="344"/>
      <c r="L197" s="341"/>
      <c r="M197" s="351"/>
      <c r="N197" s="529">
        <v>655376</v>
      </c>
      <c r="O197" s="515"/>
      <c r="P197" s="517"/>
      <c r="Q197" s="505"/>
      <c r="R197" s="506"/>
      <c r="S197" s="384"/>
      <c r="T197" s="497"/>
      <c r="U197" s="497"/>
    </row>
    <row r="198" spans="1:21">
      <c r="A198" s="155"/>
      <c r="B198" s="896" t="s">
        <v>66</v>
      </c>
      <c r="C198" s="897"/>
      <c r="D198" s="898"/>
      <c r="E198" s="265"/>
      <c r="F198" s="226"/>
      <c r="G198" s="267"/>
      <c r="H198" s="229"/>
      <c r="I198" s="274">
        <f>I45+I78+I116+I121+I132+I137+I154+I56+I62+I67+I72+I84+I90+I96+I102+I108+I142+I50</f>
        <v>1323011</v>
      </c>
      <c r="J198" s="339"/>
      <c r="K198" s="344"/>
      <c r="L198" s="341"/>
      <c r="M198" s="351"/>
      <c r="N198" s="529">
        <v>579600</v>
      </c>
      <c r="O198" s="515"/>
      <c r="P198" s="517"/>
      <c r="Q198" s="505"/>
      <c r="R198" s="506"/>
      <c r="S198" s="384"/>
      <c r="T198" s="497"/>
      <c r="U198" s="497"/>
    </row>
    <row r="199" spans="1:21">
      <c r="A199" s="155"/>
      <c r="B199" s="896" t="s">
        <v>38</v>
      </c>
      <c r="C199" s="897"/>
      <c r="D199" s="898"/>
      <c r="E199" s="265"/>
      <c r="F199" s="226"/>
      <c r="G199" s="267"/>
      <c r="H199" s="229"/>
      <c r="I199" s="274">
        <f>I177+I165+I188</f>
        <v>1004400</v>
      </c>
      <c r="J199" s="339"/>
      <c r="K199" s="344"/>
      <c r="L199" s="341"/>
      <c r="M199" s="351"/>
      <c r="N199" s="529">
        <v>204206.4</v>
      </c>
      <c r="O199" s="515"/>
      <c r="P199" s="517"/>
      <c r="Q199" s="505"/>
      <c r="R199" s="506"/>
      <c r="S199" s="384"/>
      <c r="T199" s="497"/>
      <c r="U199" s="497"/>
    </row>
    <row r="200" spans="1:21">
      <c r="A200" s="155"/>
      <c r="B200" s="896" t="s">
        <v>67</v>
      </c>
      <c r="C200" s="897"/>
      <c r="D200" s="898"/>
      <c r="E200" s="265"/>
      <c r="F200" s="226"/>
      <c r="G200" s="267"/>
      <c r="H200" s="229"/>
      <c r="I200" s="274">
        <f>(I197+I198+I199)*0.15</f>
        <v>452161.64999999997</v>
      </c>
      <c r="J200" s="339"/>
      <c r="K200" s="344"/>
      <c r="L200" s="341"/>
      <c r="M200" s="351"/>
      <c r="N200" s="529">
        <v>1637735.328</v>
      </c>
      <c r="O200" s="515"/>
      <c r="P200" s="517"/>
      <c r="Q200" s="505"/>
      <c r="R200" s="506"/>
      <c r="S200" s="384"/>
      <c r="T200" s="497"/>
      <c r="U200" s="497"/>
    </row>
    <row r="201" spans="1:21" ht="15" thickBot="1">
      <c r="A201" s="155"/>
      <c r="B201" s="909" t="s">
        <v>68</v>
      </c>
      <c r="C201" s="903"/>
      <c r="D201" s="904"/>
      <c r="E201" s="265"/>
      <c r="F201" s="226"/>
      <c r="G201" s="267"/>
      <c r="H201" s="229"/>
      <c r="I201" s="284">
        <f>SUM(I193:I200)</f>
        <v>3626336.4329999997</v>
      </c>
      <c r="J201" s="910" t="s">
        <v>174</v>
      </c>
      <c r="K201" s="910"/>
      <c r="L201" s="910"/>
      <c r="M201" s="910"/>
      <c r="N201" s="315"/>
      <c r="O201" s="937"/>
      <c r="P201" s="937"/>
      <c r="Q201" s="937"/>
      <c r="R201" s="937"/>
      <c r="S201" s="358"/>
      <c r="T201" s="497"/>
      <c r="U201" s="497"/>
    </row>
    <row r="202" spans="1:21" ht="15" thickBot="1">
      <c r="A202" s="155"/>
      <c r="B202" s="911" t="s">
        <v>69</v>
      </c>
      <c r="C202" s="912"/>
      <c r="D202" s="913"/>
      <c r="E202" s="912" t="s">
        <v>174</v>
      </c>
      <c r="F202" s="912"/>
      <c r="G202" s="912"/>
      <c r="H202" s="914"/>
      <c r="I202" s="285"/>
      <c r="J202" s="339"/>
      <c r="K202" s="344"/>
      <c r="L202" s="341"/>
      <c r="M202" s="351"/>
      <c r="N202" s="531">
        <v>1637735.328</v>
      </c>
      <c r="O202" s="515"/>
      <c r="P202" s="517"/>
      <c r="Q202" s="505"/>
      <c r="R202" s="506"/>
      <c r="S202" s="520"/>
      <c r="T202" s="497"/>
      <c r="U202" s="497"/>
    </row>
    <row r="203" spans="1:21" ht="15.5" thickBot="1">
      <c r="A203" s="160"/>
      <c r="B203" s="915" t="s">
        <v>32</v>
      </c>
      <c r="C203" s="916"/>
      <c r="D203" s="917"/>
      <c r="E203" s="107"/>
      <c r="F203" s="105"/>
      <c r="G203" s="106"/>
      <c r="H203" s="116" t="s">
        <v>70</v>
      </c>
      <c r="I203" s="286">
        <f>I201</f>
        <v>3626336.4329999997</v>
      </c>
      <c r="J203" s="910" t="s">
        <v>174</v>
      </c>
      <c r="K203" s="910"/>
      <c r="L203" s="910"/>
      <c r="M203" s="910"/>
      <c r="N203" s="315"/>
      <c r="O203" s="937"/>
      <c r="P203" s="937"/>
      <c r="Q203" s="937"/>
      <c r="R203" s="937"/>
      <c r="S203" s="358"/>
      <c r="T203" s="497"/>
      <c r="U203" s="497"/>
    </row>
    <row r="204" spans="1:21" ht="15" thickBot="1">
      <c r="A204" s="102"/>
      <c r="B204" s="103"/>
      <c r="C204" s="103"/>
      <c r="D204" s="103"/>
      <c r="E204" s="103"/>
      <c r="F204" s="103"/>
      <c r="G204" s="103"/>
      <c r="H204" s="103"/>
      <c r="I204" s="104"/>
      <c r="J204" s="13"/>
      <c r="K204" s="354"/>
      <c r="L204" s="355"/>
      <c r="M204" s="356"/>
      <c r="N204" s="357" t="s">
        <v>70</v>
      </c>
      <c r="O204" s="13"/>
      <c r="P204" s="521"/>
      <c r="Q204" s="522"/>
      <c r="R204" s="522"/>
      <c r="S204" s="523"/>
      <c r="T204" s="497"/>
      <c r="U204" s="497"/>
    </row>
    <row r="205" spans="1:21">
      <c r="A205" s="905" t="s">
        <v>11</v>
      </c>
      <c r="B205" s="906"/>
      <c r="C205" s="906"/>
      <c r="D205" s="103"/>
      <c r="E205" s="103"/>
      <c r="F205" s="103"/>
      <c r="G205" s="103"/>
      <c r="H205" s="103"/>
      <c r="I205" s="104"/>
      <c r="J205" s="2"/>
      <c r="K205" s="2"/>
      <c r="L205" s="2"/>
      <c r="M205" s="2"/>
      <c r="N205" s="2"/>
      <c r="O205" s="13"/>
      <c r="P205" s="13"/>
      <c r="Q205" s="13"/>
      <c r="R205" s="13"/>
      <c r="S205" s="13"/>
      <c r="T205" s="497"/>
      <c r="U205" s="497"/>
    </row>
    <row r="206" spans="1:21">
      <c r="A206" s="102"/>
      <c r="B206" s="103"/>
      <c r="C206" s="103"/>
      <c r="D206" s="103"/>
      <c r="E206" s="103"/>
      <c r="F206" s="103"/>
      <c r="G206" s="103"/>
      <c r="H206" s="103"/>
      <c r="I206" s="104"/>
      <c r="J206" s="104"/>
      <c r="K206" s="2"/>
      <c r="L206" s="2"/>
      <c r="M206" s="2"/>
      <c r="N206" s="2"/>
      <c r="O206" s="13"/>
      <c r="P206" s="13"/>
      <c r="Q206" s="13"/>
      <c r="R206" s="13"/>
      <c r="S206" s="13"/>
      <c r="T206" s="497"/>
      <c r="U206" s="497"/>
    </row>
    <row r="207" spans="1:21">
      <c r="A207" s="907" t="s">
        <v>40</v>
      </c>
      <c r="B207" s="908"/>
      <c r="C207" s="908"/>
      <c r="D207" s="103"/>
      <c r="E207" s="103"/>
      <c r="F207" s="103"/>
      <c r="G207" s="103"/>
      <c r="H207" s="103"/>
      <c r="I207" s="104"/>
      <c r="J207" s="104"/>
      <c r="K207" s="2"/>
      <c r="L207" s="2"/>
      <c r="M207" s="2"/>
      <c r="N207" s="2"/>
      <c r="O207" s="13"/>
      <c r="P207" s="13"/>
      <c r="Q207" s="13"/>
      <c r="R207" s="13"/>
      <c r="S207" s="13"/>
      <c r="T207" s="497"/>
      <c r="U207" s="497"/>
    </row>
    <row r="208" spans="1:21">
      <c r="A208" s="14" t="s">
        <v>94</v>
      </c>
      <c r="B208" s="16"/>
      <c r="C208" s="16"/>
      <c r="D208" s="162"/>
      <c r="E208" s="9"/>
      <c r="F208" s="9"/>
      <c r="G208" s="9"/>
      <c r="H208" s="10"/>
      <c r="I208" s="11" t="s">
        <v>71</v>
      </c>
      <c r="J208" s="11"/>
      <c r="K208" s="2"/>
      <c r="L208" s="2"/>
      <c r="M208" s="2"/>
      <c r="N208" s="2"/>
      <c r="O208" s="13"/>
      <c r="P208" s="13"/>
      <c r="Q208" s="13"/>
      <c r="R208" s="13"/>
      <c r="S208" s="13"/>
      <c r="T208" s="497"/>
      <c r="U208" s="497"/>
    </row>
    <row r="209" spans="1:21">
      <c r="A209" s="2"/>
      <c r="B209" s="2"/>
      <c r="C209" s="2"/>
      <c r="D209" s="2"/>
      <c r="E209" s="9"/>
      <c r="F209" s="9"/>
      <c r="G209" s="9"/>
      <c r="H209" s="10"/>
      <c r="I209" s="11"/>
      <c r="J209" s="11"/>
      <c r="K209" s="2"/>
      <c r="L209" s="2"/>
      <c r="M209" s="2"/>
      <c r="N209" s="2"/>
      <c r="O209" s="13"/>
      <c r="P209" s="13"/>
      <c r="Q209" s="13"/>
      <c r="R209" s="13"/>
      <c r="S209" s="13"/>
      <c r="T209" s="497"/>
      <c r="U209" s="497"/>
    </row>
    <row r="210" spans="1:21">
      <c r="A210" t="s">
        <v>29</v>
      </c>
      <c r="B210" s="16"/>
      <c r="C210" s="16"/>
      <c r="D210" s="16"/>
      <c r="E210" s="9"/>
      <c r="F210" s="9"/>
      <c r="G210" s="9"/>
      <c r="H210" s="10"/>
      <c r="I210" s="11"/>
      <c r="J210" s="11"/>
      <c r="K210" s="2"/>
      <c r="L210" s="2"/>
      <c r="M210" s="2"/>
      <c r="N210" s="2"/>
      <c r="O210" s="13"/>
      <c r="P210" s="13"/>
      <c r="Q210" s="13"/>
      <c r="R210" s="13"/>
      <c r="S210" s="13"/>
      <c r="T210" s="497"/>
      <c r="U210" s="497"/>
    </row>
    <row r="211" spans="1:21">
      <c r="E211" s="9"/>
      <c r="F211" s="9"/>
      <c r="G211" s="9"/>
      <c r="H211" s="10"/>
      <c r="I211" s="11"/>
      <c r="J211" s="11"/>
      <c r="K211" s="2"/>
      <c r="L211" s="2"/>
      <c r="M211" s="2"/>
      <c r="N211" s="2"/>
      <c r="O211" s="13"/>
      <c r="P211" s="13"/>
      <c r="Q211" s="13"/>
      <c r="R211" s="13"/>
      <c r="S211" s="13"/>
      <c r="T211" s="497"/>
      <c r="U211" s="497"/>
    </row>
    <row r="212" spans="1:21">
      <c r="A212" s="23" t="s">
        <v>130</v>
      </c>
      <c r="D212" s="40" t="s">
        <v>95</v>
      </c>
      <c r="E212" s="9"/>
      <c r="F212" s="9"/>
      <c r="G212" s="9"/>
      <c r="H212" s="10"/>
      <c r="I212" s="11"/>
      <c r="J212" s="11"/>
      <c r="K212" s="2"/>
      <c r="L212" s="2"/>
      <c r="M212" s="2"/>
      <c r="N212" s="2"/>
      <c r="O212" s="13"/>
      <c r="P212" s="13"/>
      <c r="Q212" s="13"/>
      <c r="R212" s="13"/>
      <c r="S212" s="13"/>
      <c r="T212" s="497"/>
      <c r="U212" s="497"/>
    </row>
    <row r="213" spans="1:21">
      <c r="A213" t="s">
        <v>93</v>
      </c>
      <c r="D213" s="163" t="s">
        <v>96</v>
      </c>
      <c r="E213" s="9"/>
      <c r="F213" s="9"/>
      <c r="G213" s="9"/>
      <c r="H213" s="10"/>
      <c r="I213" s="11"/>
      <c r="J213" s="11"/>
      <c r="K213" s="2"/>
      <c r="L213" s="2"/>
      <c r="M213" s="2"/>
      <c r="N213" s="2"/>
      <c r="O213" s="13"/>
      <c r="P213" s="13"/>
      <c r="Q213" s="13"/>
      <c r="R213" s="13"/>
      <c r="S213" s="13"/>
      <c r="T213" s="497"/>
      <c r="U213" s="497"/>
    </row>
    <row r="214" spans="1:21">
      <c r="A214" s="2"/>
      <c r="B214" s="2"/>
      <c r="C214" s="2"/>
      <c r="D214" s="2"/>
      <c r="E214" s="9"/>
      <c r="F214" s="9"/>
      <c r="G214" s="9"/>
      <c r="H214" s="10"/>
      <c r="I214" s="11"/>
      <c r="J214" s="11"/>
      <c r="K214" s="2"/>
      <c r="L214" s="2"/>
      <c r="M214" s="2"/>
      <c r="N214" s="2"/>
      <c r="O214" s="2"/>
      <c r="P214" s="2"/>
      <c r="Q214" s="2"/>
      <c r="R214" s="2"/>
      <c r="S214" s="2"/>
    </row>
    <row r="215" spans="1:21">
      <c r="A215" s="2"/>
      <c r="B215" s="2"/>
      <c r="C215" s="2"/>
      <c r="D215" s="2"/>
      <c r="E215" s="2"/>
      <c r="F215" s="2"/>
      <c r="G215" s="13"/>
      <c r="H215" s="3"/>
      <c r="I215" s="3"/>
      <c r="J215" s="3"/>
      <c r="K215" s="2"/>
      <c r="L215" s="2"/>
      <c r="M215" s="2"/>
      <c r="N215" s="2"/>
      <c r="O215" s="2"/>
      <c r="P215" s="2"/>
      <c r="Q215" s="2"/>
      <c r="R215" s="2"/>
      <c r="S215" s="2"/>
    </row>
  </sheetData>
  <mergeCells count="172">
    <mergeCell ref="A205:C205"/>
    <mergeCell ref="A207:C207"/>
    <mergeCell ref="J8:N8"/>
    <mergeCell ref="J201:M201"/>
    <mergeCell ref="J203:M203"/>
    <mergeCell ref="B201:D201"/>
    <mergeCell ref="O201:R201"/>
    <mergeCell ref="B202:D202"/>
    <mergeCell ref="E202:H202"/>
    <mergeCell ref="B203:D203"/>
    <mergeCell ref="O203:R203"/>
    <mergeCell ref="B195:D195"/>
    <mergeCell ref="B196:D196"/>
    <mergeCell ref="B197:D197"/>
    <mergeCell ref="B198:D198"/>
    <mergeCell ref="B199:D199"/>
    <mergeCell ref="B200:D200"/>
    <mergeCell ref="B185:D185"/>
    <mergeCell ref="B187:D187"/>
    <mergeCell ref="B188:D188"/>
    <mergeCell ref="B192:D192"/>
    <mergeCell ref="B193:D193"/>
    <mergeCell ref="B194:D194"/>
    <mergeCell ref="B179:D179"/>
    <mergeCell ref="B180:D180"/>
    <mergeCell ref="B181:D181"/>
    <mergeCell ref="B182:D182"/>
    <mergeCell ref="B183:D183"/>
    <mergeCell ref="B184:D184"/>
    <mergeCell ref="B171:D171"/>
    <mergeCell ref="B172:D172"/>
    <mergeCell ref="B173:D173"/>
    <mergeCell ref="B174:D174"/>
    <mergeCell ref="B176:D176"/>
    <mergeCell ref="B177:D177"/>
    <mergeCell ref="B164:D164"/>
    <mergeCell ref="B165:D165"/>
    <mergeCell ref="B167:D167"/>
    <mergeCell ref="B168:D168"/>
    <mergeCell ref="B169:D169"/>
    <mergeCell ref="B170:D170"/>
    <mergeCell ref="B157:D157"/>
    <mergeCell ref="B158:D158"/>
    <mergeCell ref="B159:D159"/>
    <mergeCell ref="B160:D160"/>
    <mergeCell ref="B161:D161"/>
    <mergeCell ref="B162:D162"/>
    <mergeCell ref="B150:D150"/>
    <mergeCell ref="B151:D151"/>
    <mergeCell ref="B152:D152"/>
    <mergeCell ref="B154:D154"/>
    <mergeCell ref="B155:D155"/>
    <mergeCell ref="B156:D156"/>
    <mergeCell ref="B144:D144"/>
    <mergeCell ref="B145:D145"/>
    <mergeCell ref="B146:D146"/>
    <mergeCell ref="B147:D147"/>
    <mergeCell ref="B148:D148"/>
    <mergeCell ref="B149:D149"/>
    <mergeCell ref="B137:D137"/>
    <mergeCell ref="B138:D138"/>
    <mergeCell ref="B139:D139"/>
    <mergeCell ref="B140:D140"/>
    <mergeCell ref="B141:D141"/>
    <mergeCell ref="B142:D142"/>
    <mergeCell ref="B130:D130"/>
    <mergeCell ref="B131:D131"/>
    <mergeCell ref="B132:D132"/>
    <mergeCell ref="B134:D134"/>
    <mergeCell ref="B135:D135"/>
    <mergeCell ref="B136:D136"/>
    <mergeCell ref="B124:D124"/>
    <mergeCell ref="B125:D125"/>
    <mergeCell ref="B126:D126"/>
    <mergeCell ref="B127:D127"/>
    <mergeCell ref="B128:D128"/>
    <mergeCell ref="B129:D129"/>
    <mergeCell ref="B116:D116"/>
    <mergeCell ref="B118:D118"/>
    <mergeCell ref="B119:D119"/>
    <mergeCell ref="B120:D120"/>
    <mergeCell ref="B121:D121"/>
    <mergeCell ref="B123:D123"/>
    <mergeCell ref="B104:D104"/>
    <mergeCell ref="B105:D105"/>
    <mergeCell ref="B108:D108"/>
    <mergeCell ref="B110:D110"/>
    <mergeCell ref="B111:D111"/>
    <mergeCell ref="B115:D115"/>
    <mergeCell ref="B94:D94"/>
    <mergeCell ref="B96:D96"/>
    <mergeCell ref="B98:D98"/>
    <mergeCell ref="B99:D99"/>
    <mergeCell ref="B100:D100"/>
    <mergeCell ref="B102:D102"/>
    <mergeCell ref="B86:D86"/>
    <mergeCell ref="B87:D87"/>
    <mergeCell ref="B88:D88"/>
    <mergeCell ref="B90:D90"/>
    <mergeCell ref="B92:D92"/>
    <mergeCell ref="B93:D93"/>
    <mergeCell ref="B76:D76"/>
    <mergeCell ref="B78:D78"/>
    <mergeCell ref="B80:D80"/>
    <mergeCell ref="B81:D81"/>
    <mergeCell ref="B82:D82"/>
    <mergeCell ref="B84:D84"/>
    <mergeCell ref="B69:D69"/>
    <mergeCell ref="B70:D70"/>
    <mergeCell ref="B71:D71"/>
    <mergeCell ref="B72:D72"/>
    <mergeCell ref="B74:D74"/>
    <mergeCell ref="B75:D75"/>
    <mergeCell ref="B61:D61"/>
    <mergeCell ref="B62:D62"/>
    <mergeCell ref="B64:D64"/>
    <mergeCell ref="B65:D65"/>
    <mergeCell ref="B66:D66"/>
    <mergeCell ref="B67:D67"/>
    <mergeCell ref="B55:D55"/>
    <mergeCell ref="B56:D56"/>
    <mergeCell ref="B58:D58"/>
    <mergeCell ref="B59:D59"/>
    <mergeCell ref="B60:D60"/>
    <mergeCell ref="B47:D47"/>
    <mergeCell ref="B48:D48"/>
    <mergeCell ref="B49:D49"/>
    <mergeCell ref="B50:D50"/>
    <mergeCell ref="B52:D52"/>
    <mergeCell ref="B53:D53"/>
    <mergeCell ref="B44:D44"/>
    <mergeCell ref="B45:D45"/>
    <mergeCell ref="B29:D29"/>
    <mergeCell ref="B30:D30"/>
    <mergeCell ref="B32:D32"/>
    <mergeCell ref="B35:D35"/>
    <mergeCell ref="B36:D36"/>
    <mergeCell ref="B38:D38"/>
    <mergeCell ref="B54:D54"/>
    <mergeCell ref="B13:D13"/>
    <mergeCell ref="B14:D14"/>
    <mergeCell ref="B15:D15"/>
    <mergeCell ref="B16:D16"/>
    <mergeCell ref="B17:D17"/>
    <mergeCell ref="B39:D39"/>
    <mergeCell ref="B41:D41"/>
    <mergeCell ref="B42:D42"/>
    <mergeCell ref="B43:D43"/>
    <mergeCell ref="A2:C5"/>
    <mergeCell ref="D2:F3"/>
    <mergeCell ref="G2:I5"/>
    <mergeCell ref="D4:F5"/>
    <mergeCell ref="H7:I7"/>
    <mergeCell ref="D8:F8"/>
    <mergeCell ref="H8:I8"/>
    <mergeCell ref="B37:D37"/>
    <mergeCell ref="O8:S8"/>
    <mergeCell ref="D9:F9"/>
    <mergeCell ref="H9:I9"/>
    <mergeCell ref="A11:A12"/>
    <mergeCell ref="B11:D12"/>
    <mergeCell ref="E11:E12"/>
    <mergeCell ref="F11:F12"/>
    <mergeCell ref="G11:G12"/>
    <mergeCell ref="H11:H12"/>
    <mergeCell ref="B22:D22"/>
    <mergeCell ref="B23:D23"/>
    <mergeCell ref="B25:D25"/>
    <mergeCell ref="B26:D26"/>
    <mergeCell ref="B27:D27"/>
    <mergeCell ref="B28:D28"/>
    <mergeCell ref="I11:I1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M215"/>
  <sheetViews>
    <sheetView topLeftCell="B94" workbookViewId="0">
      <selection activeCell="J112" sqref="J111:J112"/>
    </sheetView>
  </sheetViews>
  <sheetFormatPr defaultRowHeight="14.5"/>
  <cols>
    <col min="4" max="4" width="57.7265625" customWidth="1"/>
    <col min="10" max="10" width="15.54296875" customWidth="1"/>
  </cols>
  <sheetData>
    <row r="3" spans="1:13">
      <c r="A3" s="794"/>
      <c r="B3" s="795"/>
      <c r="C3" s="796"/>
      <c r="D3" s="803" t="s">
        <v>113</v>
      </c>
      <c r="E3" s="803"/>
      <c r="F3" s="803"/>
      <c r="G3" s="794"/>
      <c r="H3" s="371"/>
      <c r="I3" s="371"/>
    </row>
    <row r="4" spans="1:13" ht="15" customHeight="1">
      <c r="A4" s="797"/>
      <c r="B4" s="798"/>
      <c r="C4" s="799"/>
      <c r="D4" s="803"/>
      <c r="E4" s="803"/>
      <c r="F4" s="803"/>
      <c r="G4" s="797"/>
      <c r="H4" s="13"/>
      <c r="I4" s="13"/>
    </row>
    <row r="5" spans="1:13" ht="15" customHeight="1">
      <c r="A5" s="797"/>
      <c r="B5" s="798"/>
      <c r="C5" s="799"/>
      <c r="D5" s="804" t="s">
        <v>114</v>
      </c>
      <c r="E5" s="804"/>
      <c r="F5" s="804"/>
      <c r="G5" s="797"/>
      <c r="H5" s="13"/>
      <c r="I5" s="13"/>
    </row>
    <row r="6" spans="1:13" ht="15" customHeight="1">
      <c r="A6" s="800"/>
      <c r="B6" s="801"/>
      <c r="C6" s="802"/>
      <c r="D6" s="804"/>
      <c r="E6" s="804"/>
      <c r="F6" s="804"/>
      <c r="G6" s="800"/>
      <c r="H6" s="13"/>
      <c r="I6" s="13"/>
    </row>
    <row r="7" spans="1:13" ht="15" customHeight="1">
      <c r="A7" s="184"/>
      <c r="B7" s="185"/>
      <c r="C7" s="185"/>
      <c r="D7" s="185"/>
      <c r="E7" s="568"/>
      <c r="F7" s="568"/>
      <c r="G7" s="568"/>
      <c r="H7" s="13"/>
      <c r="I7" s="13"/>
    </row>
    <row r="8" spans="1:13" ht="15" customHeight="1">
      <c r="A8" s="188" t="s">
        <v>115</v>
      </c>
      <c r="B8" s="185"/>
      <c r="C8" s="189"/>
      <c r="D8" s="190"/>
      <c r="E8" s="190"/>
      <c r="F8" s="190"/>
      <c r="G8" s="191" t="s">
        <v>116</v>
      </c>
      <c r="H8" s="13"/>
      <c r="I8" s="13"/>
    </row>
    <row r="9" spans="1:13" ht="31">
      <c r="A9" s="192"/>
      <c r="B9" s="185"/>
      <c r="C9" s="189"/>
      <c r="D9" s="844" t="s">
        <v>119</v>
      </c>
      <c r="E9" s="844"/>
      <c r="F9" s="844"/>
      <c r="G9" s="568"/>
      <c r="H9" s="938" t="s">
        <v>209</v>
      </c>
      <c r="I9" s="938"/>
      <c r="J9" s="938"/>
    </row>
    <row r="10" spans="1:13" ht="15" customHeight="1">
      <c r="A10" s="188" t="s">
        <v>117</v>
      </c>
      <c r="B10" s="185"/>
      <c r="C10" s="189"/>
      <c r="D10" s="846"/>
      <c r="E10" s="846"/>
      <c r="F10" s="846"/>
      <c r="G10" s="568" t="s">
        <v>118</v>
      </c>
      <c r="H10" s="13"/>
      <c r="I10" s="13"/>
    </row>
    <row r="11" spans="1:13" ht="15" customHeight="1">
      <c r="A11" s="193"/>
      <c r="B11" s="194"/>
      <c r="C11" s="195"/>
      <c r="D11" s="196"/>
      <c r="E11" s="569"/>
      <c r="F11" s="569"/>
      <c r="G11" s="198"/>
      <c r="H11" s="13"/>
      <c r="I11" s="13"/>
    </row>
    <row r="12" spans="1:13" ht="25.5" customHeight="1">
      <c r="A12" s="848" t="s">
        <v>4</v>
      </c>
      <c r="B12" s="850" t="s">
        <v>5</v>
      </c>
      <c r="C12" s="851"/>
      <c r="D12" s="852"/>
      <c r="E12" s="856" t="s">
        <v>8</v>
      </c>
      <c r="F12" s="858" t="s">
        <v>33</v>
      </c>
      <c r="G12" s="851" t="s">
        <v>34</v>
      </c>
      <c r="H12" s="696" t="s">
        <v>33</v>
      </c>
      <c r="I12" s="696" t="s">
        <v>34</v>
      </c>
      <c r="J12" s="939" t="s">
        <v>320</v>
      </c>
      <c r="M12" s="697"/>
    </row>
    <row r="13" spans="1:13" ht="15" thickBot="1">
      <c r="A13" s="849"/>
      <c r="B13" s="853"/>
      <c r="C13" s="854"/>
      <c r="D13" s="855"/>
      <c r="E13" s="857"/>
      <c r="F13" s="859"/>
      <c r="G13" s="854"/>
      <c r="H13" s="360"/>
      <c r="I13" s="360"/>
      <c r="J13" s="940"/>
    </row>
    <row r="14" spans="1:13">
      <c r="A14" s="151" t="s">
        <v>18</v>
      </c>
      <c r="B14" s="862" t="s">
        <v>17</v>
      </c>
      <c r="C14" s="863"/>
      <c r="D14" s="864"/>
      <c r="E14" s="236"/>
      <c r="F14" s="237"/>
      <c r="G14" s="237"/>
      <c r="H14" s="310"/>
      <c r="I14" s="310"/>
      <c r="J14" s="691"/>
    </row>
    <row r="15" spans="1:13">
      <c r="A15" s="152">
        <v>1</v>
      </c>
      <c r="B15" s="816" t="s">
        <v>92</v>
      </c>
      <c r="C15" s="865"/>
      <c r="D15" s="866"/>
      <c r="E15" s="241"/>
      <c r="F15" s="242" t="s">
        <v>12</v>
      </c>
      <c r="G15" s="243">
        <v>1</v>
      </c>
      <c r="H15" s="313" t="s">
        <v>12</v>
      </c>
      <c r="I15" s="314">
        <v>1</v>
      </c>
      <c r="J15" s="691"/>
    </row>
    <row r="16" spans="1:13">
      <c r="A16" s="152"/>
      <c r="B16" s="816" t="s">
        <v>91</v>
      </c>
      <c r="C16" s="817"/>
      <c r="D16" s="818"/>
      <c r="E16" s="241"/>
      <c r="F16" s="242" t="s">
        <v>12</v>
      </c>
      <c r="G16" s="243">
        <v>1</v>
      </c>
      <c r="H16" s="313" t="s">
        <v>12</v>
      </c>
      <c r="I16" s="314">
        <v>1</v>
      </c>
      <c r="J16" s="691"/>
    </row>
    <row r="17" spans="1:10">
      <c r="A17" s="246">
        <v>2</v>
      </c>
      <c r="B17" s="867" t="s">
        <v>41</v>
      </c>
      <c r="C17" s="868"/>
      <c r="D17" s="869"/>
      <c r="E17" s="247"/>
      <c r="F17" s="242"/>
      <c r="G17" s="248"/>
      <c r="H17" s="313"/>
      <c r="I17" s="318"/>
      <c r="J17" s="691"/>
    </row>
    <row r="18" spans="1:10">
      <c r="A18" s="246"/>
      <c r="B18" s="867" t="s">
        <v>42</v>
      </c>
      <c r="C18" s="868"/>
      <c r="D18" s="869"/>
      <c r="E18" s="247"/>
      <c r="F18" s="242" t="s">
        <v>9</v>
      </c>
      <c r="G18" s="248">
        <v>300</v>
      </c>
      <c r="H18" s="313" t="s">
        <v>9</v>
      </c>
      <c r="I18" s="318">
        <v>200</v>
      </c>
      <c r="J18" s="691"/>
    </row>
    <row r="19" spans="1:10">
      <c r="A19" s="246"/>
      <c r="B19" s="554" t="s">
        <v>108</v>
      </c>
      <c r="C19" s="555"/>
      <c r="D19" s="556"/>
      <c r="E19" s="247"/>
      <c r="F19" s="242" t="s">
        <v>16</v>
      </c>
      <c r="G19" s="248">
        <v>10</v>
      </c>
      <c r="H19" s="313" t="s">
        <v>16</v>
      </c>
      <c r="I19" s="318">
        <v>7</v>
      </c>
      <c r="J19" s="691"/>
    </row>
    <row r="20" spans="1:10">
      <c r="A20" s="246"/>
      <c r="B20" s="554" t="s">
        <v>43</v>
      </c>
      <c r="C20" s="555"/>
      <c r="D20" s="556"/>
      <c r="E20" s="247"/>
      <c r="F20" s="242" t="s">
        <v>15</v>
      </c>
      <c r="G20" s="248">
        <v>2</v>
      </c>
      <c r="H20" s="313" t="s">
        <v>15</v>
      </c>
      <c r="I20" s="318">
        <v>2</v>
      </c>
      <c r="J20" s="691"/>
    </row>
    <row r="21" spans="1:10">
      <c r="A21" s="246"/>
      <c r="B21" s="554" t="s">
        <v>99</v>
      </c>
      <c r="C21" s="555"/>
      <c r="D21" s="556"/>
      <c r="E21" s="247"/>
      <c r="F21" s="242" t="s">
        <v>12</v>
      </c>
      <c r="G21" s="248">
        <v>1</v>
      </c>
      <c r="H21" s="313" t="s">
        <v>12</v>
      </c>
      <c r="I21" s="318">
        <v>1</v>
      </c>
      <c r="J21" s="691"/>
    </row>
    <row r="22" spans="1:10">
      <c r="A22" s="246"/>
      <c r="B22" s="554" t="s">
        <v>166</v>
      </c>
      <c r="C22" s="555"/>
      <c r="D22" s="556"/>
      <c r="E22" s="247"/>
      <c r="F22" s="242" t="s">
        <v>45</v>
      </c>
      <c r="G22" s="249">
        <v>6</v>
      </c>
      <c r="H22" s="313" t="s">
        <v>45</v>
      </c>
      <c r="I22" s="318">
        <v>6</v>
      </c>
      <c r="J22" s="691"/>
    </row>
    <row r="23" spans="1:10">
      <c r="A23" s="246"/>
      <c r="B23" s="918" t="s">
        <v>193</v>
      </c>
      <c r="C23" s="919"/>
      <c r="D23" s="920"/>
      <c r="E23" s="247"/>
      <c r="F23" s="242"/>
      <c r="G23" s="249"/>
      <c r="H23" s="313"/>
      <c r="I23" s="318"/>
      <c r="J23" s="691"/>
    </row>
    <row r="24" spans="1:10">
      <c r="A24" s="246"/>
      <c r="B24" s="822" t="s">
        <v>165</v>
      </c>
      <c r="C24" s="823"/>
      <c r="D24" s="824"/>
      <c r="E24" s="247"/>
      <c r="F24" s="242" t="s">
        <v>45</v>
      </c>
      <c r="G24" s="249">
        <v>6</v>
      </c>
      <c r="H24" s="313" t="s">
        <v>45</v>
      </c>
      <c r="I24" s="318">
        <v>6</v>
      </c>
      <c r="J24" s="691"/>
    </row>
    <row r="25" spans="1:10">
      <c r="A25" s="246">
        <v>3</v>
      </c>
      <c r="B25" s="554" t="s">
        <v>46</v>
      </c>
      <c r="C25" s="555"/>
      <c r="D25" s="556"/>
      <c r="E25" s="247"/>
      <c r="F25" s="242"/>
      <c r="G25" s="249"/>
      <c r="H25" s="313"/>
      <c r="I25" s="318"/>
      <c r="J25" s="691"/>
    </row>
    <row r="26" spans="1:10">
      <c r="A26" s="246"/>
      <c r="B26" s="825" t="s">
        <v>47</v>
      </c>
      <c r="C26" s="826"/>
      <c r="D26" s="827"/>
      <c r="E26" s="247"/>
      <c r="F26" s="242" t="s">
        <v>39</v>
      </c>
      <c r="G26" s="249">
        <v>3</v>
      </c>
      <c r="H26" s="313" t="s">
        <v>39</v>
      </c>
      <c r="I26" s="318">
        <v>3</v>
      </c>
      <c r="J26" s="691"/>
    </row>
    <row r="27" spans="1:10">
      <c r="A27" s="246"/>
      <c r="B27" s="825" t="s">
        <v>109</v>
      </c>
      <c r="C27" s="826"/>
      <c r="D27" s="827"/>
      <c r="E27" s="247"/>
      <c r="F27" s="242" t="s">
        <v>39</v>
      </c>
      <c r="G27" s="249">
        <v>3</v>
      </c>
      <c r="H27" s="313" t="s">
        <v>39</v>
      </c>
      <c r="I27" s="318">
        <v>3</v>
      </c>
      <c r="J27" s="691"/>
    </row>
    <row r="28" spans="1:10">
      <c r="A28" s="246"/>
      <c r="B28" s="825" t="s">
        <v>110</v>
      </c>
      <c r="C28" s="826"/>
      <c r="D28" s="827"/>
      <c r="E28" s="247"/>
      <c r="F28" s="242" t="s">
        <v>39</v>
      </c>
      <c r="G28" s="249">
        <v>3</v>
      </c>
      <c r="H28" s="313" t="s">
        <v>39</v>
      </c>
      <c r="I28" s="318">
        <v>1</v>
      </c>
      <c r="J28" s="691"/>
    </row>
    <row r="29" spans="1:10">
      <c r="A29" s="246"/>
      <c r="B29" s="825" t="s">
        <v>48</v>
      </c>
      <c r="C29" s="828"/>
      <c r="D29" s="829"/>
      <c r="E29" s="247"/>
      <c r="F29" s="242" t="s">
        <v>12</v>
      </c>
      <c r="G29" s="249">
        <v>2</v>
      </c>
      <c r="H29" s="313" t="s">
        <v>39</v>
      </c>
      <c r="I29" s="318">
        <v>3</v>
      </c>
      <c r="J29" s="691"/>
    </row>
    <row r="30" spans="1:10">
      <c r="A30" s="246"/>
      <c r="B30" s="825" t="s">
        <v>49</v>
      </c>
      <c r="C30" s="828"/>
      <c r="D30" s="829"/>
      <c r="E30" s="247"/>
      <c r="F30" s="242" t="s">
        <v>39</v>
      </c>
      <c r="G30" s="249">
        <v>2</v>
      </c>
      <c r="H30" s="313" t="s">
        <v>12</v>
      </c>
      <c r="I30" s="318">
        <v>2</v>
      </c>
      <c r="J30" s="691"/>
    </row>
    <row r="31" spans="1:10">
      <c r="A31" s="246"/>
      <c r="B31" s="825" t="s">
        <v>50</v>
      </c>
      <c r="C31" s="826"/>
      <c r="D31" s="827"/>
      <c r="E31" s="247"/>
      <c r="F31" s="242" t="s">
        <v>12</v>
      </c>
      <c r="G31" s="249">
        <v>3</v>
      </c>
      <c r="H31" s="313" t="s">
        <v>39</v>
      </c>
      <c r="I31" s="318">
        <v>2</v>
      </c>
      <c r="J31" s="691"/>
    </row>
    <row r="32" spans="1:10">
      <c r="A32" s="246"/>
      <c r="B32" s="562" t="s">
        <v>51</v>
      </c>
      <c r="C32" s="563"/>
      <c r="D32" s="564"/>
      <c r="E32" s="247"/>
      <c r="F32" s="242" t="s">
        <v>39</v>
      </c>
      <c r="G32" s="249">
        <v>1</v>
      </c>
      <c r="H32" s="313" t="s">
        <v>12</v>
      </c>
      <c r="I32" s="318">
        <v>3</v>
      </c>
      <c r="J32" s="691"/>
    </row>
    <row r="33" spans="1:10">
      <c r="A33" s="246"/>
      <c r="B33" s="816" t="s">
        <v>75</v>
      </c>
      <c r="C33" s="817"/>
      <c r="D33" s="818"/>
      <c r="E33" s="247"/>
      <c r="F33" s="242" t="s">
        <v>39</v>
      </c>
      <c r="G33" s="249">
        <v>2</v>
      </c>
      <c r="H33" s="313" t="s">
        <v>39</v>
      </c>
      <c r="I33" s="318">
        <v>1</v>
      </c>
      <c r="J33" s="691"/>
    </row>
    <row r="34" spans="1:10">
      <c r="A34" s="246"/>
      <c r="B34" s="533" t="s">
        <v>111</v>
      </c>
      <c r="C34" s="557"/>
      <c r="D34" s="558"/>
      <c r="E34" s="247"/>
      <c r="F34" s="242" t="s">
        <v>39</v>
      </c>
      <c r="G34" s="249">
        <v>2</v>
      </c>
      <c r="H34" s="313" t="s">
        <v>39</v>
      </c>
      <c r="I34" s="318">
        <v>2</v>
      </c>
      <c r="J34" s="691"/>
    </row>
    <row r="35" spans="1:10">
      <c r="A35" s="246"/>
      <c r="B35" s="533" t="s">
        <v>164</v>
      </c>
      <c r="C35" s="557"/>
      <c r="D35" s="558"/>
      <c r="E35" s="247"/>
      <c r="F35" s="242" t="s">
        <v>12</v>
      </c>
      <c r="G35" s="249">
        <v>1</v>
      </c>
      <c r="H35" s="313" t="s">
        <v>39</v>
      </c>
      <c r="I35" s="318">
        <v>2</v>
      </c>
      <c r="J35" s="691"/>
    </row>
    <row r="36" spans="1:10">
      <c r="A36" s="246"/>
      <c r="B36" s="816" t="s">
        <v>76</v>
      </c>
      <c r="C36" s="817"/>
      <c r="D36" s="818"/>
      <c r="E36" s="247"/>
      <c r="F36" s="242" t="s">
        <v>39</v>
      </c>
      <c r="G36" s="249">
        <v>2</v>
      </c>
      <c r="H36" s="313" t="s">
        <v>12</v>
      </c>
      <c r="I36" s="318">
        <v>1</v>
      </c>
      <c r="J36" s="691"/>
    </row>
    <row r="37" spans="1:10">
      <c r="A37" s="246"/>
      <c r="B37" s="816" t="s">
        <v>163</v>
      </c>
      <c r="C37" s="817"/>
      <c r="D37" s="818"/>
      <c r="E37" s="247"/>
      <c r="F37" s="242" t="s">
        <v>39</v>
      </c>
      <c r="G37" s="249">
        <v>2</v>
      </c>
      <c r="H37" s="313" t="s">
        <v>39</v>
      </c>
      <c r="I37" s="318">
        <v>2</v>
      </c>
      <c r="J37" s="691"/>
    </row>
    <row r="38" spans="1:10">
      <c r="A38" s="246"/>
      <c r="B38" s="816" t="s">
        <v>90</v>
      </c>
      <c r="C38" s="817"/>
      <c r="D38" s="817"/>
      <c r="E38" s="558"/>
      <c r="F38" s="242" t="s">
        <v>12</v>
      </c>
      <c r="G38" s="249">
        <v>1</v>
      </c>
      <c r="H38" s="313" t="s">
        <v>12</v>
      </c>
      <c r="I38" s="318">
        <v>1</v>
      </c>
      <c r="J38" s="691"/>
    </row>
    <row r="39" spans="1:10">
      <c r="A39" s="246"/>
      <c r="B39" s="816"/>
      <c r="C39" s="817"/>
      <c r="D39" s="818"/>
      <c r="E39" s="247"/>
      <c r="F39" s="242"/>
      <c r="G39" s="249"/>
      <c r="H39" s="313"/>
      <c r="I39" s="318"/>
      <c r="J39" s="691"/>
    </row>
    <row r="40" spans="1:10">
      <c r="A40" s="154" t="s">
        <v>52</v>
      </c>
      <c r="B40" s="830" t="s">
        <v>53</v>
      </c>
      <c r="C40" s="831"/>
      <c r="D40" s="832"/>
      <c r="E40" s="250"/>
      <c r="F40" s="251"/>
      <c r="G40" s="252"/>
      <c r="H40" s="313"/>
      <c r="I40" s="318"/>
      <c r="J40" s="691"/>
    </row>
    <row r="41" spans="1:10">
      <c r="A41" s="154"/>
      <c r="B41" s="559"/>
      <c r="C41" s="560"/>
      <c r="D41" s="561"/>
      <c r="E41" s="250"/>
      <c r="F41" s="251"/>
      <c r="G41" s="252"/>
      <c r="H41" s="321"/>
      <c r="I41" s="692"/>
      <c r="J41" s="691"/>
    </row>
    <row r="42" spans="1:10">
      <c r="A42" s="157" t="s">
        <v>19</v>
      </c>
      <c r="B42" s="833" t="s">
        <v>131</v>
      </c>
      <c r="C42" s="834"/>
      <c r="D42" s="835"/>
      <c r="E42" s="254"/>
      <c r="F42" s="255"/>
      <c r="G42" s="256"/>
      <c r="H42" s="321"/>
      <c r="I42" s="692"/>
      <c r="J42" s="691"/>
    </row>
    <row r="43" spans="1:10">
      <c r="A43" s="155">
        <v>1</v>
      </c>
      <c r="B43" s="836" t="s">
        <v>100</v>
      </c>
      <c r="C43" s="837"/>
      <c r="D43" s="838"/>
      <c r="E43" s="254"/>
      <c r="F43" s="255" t="s">
        <v>12</v>
      </c>
      <c r="G43" s="256">
        <v>1</v>
      </c>
      <c r="H43" s="325" t="s">
        <v>12</v>
      </c>
      <c r="I43" s="693">
        <v>1</v>
      </c>
      <c r="J43" s="691"/>
    </row>
    <row r="44" spans="1:10">
      <c r="A44" s="155">
        <v>2</v>
      </c>
      <c r="B44" s="836" t="s">
        <v>120</v>
      </c>
      <c r="C44" s="837"/>
      <c r="D44" s="838"/>
      <c r="E44" s="254"/>
      <c r="F44" s="255" t="s">
        <v>12</v>
      </c>
      <c r="G44" s="256">
        <v>1</v>
      </c>
      <c r="H44" s="325" t="s">
        <v>12</v>
      </c>
      <c r="I44" s="693">
        <v>1</v>
      </c>
      <c r="J44" s="691"/>
    </row>
    <row r="45" spans="1:10">
      <c r="A45" s="155">
        <v>3</v>
      </c>
      <c r="B45" s="836" t="s">
        <v>167</v>
      </c>
      <c r="C45" s="837"/>
      <c r="D45" s="838"/>
      <c r="E45" s="254"/>
      <c r="F45" s="255" t="s">
        <v>39</v>
      </c>
      <c r="G45" s="256">
        <v>1</v>
      </c>
      <c r="H45" s="325" t="s">
        <v>39</v>
      </c>
      <c r="I45" s="693">
        <v>1</v>
      </c>
      <c r="J45" s="691"/>
    </row>
    <row r="46" spans="1:10">
      <c r="A46" s="156"/>
      <c r="B46" s="839" t="s">
        <v>53</v>
      </c>
      <c r="C46" s="840"/>
      <c r="D46" s="841"/>
      <c r="E46" s="254"/>
      <c r="F46" s="255"/>
      <c r="G46" s="256"/>
      <c r="H46" s="325"/>
      <c r="I46" s="693"/>
      <c r="J46" s="691"/>
    </row>
    <row r="47" spans="1:10">
      <c r="A47" s="156"/>
      <c r="B47" s="549"/>
      <c r="C47" s="550"/>
      <c r="D47" s="551"/>
      <c r="E47" s="254"/>
      <c r="F47" s="255"/>
      <c r="G47" s="256"/>
      <c r="H47" s="325"/>
      <c r="I47" s="693"/>
      <c r="J47" s="691"/>
    </row>
    <row r="48" spans="1:10">
      <c r="A48" s="157" t="s">
        <v>78</v>
      </c>
      <c r="B48" s="833" t="s">
        <v>175</v>
      </c>
      <c r="C48" s="834"/>
      <c r="D48" s="835"/>
      <c r="E48" s="254"/>
      <c r="F48" s="255"/>
      <c r="G48" s="256"/>
      <c r="H48" s="325"/>
      <c r="I48" s="693"/>
      <c r="J48" s="691"/>
    </row>
    <row r="49" spans="1:10">
      <c r="A49" s="155">
        <v>1</v>
      </c>
      <c r="B49" s="836" t="s">
        <v>100</v>
      </c>
      <c r="C49" s="837"/>
      <c r="D49" s="838"/>
      <c r="E49" s="254"/>
      <c r="F49" s="255" t="s">
        <v>12</v>
      </c>
      <c r="G49" s="256">
        <v>1</v>
      </c>
      <c r="H49" s="325" t="s">
        <v>12</v>
      </c>
      <c r="I49" s="693">
        <v>1</v>
      </c>
      <c r="J49" s="691"/>
    </row>
    <row r="50" spans="1:10">
      <c r="A50" s="155">
        <v>2</v>
      </c>
      <c r="B50" s="836" t="s">
        <v>120</v>
      </c>
      <c r="C50" s="837"/>
      <c r="D50" s="838"/>
      <c r="E50" s="254"/>
      <c r="F50" s="255" t="s">
        <v>12</v>
      </c>
      <c r="G50" s="256">
        <v>1</v>
      </c>
      <c r="H50" s="325" t="s">
        <v>12</v>
      </c>
      <c r="I50" s="693">
        <v>1</v>
      </c>
      <c r="J50" s="691"/>
    </row>
    <row r="51" spans="1:10">
      <c r="A51" s="156"/>
      <c r="B51" s="839" t="s">
        <v>53</v>
      </c>
      <c r="C51" s="840"/>
      <c r="D51" s="841"/>
      <c r="E51" s="254"/>
      <c r="F51" s="255"/>
      <c r="G51" s="256"/>
      <c r="H51" s="325"/>
      <c r="I51" s="693"/>
      <c r="J51" s="691"/>
    </row>
    <row r="52" spans="1:10">
      <c r="A52" s="155"/>
      <c r="B52" s="543"/>
      <c r="C52" s="544"/>
      <c r="D52" s="545"/>
      <c r="E52" s="254"/>
      <c r="F52" s="255"/>
      <c r="G52" s="256"/>
      <c r="H52" s="325"/>
      <c r="I52" s="693"/>
      <c r="J52" s="691"/>
    </row>
    <row r="53" spans="1:10">
      <c r="A53" s="157" t="s">
        <v>79</v>
      </c>
      <c r="B53" s="833" t="s">
        <v>132</v>
      </c>
      <c r="C53" s="834"/>
      <c r="D53" s="835"/>
      <c r="E53" s="254"/>
      <c r="F53" s="255"/>
      <c r="G53" s="256"/>
      <c r="H53" s="325"/>
      <c r="I53" s="693"/>
      <c r="J53" s="691"/>
    </row>
    <row r="54" spans="1:10">
      <c r="A54" s="155">
        <v>1</v>
      </c>
      <c r="B54" s="836" t="s">
        <v>100</v>
      </c>
      <c r="C54" s="837"/>
      <c r="D54" s="838"/>
      <c r="E54" s="254"/>
      <c r="F54" s="255" t="s">
        <v>12</v>
      </c>
      <c r="G54" s="256">
        <v>1</v>
      </c>
      <c r="H54" s="325" t="s">
        <v>12</v>
      </c>
      <c r="I54" s="693">
        <v>1</v>
      </c>
      <c r="J54" s="691"/>
    </row>
    <row r="55" spans="1:10">
      <c r="A55" s="155">
        <v>2</v>
      </c>
      <c r="B55" s="836" t="s">
        <v>120</v>
      </c>
      <c r="C55" s="837"/>
      <c r="D55" s="838"/>
      <c r="E55" s="254"/>
      <c r="F55" s="255" t="s">
        <v>12</v>
      </c>
      <c r="G55" s="256">
        <v>1</v>
      </c>
      <c r="H55" s="325" t="s">
        <v>12</v>
      </c>
      <c r="I55" s="693">
        <v>1</v>
      </c>
      <c r="J55" s="691"/>
    </row>
    <row r="56" spans="1:10">
      <c r="A56" s="155">
        <v>3</v>
      </c>
      <c r="B56" s="836" t="s">
        <v>167</v>
      </c>
      <c r="C56" s="837"/>
      <c r="D56" s="838"/>
      <c r="E56" s="254"/>
      <c r="F56" s="255" t="s">
        <v>39</v>
      </c>
      <c r="G56" s="256">
        <v>1</v>
      </c>
      <c r="H56" s="325" t="s">
        <v>39</v>
      </c>
      <c r="I56" s="693">
        <v>1</v>
      </c>
      <c r="J56" s="691"/>
    </row>
    <row r="57" spans="1:10">
      <c r="A57" s="156"/>
      <c r="B57" s="839" t="s">
        <v>53</v>
      </c>
      <c r="C57" s="840"/>
      <c r="D57" s="841"/>
      <c r="E57" s="254"/>
      <c r="F57" s="255"/>
      <c r="G57" s="256"/>
      <c r="H57" s="325"/>
      <c r="I57" s="693"/>
      <c r="J57" s="691"/>
    </row>
    <row r="58" spans="1:10">
      <c r="A58" s="156"/>
      <c r="B58" s="549"/>
      <c r="C58" s="550"/>
      <c r="D58" s="551"/>
      <c r="E58" s="254"/>
      <c r="F58" s="255"/>
      <c r="G58" s="256"/>
      <c r="H58" s="325"/>
      <c r="I58" s="693"/>
      <c r="J58" s="691"/>
    </row>
    <row r="59" spans="1:10">
      <c r="A59" s="157" t="s">
        <v>80</v>
      </c>
      <c r="B59" s="833" t="s">
        <v>133</v>
      </c>
      <c r="C59" s="834"/>
      <c r="D59" s="835"/>
      <c r="E59" s="254"/>
      <c r="F59" s="255"/>
      <c r="G59" s="256"/>
      <c r="H59" s="325"/>
      <c r="I59" s="693"/>
      <c r="J59" s="691"/>
    </row>
    <row r="60" spans="1:10">
      <c r="A60" s="155">
        <v>1</v>
      </c>
      <c r="B60" s="836" t="s">
        <v>100</v>
      </c>
      <c r="C60" s="837"/>
      <c r="D60" s="838"/>
      <c r="E60" s="254"/>
      <c r="F60" s="255" t="s">
        <v>12</v>
      </c>
      <c r="G60" s="256">
        <v>1</v>
      </c>
      <c r="H60" s="325" t="s">
        <v>12</v>
      </c>
      <c r="I60" s="693">
        <v>1</v>
      </c>
      <c r="J60" s="691"/>
    </row>
    <row r="61" spans="1:10">
      <c r="A61" s="155">
        <v>2</v>
      </c>
      <c r="B61" s="836" t="s">
        <v>120</v>
      </c>
      <c r="C61" s="837"/>
      <c r="D61" s="838"/>
      <c r="E61" s="254"/>
      <c r="F61" s="255" t="s">
        <v>12</v>
      </c>
      <c r="G61" s="256">
        <v>1</v>
      </c>
      <c r="H61" s="325" t="s">
        <v>12</v>
      </c>
      <c r="I61" s="693">
        <v>1</v>
      </c>
      <c r="J61" s="691"/>
    </row>
    <row r="62" spans="1:10">
      <c r="A62" s="155">
        <v>3</v>
      </c>
      <c r="B62" s="836" t="s">
        <v>167</v>
      </c>
      <c r="C62" s="837"/>
      <c r="D62" s="838"/>
      <c r="E62" s="254"/>
      <c r="F62" s="255" t="s">
        <v>39</v>
      </c>
      <c r="G62" s="256">
        <v>1</v>
      </c>
      <c r="H62" s="325" t="s">
        <v>39</v>
      </c>
      <c r="I62" s="693">
        <v>1</v>
      </c>
      <c r="J62" s="691"/>
    </row>
    <row r="63" spans="1:10">
      <c r="A63" s="156"/>
      <c r="B63" s="839" t="s">
        <v>53</v>
      </c>
      <c r="C63" s="840"/>
      <c r="D63" s="841"/>
      <c r="E63" s="254"/>
      <c r="F63" s="255"/>
      <c r="G63" s="256"/>
      <c r="H63" s="325"/>
      <c r="I63" s="693"/>
      <c r="J63" s="691"/>
    </row>
    <row r="64" spans="1:10">
      <c r="A64" s="156"/>
      <c r="B64" s="549"/>
      <c r="C64" s="550"/>
      <c r="D64" s="551"/>
      <c r="E64" s="254"/>
      <c r="F64" s="255"/>
      <c r="G64" s="256"/>
      <c r="H64" s="325"/>
      <c r="I64" s="693"/>
      <c r="J64" s="691"/>
    </row>
    <row r="65" spans="1:10">
      <c r="A65" s="157" t="s">
        <v>105</v>
      </c>
      <c r="B65" s="833" t="s">
        <v>134</v>
      </c>
      <c r="C65" s="834"/>
      <c r="D65" s="835"/>
      <c r="E65" s="254"/>
      <c r="F65" s="255"/>
      <c r="G65" s="256"/>
      <c r="H65" s="325"/>
      <c r="I65" s="693"/>
      <c r="J65" s="691"/>
    </row>
    <row r="66" spans="1:10">
      <c r="A66" s="155">
        <v>1</v>
      </c>
      <c r="B66" s="836" t="s">
        <v>100</v>
      </c>
      <c r="C66" s="837"/>
      <c r="D66" s="838"/>
      <c r="E66" s="254"/>
      <c r="F66" s="255" t="s">
        <v>12</v>
      </c>
      <c r="G66" s="256">
        <v>1</v>
      </c>
      <c r="H66" s="325" t="s">
        <v>12</v>
      </c>
      <c r="I66" s="693">
        <v>1</v>
      </c>
      <c r="J66" s="691"/>
    </row>
    <row r="67" spans="1:10">
      <c r="A67" s="155">
        <v>2</v>
      </c>
      <c r="B67" s="836" t="s">
        <v>120</v>
      </c>
      <c r="C67" s="837"/>
      <c r="D67" s="838"/>
      <c r="E67" s="254"/>
      <c r="F67" s="255" t="s">
        <v>12</v>
      </c>
      <c r="G67" s="256">
        <v>1</v>
      </c>
      <c r="H67" s="325" t="s">
        <v>12</v>
      </c>
      <c r="I67" s="693">
        <v>1</v>
      </c>
      <c r="J67" s="691"/>
    </row>
    <row r="68" spans="1:10">
      <c r="A68" s="156"/>
      <c r="B68" s="839" t="s">
        <v>53</v>
      </c>
      <c r="C68" s="840"/>
      <c r="D68" s="841"/>
      <c r="E68" s="254"/>
      <c r="F68" s="255"/>
      <c r="G68" s="256"/>
      <c r="H68" s="325"/>
      <c r="I68" s="693"/>
      <c r="J68" s="691"/>
    </row>
    <row r="69" spans="1:10">
      <c r="A69" s="156"/>
      <c r="B69" s="549"/>
      <c r="C69" s="550"/>
      <c r="D69" s="551"/>
      <c r="E69" s="254"/>
      <c r="F69" s="255"/>
      <c r="G69" s="256"/>
      <c r="H69" s="325"/>
      <c r="I69" s="693"/>
      <c r="J69" s="691"/>
    </row>
    <row r="70" spans="1:10">
      <c r="A70" s="157" t="s">
        <v>81</v>
      </c>
      <c r="B70" s="833" t="s">
        <v>135</v>
      </c>
      <c r="C70" s="834"/>
      <c r="D70" s="835"/>
      <c r="E70" s="254"/>
      <c r="F70" s="255"/>
      <c r="G70" s="256"/>
      <c r="H70" s="325"/>
      <c r="I70" s="693"/>
      <c r="J70" s="691"/>
    </row>
    <row r="71" spans="1:10">
      <c r="A71" s="155">
        <v>1</v>
      </c>
      <c r="B71" s="836" t="s">
        <v>100</v>
      </c>
      <c r="C71" s="837"/>
      <c r="D71" s="838"/>
      <c r="E71" s="254"/>
      <c r="F71" s="255" t="s">
        <v>12</v>
      </c>
      <c r="G71" s="256">
        <v>1</v>
      </c>
      <c r="H71" s="325" t="s">
        <v>12</v>
      </c>
      <c r="I71" s="693">
        <v>1</v>
      </c>
      <c r="J71" s="691"/>
    </row>
    <row r="72" spans="1:10">
      <c r="A72" s="155">
        <v>2</v>
      </c>
      <c r="B72" s="836" t="s">
        <v>120</v>
      </c>
      <c r="C72" s="837"/>
      <c r="D72" s="838"/>
      <c r="E72" s="254"/>
      <c r="F72" s="255" t="s">
        <v>12</v>
      </c>
      <c r="G72" s="256">
        <v>1</v>
      </c>
      <c r="H72" s="325" t="s">
        <v>12</v>
      </c>
      <c r="I72" s="693">
        <v>1</v>
      </c>
      <c r="J72" s="691"/>
    </row>
    <row r="73" spans="1:10">
      <c r="A73" s="156"/>
      <c r="B73" s="839" t="s">
        <v>53</v>
      </c>
      <c r="C73" s="840"/>
      <c r="D73" s="841"/>
      <c r="E73" s="254"/>
      <c r="F73" s="255"/>
      <c r="G73" s="256"/>
      <c r="H73" s="325"/>
      <c r="I73" s="693"/>
      <c r="J73" s="691"/>
    </row>
    <row r="74" spans="1:10">
      <c r="A74" s="156"/>
      <c r="B74" s="549"/>
      <c r="C74" s="550"/>
      <c r="D74" s="551"/>
      <c r="E74" s="254"/>
      <c r="F74" s="255"/>
      <c r="G74" s="256"/>
      <c r="H74" s="325"/>
      <c r="I74" s="693"/>
      <c r="J74" s="691"/>
    </row>
    <row r="75" spans="1:10">
      <c r="A75" s="157" t="s">
        <v>82</v>
      </c>
      <c r="B75" s="873" t="s">
        <v>139</v>
      </c>
      <c r="C75" s="874"/>
      <c r="D75" s="875"/>
      <c r="E75" s="254"/>
      <c r="F75" s="255"/>
      <c r="G75" s="256"/>
      <c r="H75" s="325"/>
      <c r="I75" s="693"/>
      <c r="J75" s="691"/>
    </row>
    <row r="76" spans="1:10">
      <c r="A76" s="155">
        <v>1</v>
      </c>
      <c r="B76" s="876" t="s">
        <v>121</v>
      </c>
      <c r="C76" s="877"/>
      <c r="D76" s="878"/>
      <c r="E76" s="254"/>
      <c r="F76" s="255" t="s">
        <v>97</v>
      </c>
      <c r="G76" s="256">
        <v>4</v>
      </c>
      <c r="H76" s="325" t="s">
        <v>97</v>
      </c>
      <c r="I76" s="693">
        <v>4</v>
      </c>
      <c r="J76" s="691"/>
    </row>
    <row r="77" spans="1:10">
      <c r="A77" s="155">
        <v>2</v>
      </c>
      <c r="B77" s="876" t="s">
        <v>122</v>
      </c>
      <c r="C77" s="877"/>
      <c r="D77" s="878"/>
      <c r="E77" s="254"/>
      <c r="F77" s="255" t="s">
        <v>97</v>
      </c>
      <c r="G77" s="256">
        <v>11</v>
      </c>
      <c r="H77" s="325" t="s">
        <v>97</v>
      </c>
      <c r="I77" s="693">
        <v>8</v>
      </c>
      <c r="J77" s="691"/>
    </row>
    <row r="78" spans="1:10">
      <c r="A78" s="155">
        <v>3</v>
      </c>
      <c r="B78" s="546" t="s">
        <v>123</v>
      </c>
      <c r="C78" s="552"/>
      <c r="D78" s="553"/>
      <c r="E78" s="240"/>
      <c r="F78" s="255" t="s">
        <v>12</v>
      </c>
      <c r="G78" s="256">
        <v>1</v>
      </c>
      <c r="H78" s="325" t="s">
        <v>12</v>
      </c>
      <c r="I78" s="693">
        <v>1</v>
      </c>
      <c r="J78" s="691"/>
    </row>
    <row r="79" spans="1:10">
      <c r="A79" s="155"/>
      <c r="B79" s="839" t="s">
        <v>53</v>
      </c>
      <c r="C79" s="840"/>
      <c r="D79" s="841"/>
      <c r="E79" s="254"/>
      <c r="F79" s="255"/>
      <c r="G79" s="256"/>
      <c r="H79" s="325"/>
      <c r="I79" s="693"/>
      <c r="J79" s="691"/>
    </row>
    <row r="80" spans="1:10">
      <c r="A80" s="155"/>
      <c r="B80" s="549"/>
      <c r="C80" s="550"/>
      <c r="D80" s="551"/>
      <c r="E80" s="254"/>
      <c r="F80" s="255"/>
      <c r="G80" s="256"/>
      <c r="H80" s="325"/>
      <c r="I80" s="693"/>
      <c r="J80" s="691"/>
    </row>
    <row r="81" spans="1:10">
      <c r="A81" s="157" t="s">
        <v>83</v>
      </c>
      <c r="B81" s="873" t="s">
        <v>140</v>
      </c>
      <c r="C81" s="874"/>
      <c r="D81" s="875"/>
      <c r="E81" s="254"/>
      <c r="F81" s="255"/>
      <c r="G81" s="256"/>
      <c r="H81" s="325"/>
      <c r="I81" s="693"/>
      <c r="J81" s="691"/>
    </row>
    <row r="82" spans="1:10">
      <c r="A82" s="155">
        <v>1</v>
      </c>
      <c r="B82" s="876" t="s">
        <v>121</v>
      </c>
      <c r="C82" s="877"/>
      <c r="D82" s="878"/>
      <c r="E82" s="254"/>
      <c r="F82" s="255" t="s">
        <v>97</v>
      </c>
      <c r="G82" s="256">
        <v>2</v>
      </c>
      <c r="H82" s="325" t="s">
        <v>97</v>
      </c>
      <c r="I82" s="693">
        <v>2</v>
      </c>
      <c r="J82" s="691"/>
    </row>
    <row r="83" spans="1:10">
      <c r="A83" s="155">
        <v>2</v>
      </c>
      <c r="B83" s="876" t="s">
        <v>122</v>
      </c>
      <c r="C83" s="877"/>
      <c r="D83" s="878"/>
      <c r="E83" s="254"/>
      <c r="F83" s="255" t="s">
        <v>97</v>
      </c>
      <c r="G83" s="256">
        <v>5</v>
      </c>
      <c r="H83" s="325" t="s">
        <v>97</v>
      </c>
      <c r="I83" s="693">
        <v>5</v>
      </c>
      <c r="J83" s="691"/>
    </row>
    <row r="84" spans="1:10">
      <c r="A84" s="155">
        <v>3</v>
      </c>
      <c r="B84" s="546" t="s">
        <v>123</v>
      </c>
      <c r="C84" s="552"/>
      <c r="D84" s="553"/>
      <c r="E84" s="240"/>
      <c r="F84" s="255" t="s">
        <v>12</v>
      </c>
      <c r="G84" s="256">
        <v>1</v>
      </c>
      <c r="H84" s="325" t="s">
        <v>12</v>
      </c>
      <c r="I84" s="693">
        <v>1</v>
      </c>
      <c r="J84" s="691"/>
    </row>
    <row r="85" spans="1:10">
      <c r="A85" s="155"/>
      <c r="B85" s="839" t="s">
        <v>53</v>
      </c>
      <c r="C85" s="840"/>
      <c r="D85" s="841"/>
      <c r="E85" s="254"/>
      <c r="F85" s="255"/>
      <c r="G85" s="256"/>
      <c r="H85" s="325"/>
      <c r="I85" s="693"/>
      <c r="J85" s="691"/>
    </row>
    <row r="86" spans="1:10">
      <c r="A86" s="155"/>
      <c r="B86" s="549"/>
      <c r="C86" s="550"/>
      <c r="D86" s="551"/>
      <c r="E86" s="254"/>
      <c r="F86" s="255"/>
      <c r="G86" s="256"/>
      <c r="H86" s="325"/>
      <c r="I86" s="693"/>
      <c r="J86" s="691"/>
    </row>
    <row r="87" spans="1:10">
      <c r="A87" s="157" t="s">
        <v>84</v>
      </c>
      <c r="B87" s="873" t="s">
        <v>141</v>
      </c>
      <c r="C87" s="874"/>
      <c r="D87" s="875"/>
      <c r="E87" s="254"/>
      <c r="F87" s="255"/>
      <c r="G87" s="256"/>
      <c r="H87" s="325"/>
      <c r="I87" s="693"/>
      <c r="J87" s="691"/>
    </row>
    <row r="88" spans="1:10">
      <c r="A88" s="155">
        <v>1</v>
      </c>
      <c r="B88" s="876" t="s">
        <v>121</v>
      </c>
      <c r="C88" s="877"/>
      <c r="D88" s="878"/>
      <c r="E88" s="254"/>
      <c r="F88" s="255" t="s">
        <v>97</v>
      </c>
      <c r="G88" s="256">
        <v>2</v>
      </c>
      <c r="H88" s="325" t="s">
        <v>97</v>
      </c>
      <c r="I88" s="693">
        <v>2</v>
      </c>
      <c r="J88" s="691"/>
    </row>
    <row r="89" spans="1:10">
      <c r="A89" s="155">
        <v>2</v>
      </c>
      <c r="B89" s="876" t="s">
        <v>122</v>
      </c>
      <c r="C89" s="877"/>
      <c r="D89" s="878"/>
      <c r="E89" s="254"/>
      <c r="F89" s="255" t="s">
        <v>97</v>
      </c>
      <c r="G89" s="256">
        <v>3</v>
      </c>
      <c r="H89" s="325" t="s">
        <v>97</v>
      </c>
      <c r="I89" s="693">
        <v>2</v>
      </c>
      <c r="J89" s="691"/>
    </row>
    <row r="90" spans="1:10">
      <c r="A90" s="155">
        <v>3</v>
      </c>
      <c r="B90" s="546" t="s">
        <v>123</v>
      </c>
      <c r="C90" s="552"/>
      <c r="D90" s="553"/>
      <c r="E90" s="240"/>
      <c r="F90" s="255" t="s">
        <v>12</v>
      </c>
      <c r="G90" s="256">
        <v>1</v>
      </c>
      <c r="H90" s="325" t="s">
        <v>12</v>
      </c>
      <c r="I90" s="693">
        <v>1</v>
      </c>
      <c r="J90" s="691"/>
    </row>
    <row r="91" spans="1:10">
      <c r="A91" s="155"/>
      <c r="B91" s="839" t="s">
        <v>53</v>
      </c>
      <c r="C91" s="840"/>
      <c r="D91" s="841"/>
      <c r="E91" s="254"/>
      <c r="F91" s="255"/>
      <c r="G91" s="256"/>
      <c r="H91" s="325"/>
      <c r="I91" s="693"/>
      <c r="J91" s="691"/>
    </row>
    <row r="92" spans="1:10">
      <c r="A92" s="155"/>
      <c r="B92" s="549"/>
      <c r="C92" s="550"/>
      <c r="D92" s="551"/>
      <c r="E92" s="254"/>
      <c r="F92" s="255"/>
      <c r="G92" s="256"/>
      <c r="H92" s="325"/>
      <c r="I92" s="693"/>
      <c r="J92" s="691"/>
    </row>
    <row r="93" spans="1:10">
      <c r="A93" s="157" t="s">
        <v>85</v>
      </c>
      <c r="B93" s="873" t="s">
        <v>142</v>
      </c>
      <c r="C93" s="874"/>
      <c r="D93" s="875"/>
      <c r="E93" s="254"/>
      <c r="F93" s="255"/>
      <c r="G93" s="256"/>
      <c r="H93" s="325"/>
      <c r="I93" s="693"/>
      <c r="J93" s="691"/>
    </row>
    <row r="94" spans="1:10">
      <c r="A94" s="155">
        <v>1</v>
      </c>
      <c r="B94" s="876" t="s">
        <v>121</v>
      </c>
      <c r="C94" s="877"/>
      <c r="D94" s="878"/>
      <c r="E94" s="254"/>
      <c r="F94" s="255" t="s">
        <v>97</v>
      </c>
      <c r="G94" s="256">
        <v>1</v>
      </c>
      <c r="H94" s="325" t="s">
        <v>97</v>
      </c>
      <c r="I94" s="693">
        <v>1</v>
      </c>
      <c r="J94" s="691"/>
    </row>
    <row r="95" spans="1:10">
      <c r="A95" s="155">
        <v>2</v>
      </c>
      <c r="B95" s="876" t="s">
        <v>122</v>
      </c>
      <c r="C95" s="877"/>
      <c r="D95" s="878"/>
      <c r="E95" s="254"/>
      <c r="F95" s="255" t="s">
        <v>97</v>
      </c>
      <c r="G95" s="256">
        <v>2</v>
      </c>
      <c r="H95" s="325" t="s">
        <v>97</v>
      </c>
      <c r="I95" s="693">
        <v>2</v>
      </c>
      <c r="J95" s="691"/>
    </row>
    <row r="96" spans="1:10">
      <c r="A96" s="155">
        <v>3</v>
      </c>
      <c r="B96" s="546" t="s">
        <v>123</v>
      </c>
      <c r="C96" s="552"/>
      <c r="D96" s="553"/>
      <c r="E96" s="240"/>
      <c r="F96" s="255" t="s">
        <v>12</v>
      </c>
      <c r="G96" s="256">
        <v>1</v>
      </c>
      <c r="H96" s="325" t="s">
        <v>12</v>
      </c>
      <c r="I96" s="693">
        <v>1</v>
      </c>
      <c r="J96" s="691"/>
    </row>
    <row r="97" spans="1:10">
      <c r="A97" s="155"/>
      <c r="B97" s="839" t="s">
        <v>53</v>
      </c>
      <c r="C97" s="840"/>
      <c r="D97" s="841"/>
      <c r="E97" s="254"/>
      <c r="F97" s="255"/>
      <c r="G97" s="256"/>
      <c r="H97" s="325"/>
      <c r="I97" s="693"/>
      <c r="J97" s="691"/>
    </row>
    <row r="98" spans="1:10">
      <c r="A98" s="155"/>
      <c r="B98" s="549"/>
      <c r="C98" s="550"/>
      <c r="D98" s="551"/>
      <c r="E98" s="254"/>
      <c r="F98" s="255"/>
      <c r="G98" s="256"/>
      <c r="H98" s="325"/>
      <c r="I98" s="693"/>
      <c r="J98" s="691"/>
    </row>
    <row r="99" spans="1:10">
      <c r="A99" s="157" t="s">
        <v>86</v>
      </c>
      <c r="B99" s="873" t="s">
        <v>143</v>
      </c>
      <c r="C99" s="874"/>
      <c r="D99" s="875"/>
      <c r="E99" s="254"/>
      <c r="F99" s="255"/>
      <c r="G99" s="256"/>
      <c r="H99" s="325"/>
      <c r="I99" s="693"/>
      <c r="J99" s="691"/>
    </row>
    <row r="100" spans="1:10">
      <c r="A100" s="155">
        <v>1</v>
      </c>
      <c r="B100" s="876" t="s">
        <v>121</v>
      </c>
      <c r="C100" s="877"/>
      <c r="D100" s="878"/>
      <c r="E100" s="254"/>
      <c r="F100" s="255" t="s">
        <v>97</v>
      </c>
      <c r="G100" s="256">
        <v>2</v>
      </c>
      <c r="H100" s="325" t="s">
        <v>97</v>
      </c>
      <c r="I100" s="693">
        <v>2</v>
      </c>
      <c r="J100" s="691"/>
    </row>
    <row r="101" spans="1:10">
      <c r="A101" s="155">
        <v>2</v>
      </c>
      <c r="B101" s="876" t="s">
        <v>122</v>
      </c>
      <c r="C101" s="877"/>
      <c r="D101" s="878"/>
      <c r="E101" s="254"/>
      <c r="F101" s="255" t="s">
        <v>97</v>
      </c>
      <c r="G101" s="256">
        <v>5</v>
      </c>
      <c r="H101" s="325" t="s">
        <v>97</v>
      </c>
      <c r="I101" s="693">
        <v>5</v>
      </c>
      <c r="J101" s="691"/>
    </row>
    <row r="102" spans="1:10">
      <c r="A102" s="155">
        <v>3</v>
      </c>
      <c r="B102" s="546" t="s">
        <v>123</v>
      </c>
      <c r="C102" s="552"/>
      <c r="D102" s="553"/>
      <c r="E102" s="240"/>
      <c r="F102" s="255" t="s">
        <v>12</v>
      </c>
      <c r="G102" s="256">
        <v>1</v>
      </c>
      <c r="H102" s="325" t="s">
        <v>12</v>
      </c>
      <c r="I102" s="693">
        <v>1</v>
      </c>
      <c r="J102" s="691"/>
    </row>
    <row r="103" spans="1:10">
      <c r="A103" s="155"/>
      <c r="B103" s="839" t="s">
        <v>53</v>
      </c>
      <c r="C103" s="840"/>
      <c r="D103" s="841"/>
      <c r="E103" s="254"/>
      <c r="F103" s="255"/>
      <c r="G103" s="256"/>
      <c r="H103" s="325"/>
      <c r="I103" s="693"/>
      <c r="J103" s="691"/>
    </row>
    <row r="104" spans="1:10">
      <c r="A104" s="155"/>
      <c r="B104" s="549"/>
      <c r="C104" s="550"/>
      <c r="D104" s="551"/>
      <c r="E104" s="254"/>
      <c r="F104" s="255"/>
      <c r="G104" s="256"/>
      <c r="H104" s="325"/>
      <c r="I104" s="693"/>
      <c r="J104" s="691"/>
    </row>
    <row r="105" spans="1:10">
      <c r="A105" s="157" t="s">
        <v>102</v>
      </c>
      <c r="B105" s="873" t="s">
        <v>144</v>
      </c>
      <c r="C105" s="874"/>
      <c r="D105" s="875"/>
      <c r="E105" s="254"/>
      <c r="F105" s="255"/>
      <c r="G105" s="256"/>
      <c r="H105" s="325"/>
      <c r="I105" s="693"/>
      <c r="J105" s="691"/>
    </row>
    <row r="106" spans="1:10">
      <c r="A106" s="155">
        <v>2</v>
      </c>
      <c r="B106" s="876" t="s">
        <v>122</v>
      </c>
      <c r="C106" s="877"/>
      <c r="D106" s="878"/>
      <c r="E106" s="254"/>
      <c r="F106" s="255" t="s">
        <v>97</v>
      </c>
      <c r="G106" s="256">
        <v>6</v>
      </c>
      <c r="H106" s="325" t="s">
        <v>97</v>
      </c>
      <c r="I106" s="693">
        <v>6</v>
      </c>
      <c r="J106" s="691"/>
    </row>
    <row r="107" spans="1:10">
      <c r="A107" s="155">
        <v>3</v>
      </c>
      <c r="B107" s="546" t="s">
        <v>123</v>
      </c>
      <c r="C107" s="552"/>
      <c r="D107" s="553"/>
      <c r="E107" s="240"/>
      <c r="F107" s="255" t="s">
        <v>12</v>
      </c>
      <c r="G107" s="256">
        <v>1</v>
      </c>
      <c r="H107" s="325" t="s">
        <v>12</v>
      </c>
      <c r="I107" s="693">
        <v>1</v>
      </c>
      <c r="J107" s="691"/>
    </row>
    <row r="108" spans="1:10">
      <c r="A108" s="155"/>
      <c r="B108" s="546"/>
      <c r="C108" s="552"/>
      <c r="D108" s="553"/>
      <c r="E108" s="240"/>
      <c r="F108" s="255"/>
      <c r="G108" s="256"/>
      <c r="H108" s="325"/>
      <c r="I108" s="693"/>
      <c r="J108" s="691"/>
    </row>
    <row r="109" spans="1:10">
      <c r="A109" s="155"/>
      <c r="B109" s="839" t="s">
        <v>53</v>
      </c>
      <c r="C109" s="840"/>
      <c r="D109" s="841"/>
      <c r="E109" s="254"/>
      <c r="F109" s="255"/>
      <c r="G109" s="256"/>
      <c r="H109" s="325"/>
      <c r="I109" s="693"/>
      <c r="J109" s="691"/>
    </row>
    <row r="110" spans="1:10">
      <c r="A110" s="155"/>
      <c r="B110" s="549"/>
      <c r="C110" s="550"/>
      <c r="D110" s="551"/>
      <c r="E110" s="254"/>
      <c r="F110" s="255"/>
      <c r="G110" s="256"/>
      <c r="H110" s="325"/>
      <c r="I110" s="693"/>
      <c r="J110" s="691"/>
    </row>
    <row r="111" spans="1:10">
      <c r="A111" s="157" t="s">
        <v>101</v>
      </c>
      <c r="B111" s="873" t="s">
        <v>146</v>
      </c>
      <c r="C111" s="874"/>
      <c r="D111" s="875"/>
      <c r="E111" s="254"/>
      <c r="F111" s="255"/>
      <c r="G111" s="256"/>
      <c r="H111" s="325"/>
      <c r="I111" s="693"/>
      <c r="J111" s="691"/>
    </row>
    <row r="112" spans="1:10">
      <c r="A112" s="155">
        <v>1</v>
      </c>
      <c r="B112" s="876" t="s">
        <v>145</v>
      </c>
      <c r="C112" s="877"/>
      <c r="D112" s="878"/>
      <c r="E112" s="254"/>
      <c r="F112" s="255" t="s">
        <v>98</v>
      </c>
      <c r="G112" s="256">
        <v>15</v>
      </c>
      <c r="H112" s="325"/>
      <c r="I112" s="693"/>
      <c r="J112" s="691"/>
    </row>
    <row r="113" spans="1:10">
      <c r="A113" s="155">
        <v>2</v>
      </c>
      <c r="B113" s="546" t="s">
        <v>168</v>
      </c>
      <c r="C113" s="547"/>
      <c r="D113" s="548"/>
      <c r="E113" s="254"/>
      <c r="F113" s="255" t="s">
        <v>98</v>
      </c>
      <c r="G113" s="256">
        <v>12</v>
      </c>
      <c r="H113" s="325" t="s">
        <v>98</v>
      </c>
      <c r="I113" s="693">
        <v>15</v>
      </c>
      <c r="J113" s="691"/>
    </row>
    <row r="114" spans="1:10">
      <c r="A114" s="155">
        <v>3</v>
      </c>
      <c r="B114" s="546" t="s">
        <v>169</v>
      </c>
      <c r="C114" s="547"/>
      <c r="D114" s="548"/>
      <c r="E114" s="254"/>
      <c r="F114" s="255" t="s">
        <v>103</v>
      </c>
      <c r="G114" s="256">
        <v>20</v>
      </c>
      <c r="H114" s="325" t="s">
        <v>98</v>
      </c>
      <c r="I114" s="693">
        <v>13</v>
      </c>
      <c r="J114" s="691"/>
    </row>
    <row r="115" spans="1:10">
      <c r="A115" s="155">
        <v>4</v>
      </c>
      <c r="B115" s="546" t="s">
        <v>170</v>
      </c>
      <c r="C115" s="547"/>
      <c r="D115" s="548"/>
      <c r="E115" s="254"/>
      <c r="F115" s="255" t="s">
        <v>103</v>
      </c>
      <c r="G115" s="256">
        <v>40</v>
      </c>
      <c r="H115" s="325" t="s">
        <v>103</v>
      </c>
      <c r="I115" s="693">
        <v>20</v>
      </c>
      <c r="J115" s="691"/>
    </row>
    <row r="116" spans="1:10">
      <c r="A116" s="155">
        <v>5</v>
      </c>
      <c r="B116" s="876" t="s">
        <v>123</v>
      </c>
      <c r="C116" s="877"/>
      <c r="D116" s="878"/>
      <c r="E116" s="254"/>
      <c r="F116" s="255" t="s">
        <v>103</v>
      </c>
      <c r="G116" s="256">
        <v>12</v>
      </c>
      <c r="H116" s="325" t="s">
        <v>12</v>
      </c>
      <c r="I116" s="693">
        <v>1</v>
      </c>
      <c r="J116" s="691"/>
    </row>
    <row r="117" spans="1:10">
      <c r="A117" s="155"/>
      <c r="B117" s="839" t="s">
        <v>53</v>
      </c>
      <c r="C117" s="840"/>
      <c r="D117" s="841"/>
      <c r="E117" s="254"/>
      <c r="F117" s="255"/>
      <c r="G117" s="256"/>
      <c r="H117" s="325"/>
      <c r="I117" s="693"/>
      <c r="J117" s="691"/>
    </row>
    <row r="118" spans="1:10">
      <c r="A118" s="155"/>
      <c r="B118" s="549"/>
      <c r="C118" s="550"/>
      <c r="D118" s="551"/>
      <c r="E118" s="254"/>
      <c r="F118" s="255"/>
      <c r="G118" s="256"/>
      <c r="H118" s="325"/>
      <c r="I118" s="693"/>
      <c r="J118" s="691"/>
    </row>
    <row r="119" spans="1:10">
      <c r="A119" s="157" t="s">
        <v>136</v>
      </c>
      <c r="B119" s="873" t="s">
        <v>124</v>
      </c>
      <c r="C119" s="874"/>
      <c r="D119" s="875"/>
      <c r="E119" s="254"/>
      <c r="F119" s="255"/>
      <c r="G119" s="256"/>
      <c r="H119" s="325"/>
      <c r="I119" s="693"/>
      <c r="J119" s="691"/>
    </row>
    <row r="120" spans="1:10">
      <c r="A120" s="155">
        <v>1</v>
      </c>
      <c r="B120" s="836" t="s">
        <v>125</v>
      </c>
      <c r="C120" s="837"/>
      <c r="D120" s="838"/>
      <c r="E120" s="254"/>
      <c r="F120" s="255" t="s">
        <v>97</v>
      </c>
      <c r="G120" s="256">
        <v>12</v>
      </c>
      <c r="H120" s="325" t="s">
        <v>97</v>
      </c>
      <c r="I120" s="693">
        <v>12</v>
      </c>
      <c r="J120" s="691"/>
    </row>
    <row r="121" spans="1:10">
      <c r="A121" s="155">
        <v>2</v>
      </c>
      <c r="B121" s="876" t="s">
        <v>123</v>
      </c>
      <c r="C121" s="877"/>
      <c r="D121" s="878"/>
      <c r="E121" s="254"/>
      <c r="F121" s="255" t="s">
        <v>103</v>
      </c>
      <c r="G121" s="256">
        <v>2</v>
      </c>
      <c r="H121" s="325" t="s">
        <v>103</v>
      </c>
      <c r="I121" s="693">
        <v>2</v>
      </c>
      <c r="J121" s="691"/>
    </row>
    <row r="122" spans="1:10">
      <c r="A122" s="155"/>
      <c r="B122" s="839" t="s">
        <v>53</v>
      </c>
      <c r="C122" s="840"/>
      <c r="D122" s="841"/>
      <c r="E122" s="254"/>
      <c r="F122" s="255"/>
      <c r="G122" s="256"/>
      <c r="H122" s="325"/>
      <c r="I122" s="693"/>
      <c r="J122" s="691"/>
    </row>
    <row r="123" spans="1:10">
      <c r="A123" s="155"/>
      <c r="B123" s="549"/>
      <c r="C123" s="550"/>
      <c r="D123" s="551"/>
      <c r="E123" s="254"/>
      <c r="F123" s="255"/>
      <c r="G123" s="256"/>
      <c r="H123" s="325"/>
      <c r="I123" s="693"/>
      <c r="J123" s="691"/>
    </row>
    <row r="124" spans="1:10">
      <c r="A124" s="157" t="s">
        <v>137</v>
      </c>
      <c r="B124" s="873" t="s">
        <v>126</v>
      </c>
      <c r="C124" s="874"/>
      <c r="D124" s="875"/>
      <c r="E124" s="254"/>
      <c r="F124" s="255"/>
      <c r="G124" s="256"/>
      <c r="H124" s="325"/>
      <c r="I124" s="693"/>
      <c r="J124" s="691"/>
    </row>
    <row r="125" spans="1:10">
      <c r="A125" s="155">
        <v>1</v>
      </c>
      <c r="B125" s="876" t="s">
        <v>149</v>
      </c>
      <c r="C125" s="877"/>
      <c r="D125" s="878"/>
      <c r="E125" s="254"/>
      <c r="F125" s="255" t="s">
        <v>12</v>
      </c>
      <c r="G125" s="256">
        <v>1</v>
      </c>
      <c r="H125" s="325" t="s">
        <v>12</v>
      </c>
      <c r="I125" s="693">
        <v>1</v>
      </c>
      <c r="J125" s="691"/>
    </row>
    <row r="126" spans="1:10">
      <c r="A126" s="155">
        <v>2</v>
      </c>
      <c r="B126" s="876" t="s">
        <v>147</v>
      </c>
      <c r="C126" s="877"/>
      <c r="D126" s="878"/>
      <c r="E126" s="254"/>
      <c r="F126" s="255" t="s">
        <v>97</v>
      </c>
      <c r="G126" s="256">
        <v>4</v>
      </c>
      <c r="H126" s="325" t="s">
        <v>97</v>
      </c>
      <c r="I126" s="693">
        <v>4</v>
      </c>
      <c r="J126" s="691"/>
    </row>
    <row r="127" spans="1:10">
      <c r="A127" s="155">
        <v>3</v>
      </c>
      <c r="B127" s="876" t="s">
        <v>127</v>
      </c>
      <c r="C127" s="877"/>
      <c r="D127" s="878"/>
      <c r="E127" s="254"/>
      <c r="F127" s="255" t="s">
        <v>104</v>
      </c>
      <c r="G127" s="256">
        <v>4</v>
      </c>
      <c r="H127" s="325" t="s">
        <v>104</v>
      </c>
      <c r="I127" s="693">
        <v>8</v>
      </c>
      <c r="J127" s="691"/>
    </row>
    <row r="128" spans="1:10">
      <c r="A128" s="155">
        <v>4</v>
      </c>
      <c r="B128" s="876" t="s">
        <v>168</v>
      </c>
      <c r="C128" s="879"/>
      <c r="D128" s="880"/>
      <c r="E128" s="254"/>
      <c r="F128" s="255" t="s">
        <v>104</v>
      </c>
      <c r="G128" s="256">
        <v>3</v>
      </c>
      <c r="H128" s="325" t="s">
        <v>104</v>
      </c>
      <c r="I128" s="693">
        <v>4</v>
      </c>
      <c r="J128" s="691"/>
    </row>
    <row r="129" spans="1:10">
      <c r="A129" s="155">
        <v>5</v>
      </c>
      <c r="B129" s="876" t="s">
        <v>169</v>
      </c>
      <c r="C129" s="879"/>
      <c r="D129" s="880"/>
      <c r="E129" s="254"/>
      <c r="F129" s="255" t="s">
        <v>45</v>
      </c>
      <c r="G129" s="256">
        <v>8</v>
      </c>
      <c r="H129" s="325" t="s">
        <v>45</v>
      </c>
      <c r="I129" s="693">
        <v>8</v>
      </c>
      <c r="J129" s="691"/>
    </row>
    <row r="130" spans="1:10">
      <c r="A130" s="155">
        <v>6</v>
      </c>
      <c r="B130" s="876" t="s">
        <v>170</v>
      </c>
      <c r="C130" s="879"/>
      <c r="D130" s="880"/>
      <c r="E130" s="254"/>
      <c r="F130" s="255" t="s">
        <v>104</v>
      </c>
      <c r="G130" s="256">
        <v>12</v>
      </c>
      <c r="H130" s="325" t="s">
        <v>104</v>
      </c>
      <c r="I130" s="693">
        <v>4</v>
      </c>
      <c r="J130" s="691"/>
    </row>
    <row r="131" spans="1:10">
      <c r="A131" s="155">
        <v>7</v>
      </c>
      <c r="B131" s="876" t="s">
        <v>148</v>
      </c>
      <c r="C131" s="877"/>
      <c r="D131" s="878"/>
      <c r="E131" s="254"/>
      <c r="F131" s="255" t="s">
        <v>104</v>
      </c>
      <c r="G131" s="256">
        <v>4</v>
      </c>
      <c r="H131" s="325" t="s">
        <v>12</v>
      </c>
      <c r="I131" s="693">
        <v>1</v>
      </c>
      <c r="J131" s="691"/>
    </row>
    <row r="132" spans="1:10">
      <c r="A132" s="155">
        <v>8</v>
      </c>
      <c r="B132" s="836" t="s">
        <v>128</v>
      </c>
      <c r="C132" s="837"/>
      <c r="D132" s="838"/>
      <c r="E132" s="254"/>
      <c r="F132" s="255" t="s">
        <v>12</v>
      </c>
      <c r="G132" s="256">
        <v>1</v>
      </c>
      <c r="H132" s="325"/>
      <c r="I132" s="693"/>
      <c r="J132" s="691"/>
    </row>
    <row r="133" spans="1:10">
      <c r="A133" s="155"/>
      <c r="B133" s="839" t="s">
        <v>53</v>
      </c>
      <c r="C133" s="840"/>
      <c r="D133" s="841"/>
      <c r="E133" s="254"/>
      <c r="F133" s="255"/>
      <c r="G133" s="256"/>
      <c r="H133" s="325"/>
      <c r="I133" s="693"/>
      <c r="J133" s="691"/>
    </row>
    <row r="134" spans="1:10">
      <c r="A134" s="155"/>
      <c r="B134" s="549"/>
      <c r="C134" s="550"/>
      <c r="D134" s="551"/>
      <c r="E134" s="254"/>
      <c r="F134" s="255"/>
      <c r="G134" s="256"/>
      <c r="H134" s="336"/>
      <c r="I134" s="693"/>
      <c r="J134" s="691"/>
    </row>
    <row r="135" spans="1:10">
      <c r="A135" s="157" t="s">
        <v>138</v>
      </c>
      <c r="B135" s="873" t="s">
        <v>129</v>
      </c>
      <c r="C135" s="874"/>
      <c r="D135" s="875"/>
      <c r="E135" s="254"/>
      <c r="F135" s="263"/>
      <c r="G135" s="256"/>
      <c r="H135" s="325"/>
      <c r="I135" s="693"/>
      <c r="J135" s="691"/>
    </row>
    <row r="136" spans="1:10">
      <c r="A136" s="155">
        <v>1</v>
      </c>
      <c r="B136" s="876" t="s">
        <v>171</v>
      </c>
      <c r="C136" s="877"/>
      <c r="D136" s="878"/>
      <c r="E136" s="254"/>
      <c r="F136" s="255" t="s">
        <v>97</v>
      </c>
      <c r="G136" s="256">
        <v>4</v>
      </c>
      <c r="H136" s="325" t="s">
        <v>97</v>
      </c>
      <c r="I136" s="693">
        <v>4</v>
      </c>
      <c r="J136" s="691"/>
    </row>
    <row r="137" spans="1:10">
      <c r="A137" s="155">
        <v>2</v>
      </c>
      <c r="B137" s="876" t="s">
        <v>123</v>
      </c>
      <c r="C137" s="877"/>
      <c r="D137" s="878"/>
      <c r="E137" s="254"/>
      <c r="F137" s="255" t="s">
        <v>12</v>
      </c>
      <c r="G137" s="256">
        <v>1</v>
      </c>
      <c r="H137" s="325" t="s">
        <v>12</v>
      </c>
      <c r="I137" s="693">
        <v>1</v>
      </c>
      <c r="J137" s="691"/>
    </row>
    <row r="138" spans="1:10">
      <c r="A138" s="155"/>
      <c r="B138" s="839" t="s">
        <v>53</v>
      </c>
      <c r="C138" s="840"/>
      <c r="D138" s="841"/>
      <c r="E138" s="254"/>
      <c r="F138" s="255"/>
      <c r="G138" s="256"/>
      <c r="H138" s="325"/>
      <c r="I138" s="693"/>
      <c r="J138" s="691"/>
    </row>
    <row r="139" spans="1:10">
      <c r="A139" s="155"/>
      <c r="B139" s="836"/>
      <c r="C139" s="837"/>
      <c r="D139" s="838"/>
      <c r="E139" s="254"/>
      <c r="F139" s="255"/>
      <c r="G139" s="256"/>
      <c r="H139" s="336"/>
      <c r="I139" s="693"/>
      <c r="J139" s="691"/>
    </row>
    <row r="140" spans="1:10">
      <c r="A140" s="157" t="s">
        <v>176</v>
      </c>
      <c r="B140" s="873" t="s">
        <v>160</v>
      </c>
      <c r="C140" s="874"/>
      <c r="D140" s="875"/>
      <c r="E140" s="254"/>
      <c r="F140" s="263"/>
      <c r="G140" s="256"/>
      <c r="H140" s="325"/>
      <c r="I140" s="693"/>
      <c r="J140" s="691"/>
    </row>
    <row r="141" spans="1:10">
      <c r="A141" s="155">
        <v>1</v>
      </c>
      <c r="B141" s="876" t="s">
        <v>161</v>
      </c>
      <c r="C141" s="877"/>
      <c r="D141" s="878"/>
      <c r="E141" s="254"/>
      <c r="F141" s="255" t="s">
        <v>104</v>
      </c>
      <c r="G141" s="256">
        <v>2</v>
      </c>
      <c r="H141" s="325" t="s">
        <v>104</v>
      </c>
      <c r="I141" s="693">
        <v>2</v>
      </c>
      <c r="J141" s="691"/>
    </row>
    <row r="142" spans="1:10">
      <c r="A142" s="155">
        <v>2</v>
      </c>
      <c r="B142" s="876" t="s">
        <v>172</v>
      </c>
      <c r="C142" s="877"/>
      <c r="D142" s="878"/>
      <c r="E142" s="254"/>
      <c r="F142" s="255" t="s">
        <v>104</v>
      </c>
      <c r="G142" s="256">
        <v>1</v>
      </c>
      <c r="H142" s="325" t="s">
        <v>104</v>
      </c>
      <c r="I142" s="693">
        <v>1</v>
      </c>
      <c r="J142" s="691"/>
    </row>
    <row r="143" spans="1:10">
      <c r="A143" s="155"/>
      <c r="B143" s="839" t="s">
        <v>53</v>
      </c>
      <c r="C143" s="840"/>
      <c r="D143" s="841"/>
      <c r="E143" s="254"/>
      <c r="F143" s="255"/>
      <c r="G143" s="256"/>
      <c r="H143" s="325"/>
      <c r="I143" s="693"/>
      <c r="J143" s="691"/>
    </row>
    <row r="144" spans="1:10">
      <c r="A144" s="155"/>
      <c r="B144" s="549"/>
      <c r="C144" s="550"/>
      <c r="D144" s="551"/>
      <c r="E144" s="254"/>
      <c r="F144" s="255"/>
      <c r="G144" s="256"/>
      <c r="H144" s="340"/>
      <c r="I144" s="694"/>
      <c r="J144" s="691"/>
    </row>
    <row r="145" spans="1:10">
      <c r="A145" s="158" t="s">
        <v>150</v>
      </c>
      <c r="B145" s="810" t="s">
        <v>54</v>
      </c>
      <c r="C145" s="882"/>
      <c r="D145" s="883"/>
      <c r="E145" s="265"/>
      <c r="F145" s="266"/>
      <c r="G145" s="267"/>
      <c r="H145" s="344"/>
      <c r="I145" s="695"/>
      <c r="J145" s="691"/>
    </row>
    <row r="146" spans="1:10">
      <c r="A146" s="155">
        <v>1</v>
      </c>
      <c r="B146" s="881" t="s">
        <v>55</v>
      </c>
      <c r="C146" s="882"/>
      <c r="D146" s="883"/>
      <c r="E146" s="268"/>
      <c r="F146" s="226" t="s">
        <v>45</v>
      </c>
      <c r="G146" s="269">
        <v>100</v>
      </c>
      <c r="H146" s="344" t="s">
        <v>45</v>
      </c>
      <c r="I146" s="695">
        <v>55</v>
      </c>
      <c r="J146" s="691"/>
    </row>
    <row r="147" spans="1:10">
      <c r="A147" s="155">
        <v>2</v>
      </c>
      <c r="B147" s="881" t="s">
        <v>56</v>
      </c>
      <c r="C147" s="882"/>
      <c r="D147" s="883"/>
      <c r="E147" s="268"/>
      <c r="F147" s="226" t="s">
        <v>45</v>
      </c>
      <c r="G147" s="269">
        <v>200</v>
      </c>
      <c r="H147" s="344" t="s">
        <v>45</v>
      </c>
      <c r="I147" s="695">
        <v>125</v>
      </c>
      <c r="J147" s="691"/>
    </row>
    <row r="148" spans="1:10">
      <c r="A148" s="155">
        <v>3</v>
      </c>
      <c r="B148" s="881" t="s">
        <v>57</v>
      </c>
      <c r="C148" s="882"/>
      <c r="D148" s="883"/>
      <c r="E148" s="268"/>
      <c r="F148" s="226" t="s">
        <v>45</v>
      </c>
      <c r="G148" s="269">
        <v>50</v>
      </c>
      <c r="H148" s="344" t="s">
        <v>45</v>
      </c>
      <c r="I148" s="695">
        <v>32</v>
      </c>
      <c r="J148" s="691"/>
    </row>
    <row r="149" spans="1:10">
      <c r="A149" s="155">
        <v>4</v>
      </c>
      <c r="B149" s="881" t="s">
        <v>58</v>
      </c>
      <c r="C149" s="882"/>
      <c r="D149" s="883"/>
      <c r="E149" s="268"/>
      <c r="F149" s="226" t="s">
        <v>45</v>
      </c>
      <c r="G149" s="269">
        <v>15</v>
      </c>
      <c r="H149" s="344" t="s">
        <v>45</v>
      </c>
      <c r="I149" s="695">
        <v>10</v>
      </c>
      <c r="J149" s="691"/>
    </row>
    <row r="150" spans="1:10">
      <c r="A150" s="155">
        <v>5</v>
      </c>
      <c r="B150" s="881" t="s">
        <v>107</v>
      </c>
      <c r="C150" s="882"/>
      <c r="D150" s="883"/>
      <c r="E150" s="268"/>
      <c r="F150" s="226" t="s">
        <v>45</v>
      </c>
      <c r="G150" s="269">
        <v>50</v>
      </c>
      <c r="H150" s="344" t="s">
        <v>45</v>
      </c>
      <c r="I150" s="695">
        <v>30</v>
      </c>
      <c r="J150" s="691"/>
    </row>
    <row r="151" spans="1:10">
      <c r="A151" s="155">
        <v>6</v>
      </c>
      <c r="B151" s="881" t="s">
        <v>59</v>
      </c>
      <c r="C151" s="882"/>
      <c r="D151" s="883"/>
      <c r="E151" s="268"/>
      <c r="F151" s="271" t="s">
        <v>44</v>
      </c>
      <c r="G151" s="272">
        <v>100</v>
      </c>
      <c r="H151" s="347" t="s">
        <v>44</v>
      </c>
      <c r="I151" s="314">
        <v>60</v>
      </c>
      <c r="J151" s="691"/>
    </row>
    <row r="152" spans="1:10">
      <c r="A152" s="155">
        <v>7</v>
      </c>
      <c r="B152" s="881" t="s">
        <v>155</v>
      </c>
      <c r="C152" s="884"/>
      <c r="D152" s="885"/>
      <c r="E152" s="268"/>
      <c r="F152" s="226" t="s">
        <v>60</v>
      </c>
      <c r="G152" s="273">
        <v>40</v>
      </c>
      <c r="H152" s="344" t="s">
        <v>60</v>
      </c>
      <c r="I152" s="314">
        <v>1</v>
      </c>
      <c r="J152" s="691"/>
    </row>
    <row r="153" spans="1:10">
      <c r="A153" s="155">
        <v>8</v>
      </c>
      <c r="B153" s="886" t="s">
        <v>72</v>
      </c>
      <c r="C153" s="882"/>
      <c r="D153" s="883"/>
      <c r="E153" s="268"/>
      <c r="F153" s="226" t="s">
        <v>12</v>
      </c>
      <c r="G153" s="273">
        <v>1</v>
      </c>
      <c r="H153" s="344" t="s">
        <v>194</v>
      </c>
      <c r="I153" s="349">
        <v>14</v>
      </c>
      <c r="J153" s="691"/>
    </row>
    <row r="154" spans="1:10">
      <c r="A154" s="155"/>
      <c r="B154" s="491" t="s">
        <v>205</v>
      </c>
      <c r="C154" s="536"/>
      <c r="D154" s="537"/>
      <c r="E154" s="268"/>
      <c r="F154" s="226"/>
      <c r="G154" s="490"/>
      <c r="H154" s="344" t="s">
        <v>12</v>
      </c>
      <c r="I154" s="349">
        <v>1</v>
      </c>
      <c r="J154" s="691"/>
    </row>
    <row r="155" spans="1:10">
      <c r="A155" s="159"/>
      <c r="B155" s="887" t="s">
        <v>53</v>
      </c>
      <c r="C155" s="888"/>
      <c r="D155" s="889"/>
      <c r="E155" s="250"/>
      <c r="F155" s="251"/>
      <c r="G155" s="252"/>
      <c r="H155" s="344"/>
      <c r="I155" s="349"/>
      <c r="J155" s="691"/>
    </row>
    <row r="156" spans="1:10">
      <c r="A156" s="159"/>
      <c r="B156" s="887"/>
      <c r="C156" s="890"/>
      <c r="D156" s="891"/>
      <c r="E156" s="250"/>
      <c r="F156" s="266"/>
      <c r="G156" s="267"/>
      <c r="H156" s="340"/>
      <c r="I156" s="694"/>
      <c r="J156" s="691"/>
    </row>
    <row r="157" spans="1:10">
      <c r="A157" s="158" t="s">
        <v>151</v>
      </c>
      <c r="B157" s="810" t="s">
        <v>77</v>
      </c>
      <c r="C157" s="882"/>
      <c r="D157" s="883"/>
      <c r="E157" s="265"/>
      <c r="F157" s="226"/>
      <c r="G157" s="267"/>
      <c r="H157" s="344"/>
      <c r="I157" s="694"/>
      <c r="J157" s="691"/>
    </row>
    <row r="158" spans="1:10">
      <c r="A158" s="155"/>
      <c r="B158" s="886" t="s">
        <v>156</v>
      </c>
      <c r="C158" s="882"/>
      <c r="D158" s="883"/>
      <c r="E158" s="268">
        <v>1</v>
      </c>
      <c r="F158" s="226" t="s">
        <v>10</v>
      </c>
      <c r="G158" s="269">
        <v>12</v>
      </c>
      <c r="H158" s="344" t="s">
        <v>10</v>
      </c>
      <c r="I158" s="695">
        <v>12</v>
      </c>
      <c r="J158" s="691"/>
    </row>
    <row r="159" spans="1:10">
      <c r="A159" s="155"/>
      <c r="B159" s="886" t="s">
        <v>157</v>
      </c>
      <c r="C159" s="882"/>
      <c r="D159" s="883"/>
      <c r="E159" s="268">
        <v>1</v>
      </c>
      <c r="F159" s="226" t="s">
        <v>10</v>
      </c>
      <c r="G159" s="269">
        <v>12</v>
      </c>
      <c r="H159" s="344" t="s">
        <v>10</v>
      </c>
      <c r="I159" s="695">
        <v>12</v>
      </c>
      <c r="J159" s="691"/>
    </row>
    <row r="160" spans="1:10">
      <c r="A160" s="155"/>
      <c r="B160" s="886" t="s">
        <v>106</v>
      </c>
      <c r="C160" s="882"/>
      <c r="D160" s="883"/>
      <c r="E160" s="268">
        <v>1</v>
      </c>
      <c r="F160" s="226" t="s">
        <v>10</v>
      </c>
      <c r="G160" s="269">
        <v>12</v>
      </c>
      <c r="H160" s="344" t="s">
        <v>10</v>
      </c>
      <c r="I160" s="695">
        <v>12</v>
      </c>
      <c r="J160" s="691"/>
    </row>
    <row r="161" spans="1:10">
      <c r="A161" s="155"/>
      <c r="B161" s="886" t="s">
        <v>61</v>
      </c>
      <c r="C161" s="882"/>
      <c r="D161" s="883"/>
      <c r="E161" s="268">
        <v>1</v>
      </c>
      <c r="F161" s="226" t="s">
        <v>10</v>
      </c>
      <c r="G161" s="269">
        <v>12</v>
      </c>
      <c r="H161" s="344" t="s">
        <v>10</v>
      </c>
      <c r="I161" s="695">
        <v>12</v>
      </c>
      <c r="J161" s="691"/>
    </row>
    <row r="162" spans="1:10">
      <c r="A162" s="155"/>
      <c r="B162" s="886" t="s">
        <v>73</v>
      </c>
      <c r="C162" s="882"/>
      <c r="D162" s="883"/>
      <c r="E162" s="268">
        <v>6</v>
      </c>
      <c r="F162" s="226" t="s">
        <v>10</v>
      </c>
      <c r="G162" s="269">
        <v>12</v>
      </c>
      <c r="H162" s="344" t="s">
        <v>10</v>
      </c>
      <c r="I162" s="695">
        <v>12</v>
      </c>
      <c r="J162" s="691"/>
    </row>
    <row r="163" spans="1:10">
      <c r="A163" s="155"/>
      <c r="B163" s="886" t="s">
        <v>74</v>
      </c>
      <c r="C163" s="882"/>
      <c r="D163" s="883"/>
      <c r="E163" s="268">
        <v>3</v>
      </c>
      <c r="F163" s="226" t="s">
        <v>10</v>
      </c>
      <c r="G163" s="269">
        <v>12</v>
      </c>
      <c r="H163" s="344" t="s">
        <v>10</v>
      </c>
      <c r="I163" s="695">
        <v>12</v>
      </c>
      <c r="J163" s="691"/>
    </row>
    <row r="164" spans="1:10">
      <c r="A164" s="155"/>
      <c r="B164" s="535"/>
      <c r="C164" s="534" t="s">
        <v>112</v>
      </c>
      <c r="D164" s="537"/>
      <c r="E164" s="268">
        <v>1</v>
      </c>
      <c r="F164" s="226" t="s">
        <v>10</v>
      </c>
      <c r="G164" s="269">
        <v>12</v>
      </c>
      <c r="H164" s="344" t="s">
        <v>10</v>
      </c>
      <c r="I164" s="695">
        <v>12</v>
      </c>
      <c r="J164" s="691"/>
    </row>
    <row r="165" spans="1:10">
      <c r="A165" s="155"/>
      <c r="B165" s="886" t="s">
        <v>62</v>
      </c>
      <c r="C165" s="882"/>
      <c r="D165" s="883"/>
      <c r="E165" s="268">
        <v>3</v>
      </c>
      <c r="F165" s="226" t="s">
        <v>10</v>
      </c>
      <c r="G165" s="269">
        <v>12</v>
      </c>
      <c r="H165" s="344"/>
      <c r="I165" s="694"/>
      <c r="J165" s="691"/>
    </row>
    <row r="166" spans="1:10">
      <c r="A166" s="155"/>
      <c r="B166" s="887" t="s">
        <v>53</v>
      </c>
      <c r="C166" s="888"/>
      <c r="D166" s="889"/>
      <c r="E166" s="276">
        <f>SUM(E158:E165)</f>
        <v>17</v>
      </c>
      <c r="F166" s="226"/>
      <c r="G166" s="267"/>
      <c r="H166" s="344"/>
      <c r="I166" s="694"/>
      <c r="J166" s="691"/>
    </row>
    <row r="167" spans="1:10">
      <c r="A167" s="155"/>
      <c r="B167" s="538"/>
      <c r="C167" s="539"/>
      <c r="D167" s="540"/>
      <c r="E167" s="265"/>
      <c r="F167" s="226"/>
      <c r="G167" s="267"/>
      <c r="H167" s="344"/>
      <c r="I167" s="694"/>
      <c r="J167" s="691"/>
    </row>
    <row r="168" spans="1:10">
      <c r="A168" s="158" t="s">
        <v>152</v>
      </c>
      <c r="B168" s="810" t="s">
        <v>173</v>
      </c>
      <c r="C168" s="882"/>
      <c r="D168" s="883"/>
      <c r="E168" s="265"/>
      <c r="F168" s="226"/>
      <c r="G168" s="267"/>
      <c r="H168" s="344"/>
      <c r="I168" s="693"/>
      <c r="J168" s="691"/>
    </row>
    <row r="169" spans="1:10">
      <c r="A169" s="155"/>
      <c r="B169" s="886" t="s">
        <v>156</v>
      </c>
      <c r="C169" s="882"/>
      <c r="D169" s="883"/>
      <c r="E169" s="268">
        <v>3</v>
      </c>
      <c r="F169" s="226" t="s">
        <v>10</v>
      </c>
      <c r="G169" s="277">
        <v>12</v>
      </c>
      <c r="H169" s="344" t="s">
        <v>10</v>
      </c>
      <c r="I169" s="693">
        <v>12</v>
      </c>
      <c r="J169" s="691"/>
    </row>
    <row r="170" spans="1:10">
      <c r="A170" s="155"/>
      <c r="B170" s="886" t="s">
        <v>157</v>
      </c>
      <c r="C170" s="882"/>
      <c r="D170" s="883"/>
      <c r="E170" s="268">
        <v>3</v>
      </c>
      <c r="F170" s="226" t="s">
        <v>10</v>
      </c>
      <c r="G170" s="277">
        <v>12</v>
      </c>
      <c r="H170" s="344" t="s">
        <v>10</v>
      </c>
      <c r="I170" s="693">
        <v>12</v>
      </c>
      <c r="J170" s="691"/>
    </row>
    <row r="171" spans="1:10">
      <c r="A171" s="155"/>
      <c r="B171" s="886" t="s">
        <v>87</v>
      </c>
      <c r="C171" s="882"/>
      <c r="D171" s="883"/>
      <c r="E171" s="268">
        <v>6</v>
      </c>
      <c r="F171" s="226" t="s">
        <v>10</v>
      </c>
      <c r="G171" s="277">
        <v>12</v>
      </c>
      <c r="H171" s="344" t="s">
        <v>10</v>
      </c>
      <c r="I171" s="693">
        <v>12</v>
      </c>
      <c r="J171" s="691"/>
    </row>
    <row r="172" spans="1:10">
      <c r="A172" s="155"/>
      <c r="B172" s="886" t="s">
        <v>61</v>
      </c>
      <c r="C172" s="882"/>
      <c r="D172" s="883"/>
      <c r="E172" s="268">
        <v>3</v>
      </c>
      <c r="F172" s="226" t="s">
        <v>10</v>
      </c>
      <c r="G172" s="277">
        <v>12</v>
      </c>
      <c r="H172" s="344" t="s">
        <v>10</v>
      </c>
      <c r="I172" s="693">
        <v>12</v>
      </c>
      <c r="J172" s="691"/>
    </row>
    <row r="173" spans="1:10">
      <c r="A173" s="155"/>
      <c r="B173" s="886" t="s">
        <v>73</v>
      </c>
      <c r="C173" s="882"/>
      <c r="D173" s="883"/>
      <c r="E173" s="268">
        <v>12</v>
      </c>
      <c r="F173" s="226" t="s">
        <v>10</v>
      </c>
      <c r="G173" s="277">
        <v>12</v>
      </c>
      <c r="H173" s="344" t="s">
        <v>10</v>
      </c>
      <c r="I173" s="693">
        <v>12</v>
      </c>
      <c r="J173" s="691"/>
    </row>
    <row r="174" spans="1:10">
      <c r="A174" s="155"/>
      <c r="B174" s="886" t="s">
        <v>74</v>
      </c>
      <c r="C174" s="882"/>
      <c r="D174" s="883"/>
      <c r="E174" s="268">
        <v>12</v>
      </c>
      <c r="F174" s="226" t="s">
        <v>10</v>
      </c>
      <c r="G174" s="277">
        <v>12</v>
      </c>
      <c r="H174" s="344" t="s">
        <v>10</v>
      </c>
      <c r="I174" s="693">
        <v>12</v>
      </c>
      <c r="J174" s="691"/>
    </row>
    <row r="175" spans="1:10">
      <c r="A175" s="155"/>
      <c r="B175" s="881" t="s">
        <v>159</v>
      </c>
      <c r="C175" s="884"/>
      <c r="D175" s="885"/>
      <c r="E175" s="268">
        <v>3</v>
      </c>
      <c r="F175" s="226" t="s">
        <v>10</v>
      </c>
      <c r="G175" s="277">
        <v>12</v>
      </c>
      <c r="H175" s="344" t="s">
        <v>10</v>
      </c>
      <c r="I175" s="693">
        <v>12</v>
      </c>
      <c r="J175" s="691"/>
    </row>
    <row r="176" spans="1:10">
      <c r="A176" s="155"/>
      <c r="B176" s="535" t="s">
        <v>88</v>
      </c>
      <c r="C176" s="536"/>
      <c r="D176" s="537"/>
      <c r="E176" s="268">
        <v>6</v>
      </c>
      <c r="F176" s="226" t="s">
        <v>10</v>
      </c>
      <c r="G176" s="277">
        <v>12</v>
      </c>
      <c r="H176" s="344" t="s">
        <v>10</v>
      </c>
      <c r="I176" s="693">
        <v>12</v>
      </c>
      <c r="J176" s="691"/>
    </row>
    <row r="177" spans="1:10">
      <c r="A177" s="155"/>
      <c r="B177" s="886" t="s">
        <v>62</v>
      </c>
      <c r="C177" s="882"/>
      <c r="D177" s="883"/>
      <c r="E177" s="268">
        <v>18</v>
      </c>
      <c r="F177" s="226" t="s">
        <v>10</v>
      </c>
      <c r="G177" s="277">
        <v>12</v>
      </c>
      <c r="H177" s="344" t="s">
        <v>10</v>
      </c>
      <c r="I177" s="693">
        <v>12</v>
      </c>
      <c r="J177" s="691"/>
    </row>
    <row r="178" spans="1:10">
      <c r="A178" s="155"/>
      <c r="B178" s="887" t="s">
        <v>53</v>
      </c>
      <c r="C178" s="888"/>
      <c r="D178" s="889"/>
      <c r="E178" s="276">
        <f>SUM(E169:E177)</f>
        <v>66</v>
      </c>
      <c r="F178" s="226"/>
      <c r="G178" s="267"/>
      <c r="H178" s="344"/>
      <c r="I178" s="694"/>
      <c r="J178" s="691"/>
    </row>
    <row r="179" spans="1:10">
      <c r="A179" s="155"/>
      <c r="B179" s="538"/>
      <c r="C179" s="539"/>
      <c r="D179" s="540"/>
      <c r="E179" s="276"/>
      <c r="F179" s="226"/>
      <c r="G179" s="267"/>
      <c r="H179" s="344"/>
      <c r="I179" s="694"/>
      <c r="J179" s="691"/>
    </row>
    <row r="180" spans="1:10">
      <c r="A180" s="158" t="s">
        <v>153</v>
      </c>
      <c r="B180" s="810" t="s">
        <v>158</v>
      </c>
      <c r="C180" s="882"/>
      <c r="D180" s="883"/>
      <c r="E180" s="265"/>
      <c r="F180" s="226"/>
      <c r="G180" s="267"/>
      <c r="H180" s="344"/>
      <c r="I180" s="693"/>
      <c r="J180" s="691"/>
    </row>
    <row r="181" spans="1:10">
      <c r="A181" s="155"/>
      <c r="B181" s="886" t="s">
        <v>156</v>
      </c>
      <c r="C181" s="882"/>
      <c r="D181" s="883"/>
      <c r="E181" s="268">
        <v>1</v>
      </c>
      <c r="F181" s="226" t="s">
        <v>10</v>
      </c>
      <c r="G181" s="277">
        <v>6</v>
      </c>
      <c r="H181" s="344" t="s">
        <v>10</v>
      </c>
      <c r="I181" s="693">
        <v>6</v>
      </c>
      <c r="J181" s="691"/>
    </row>
    <row r="182" spans="1:10">
      <c r="A182" s="155"/>
      <c r="B182" s="886" t="s">
        <v>157</v>
      </c>
      <c r="C182" s="882"/>
      <c r="D182" s="883"/>
      <c r="E182" s="268">
        <v>1</v>
      </c>
      <c r="F182" s="226" t="s">
        <v>10</v>
      </c>
      <c r="G182" s="277">
        <v>6</v>
      </c>
      <c r="H182" s="344" t="s">
        <v>10</v>
      </c>
      <c r="I182" s="693">
        <v>6</v>
      </c>
      <c r="J182" s="691"/>
    </row>
    <row r="183" spans="1:10">
      <c r="A183" s="155"/>
      <c r="B183" s="886" t="s">
        <v>87</v>
      </c>
      <c r="C183" s="882"/>
      <c r="D183" s="883"/>
      <c r="E183" s="268">
        <v>1</v>
      </c>
      <c r="F183" s="226" t="s">
        <v>10</v>
      </c>
      <c r="G183" s="277">
        <v>6</v>
      </c>
      <c r="H183" s="344" t="s">
        <v>10</v>
      </c>
      <c r="I183" s="693">
        <v>6</v>
      </c>
      <c r="J183" s="691"/>
    </row>
    <row r="184" spans="1:10">
      <c r="A184" s="155"/>
      <c r="B184" s="886" t="s">
        <v>73</v>
      </c>
      <c r="C184" s="882"/>
      <c r="D184" s="883"/>
      <c r="E184" s="268">
        <v>4</v>
      </c>
      <c r="F184" s="226" t="s">
        <v>10</v>
      </c>
      <c r="G184" s="277">
        <v>6</v>
      </c>
      <c r="H184" s="344" t="s">
        <v>10</v>
      </c>
      <c r="I184" s="693">
        <v>6</v>
      </c>
      <c r="J184" s="691"/>
    </row>
    <row r="185" spans="1:10">
      <c r="A185" s="155"/>
      <c r="B185" s="886" t="s">
        <v>74</v>
      </c>
      <c r="C185" s="882"/>
      <c r="D185" s="883"/>
      <c r="E185" s="268">
        <v>4</v>
      </c>
      <c r="F185" s="226" t="s">
        <v>10</v>
      </c>
      <c r="G185" s="277">
        <v>6</v>
      </c>
      <c r="H185" s="344" t="s">
        <v>10</v>
      </c>
      <c r="I185" s="693">
        <v>6</v>
      </c>
      <c r="J185" s="691"/>
    </row>
    <row r="186" spans="1:10">
      <c r="A186" s="155"/>
      <c r="B186" s="881" t="s">
        <v>159</v>
      </c>
      <c r="C186" s="884"/>
      <c r="D186" s="885"/>
      <c r="E186" s="268">
        <v>1</v>
      </c>
      <c r="F186" s="226" t="s">
        <v>10</v>
      </c>
      <c r="G186" s="277">
        <v>6</v>
      </c>
      <c r="H186" s="344" t="s">
        <v>10</v>
      </c>
      <c r="I186" s="693">
        <v>6</v>
      </c>
      <c r="J186" s="691"/>
    </row>
    <row r="187" spans="1:10">
      <c r="A187" s="155"/>
      <c r="B187" s="535" t="s">
        <v>88</v>
      </c>
      <c r="C187" s="536"/>
      <c r="D187" s="537"/>
      <c r="E187" s="268">
        <v>4</v>
      </c>
      <c r="F187" s="226" t="s">
        <v>10</v>
      </c>
      <c r="G187" s="277">
        <v>6</v>
      </c>
      <c r="H187" s="344" t="s">
        <v>10</v>
      </c>
      <c r="I187" s="693">
        <v>6</v>
      </c>
      <c r="J187" s="691"/>
    </row>
    <row r="188" spans="1:10">
      <c r="A188" s="155"/>
      <c r="B188" s="886" t="s">
        <v>62</v>
      </c>
      <c r="C188" s="882"/>
      <c r="D188" s="883"/>
      <c r="E188" s="268">
        <v>4</v>
      </c>
      <c r="F188" s="226" t="s">
        <v>10</v>
      </c>
      <c r="G188" s="277">
        <v>6</v>
      </c>
      <c r="H188" s="344" t="s">
        <v>10</v>
      </c>
      <c r="I188" s="693">
        <v>6</v>
      </c>
      <c r="J188" s="691"/>
    </row>
    <row r="189" spans="1:10">
      <c r="A189" s="155"/>
      <c r="B189" s="887" t="s">
        <v>53</v>
      </c>
      <c r="C189" s="888"/>
      <c r="D189" s="889"/>
      <c r="E189" s="276">
        <f>SUM(E181:E188)</f>
        <v>20</v>
      </c>
      <c r="F189" s="226"/>
      <c r="G189" s="267"/>
      <c r="H189" s="344"/>
      <c r="I189" s="694"/>
      <c r="J189" s="691"/>
    </row>
    <row r="190" spans="1:10">
      <c r="A190" s="155"/>
      <c r="B190" s="538"/>
      <c r="C190" s="539"/>
      <c r="D190" s="540"/>
      <c r="E190" s="276"/>
      <c r="F190" s="226"/>
      <c r="G190" s="267"/>
      <c r="H190" s="344"/>
      <c r="I190" s="694"/>
      <c r="J190" s="691"/>
    </row>
    <row r="191" spans="1:10">
      <c r="A191" s="155"/>
      <c r="B191" s="538"/>
      <c r="C191" s="539"/>
      <c r="D191" s="540"/>
      <c r="E191" s="276"/>
      <c r="F191" s="226"/>
      <c r="G191" s="267"/>
      <c r="H191" s="344"/>
      <c r="I191" s="694"/>
      <c r="J191" s="691"/>
    </row>
    <row r="192" spans="1:10">
      <c r="A192" s="155"/>
      <c r="B192" s="538"/>
      <c r="C192" s="539"/>
      <c r="D192" s="540"/>
      <c r="E192" s="265"/>
      <c r="F192" s="226"/>
      <c r="G192" s="267"/>
      <c r="H192" s="344"/>
      <c r="I192" s="694"/>
      <c r="J192" s="691"/>
    </row>
    <row r="193" spans="1:10">
      <c r="A193" s="158" t="s">
        <v>154</v>
      </c>
      <c r="B193" s="810" t="s">
        <v>20</v>
      </c>
      <c r="C193" s="882"/>
      <c r="D193" s="883"/>
      <c r="E193" s="265"/>
      <c r="F193" s="226"/>
      <c r="G193" s="267"/>
      <c r="H193" s="344"/>
      <c r="I193" s="694"/>
      <c r="J193" s="691"/>
    </row>
    <row r="194" spans="1:10">
      <c r="A194" s="155"/>
      <c r="B194" s="816" t="s">
        <v>63</v>
      </c>
      <c r="C194" s="884"/>
      <c r="D194" s="885"/>
      <c r="E194" s="265"/>
      <c r="F194" s="226"/>
      <c r="G194" s="267"/>
      <c r="H194" s="344"/>
      <c r="I194" s="694"/>
      <c r="J194" s="691"/>
    </row>
    <row r="195" spans="1:10">
      <c r="A195" s="158" t="s">
        <v>162</v>
      </c>
      <c r="B195" s="899" t="s">
        <v>89</v>
      </c>
      <c r="C195" s="900"/>
      <c r="D195" s="901"/>
      <c r="E195" s="265"/>
      <c r="F195" s="226"/>
      <c r="G195" s="267"/>
      <c r="H195" s="344"/>
      <c r="I195" s="694"/>
      <c r="J195" s="691"/>
    </row>
    <row r="196" spans="1:10">
      <c r="A196" s="155"/>
      <c r="B196" s="895"/>
      <c r="C196" s="884"/>
      <c r="D196" s="885"/>
      <c r="E196" s="265"/>
      <c r="F196" s="226"/>
      <c r="G196" s="267"/>
      <c r="H196" s="344"/>
      <c r="I196" s="694"/>
      <c r="J196" s="691"/>
    </row>
    <row r="197" spans="1:10">
      <c r="A197" s="155"/>
      <c r="B197" s="896" t="s">
        <v>64</v>
      </c>
      <c r="C197" s="897"/>
      <c r="D197" s="898"/>
      <c r="E197" s="265"/>
      <c r="F197" s="226"/>
      <c r="G197" s="267"/>
      <c r="H197" s="344"/>
      <c r="I197" s="694"/>
      <c r="J197" s="691"/>
    </row>
    <row r="198" spans="1:10">
      <c r="A198" s="155"/>
      <c r="B198" s="896" t="s">
        <v>65</v>
      </c>
      <c r="C198" s="828"/>
      <c r="D198" s="829"/>
      <c r="E198" s="265"/>
      <c r="F198" s="226"/>
      <c r="G198" s="267"/>
      <c r="H198" s="344"/>
      <c r="I198" s="694"/>
      <c r="J198" s="691"/>
    </row>
    <row r="199" spans="1:10">
      <c r="A199" s="155"/>
      <c r="B199" s="896" t="s">
        <v>66</v>
      </c>
      <c r="C199" s="897"/>
      <c r="D199" s="898"/>
      <c r="E199" s="265"/>
      <c r="F199" s="226"/>
      <c r="G199" s="267"/>
      <c r="H199" s="344"/>
      <c r="I199" s="694"/>
      <c r="J199" s="691"/>
    </row>
    <row r="200" spans="1:10">
      <c r="A200" s="155"/>
      <c r="B200" s="896" t="s">
        <v>38</v>
      </c>
      <c r="C200" s="897"/>
      <c r="D200" s="898"/>
      <c r="E200" s="265"/>
      <c r="F200" s="226"/>
      <c r="G200" s="267"/>
      <c r="H200" s="344"/>
      <c r="I200" s="694"/>
      <c r="J200" s="691"/>
    </row>
    <row r="201" spans="1:10">
      <c r="A201" s="155"/>
      <c r="B201" s="896" t="s">
        <v>67</v>
      </c>
      <c r="C201" s="897"/>
      <c r="D201" s="898"/>
      <c r="E201" s="265"/>
      <c r="F201" s="226"/>
      <c r="G201" s="267"/>
      <c r="H201" s="344"/>
      <c r="I201" s="694"/>
      <c r="J201" s="691"/>
    </row>
    <row r="202" spans="1:10" ht="15" thickBot="1">
      <c r="A202" s="155"/>
      <c r="B202" s="909" t="s">
        <v>68</v>
      </c>
      <c r="C202" s="903"/>
      <c r="D202" s="904"/>
      <c r="E202" s="265"/>
      <c r="F202" s="226"/>
      <c r="G202" s="267"/>
      <c r="H202" s="910"/>
      <c r="I202" s="910"/>
      <c r="J202" s="691"/>
    </row>
    <row r="203" spans="1:10" ht="15" thickBot="1">
      <c r="A203" s="155"/>
      <c r="B203" s="911" t="s">
        <v>69</v>
      </c>
      <c r="C203" s="912"/>
      <c r="D203" s="913"/>
      <c r="E203" s="912" t="s">
        <v>174</v>
      </c>
      <c r="F203" s="912"/>
      <c r="G203" s="912"/>
      <c r="H203" s="344"/>
      <c r="I203" s="694"/>
      <c r="J203" s="691"/>
    </row>
    <row r="204" spans="1:10" ht="15" thickBot="1">
      <c r="A204" s="160"/>
      <c r="B204" s="915" t="s">
        <v>32</v>
      </c>
      <c r="C204" s="916"/>
      <c r="D204" s="917"/>
      <c r="E204" s="107"/>
      <c r="F204" s="105"/>
      <c r="G204" s="106"/>
      <c r="H204" s="910"/>
      <c r="I204" s="910"/>
      <c r="J204" s="691"/>
    </row>
    <row r="205" spans="1:10" ht="15" thickBot="1">
      <c r="A205" s="102"/>
      <c r="B205" s="103"/>
      <c r="C205" s="103"/>
      <c r="D205" s="103"/>
      <c r="E205" s="103"/>
      <c r="F205" s="103"/>
      <c r="G205" s="103"/>
      <c r="H205" s="354"/>
      <c r="I205" s="355"/>
      <c r="J205" s="691"/>
    </row>
    <row r="206" spans="1:10">
      <c r="A206" s="905" t="s">
        <v>11</v>
      </c>
      <c r="B206" s="906"/>
      <c r="C206" s="906"/>
      <c r="D206" s="103"/>
      <c r="E206" s="103"/>
      <c r="F206" s="103"/>
      <c r="G206" s="103"/>
      <c r="H206" s="2"/>
      <c r="I206" s="2"/>
    </row>
    <row r="207" spans="1:10">
      <c r="A207" s="102"/>
      <c r="B207" s="103"/>
      <c r="C207" s="103"/>
      <c r="D207" s="103"/>
      <c r="E207" s="103"/>
      <c r="F207" s="103"/>
      <c r="G207" s="103"/>
      <c r="H207" s="2"/>
      <c r="I207" s="2"/>
    </row>
    <row r="208" spans="1:10">
      <c r="A208" s="907" t="s">
        <v>40</v>
      </c>
      <c r="B208" s="908"/>
      <c r="C208" s="908"/>
      <c r="D208" s="103"/>
      <c r="E208" s="103"/>
      <c r="F208" s="103"/>
      <c r="G208" s="103"/>
      <c r="H208" s="2"/>
      <c r="I208" s="2"/>
    </row>
    <row r="209" spans="1:9">
      <c r="A209" s="14" t="s">
        <v>94</v>
      </c>
      <c r="B209" s="16"/>
      <c r="C209" s="16"/>
      <c r="D209" s="162"/>
      <c r="E209" s="9"/>
      <c r="F209" s="9"/>
      <c r="G209" s="9"/>
      <c r="H209" s="2"/>
      <c r="I209" s="2"/>
    </row>
    <row r="210" spans="1:9">
      <c r="A210" s="2"/>
      <c r="B210" s="2"/>
      <c r="C210" s="2"/>
      <c r="D210" s="2"/>
      <c r="E210" s="9"/>
      <c r="F210" s="9"/>
      <c r="G210" s="9"/>
      <c r="H210" s="2"/>
      <c r="I210" s="2"/>
    </row>
    <row r="211" spans="1:9">
      <c r="A211" t="s">
        <v>29</v>
      </c>
      <c r="B211" s="16"/>
      <c r="C211" s="16"/>
      <c r="D211" s="16"/>
      <c r="E211" s="9"/>
      <c r="F211" s="9"/>
      <c r="G211" s="9"/>
      <c r="H211" s="2"/>
      <c r="I211" s="2"/>
    </row>
    <row r="212" spans="1:9">
      <c r="E212" s="9"/>
      <c r="F212" s="9"/>
      <c r="G212" s="9"/>
      <c r="H212" s="2"/>
      <c r="I212" s="2"/>
    </row>
    <row r="213" spans="1:9">
      <c r="A213" s="23" t="s">
        <v>130</v>
      </c>
      <c r="D213" s="40" t="s">
        <v>95</v>
      </c>
      <c r="E213" s="9"/>
      <c r="F213" s="9"/>
      <c r="G213" s="9"/>
      <c r="H213" s="2"/>
      <c r="I213" s="2"/>
    </row>
    <row r="214" spans="1:9">
      <c r="A214" t="s">
        <v>93</v>
      </c>
      <c r="D214" s="163" t="s">
        <v>96</v>
      </c>
      <c r="E214" s="9"/>
      <c r="F214" s="9"/>
      <c r="G214" s="9"/>
      <c r="H214" s="2"/>
      <c r="I214" s="2"/>
    </row>
    <row r="215" spans="1:9">
      <c r="A215" s="2"/>
      <c r="B215" s="2"/>
      <c r="C215" s="2"/>
      <c r="D215" s="2"/>
      <c r="E215" s="9"/>
      <c r="F215" s="9"/>
      <c r="G215" s="9"/>
      <c r="H215" s="2"/>
      <c r="I215" s="2"/>
    </row>
  </sheetData>
  <mergeCells count="165">
    <mergeCell ref="A206:C206"/>
    <mergeCell ref="A208:C208"/>
    <mergeCell ref="H9:J9"/>
    <mergeCell ref="J12:J13"/>
    <mergeCell ref="B202:D202"/>
    <mergeCell ref="H202:I202"/>
    <mergeCell ref="B203:D203"/>
    <mergeCell ref="E203:G203"/>
    <mergeCell ref="B204:D204"/>
    <mergeCell ref="H204:I204"/>
    <mergeCell ref="B196:D196"/>
    <mergeCell ref="B197:D197"/>
    <mergeCell ref="B198:D198"/>
    <mergeCell ref="B199:D199"/>
    <mergeCell ref="B200:D200"/>
    <mergeCell ref="B201:D201"/>
    <mergeCell ref="B186:D186"/>
    <mergeCell ref="B188:D188"/>
    <mergeCell ref="B189:D189"/>
    <mergeCell ref="B193:D193"/>
    <mergeCell ref="B194:D194"/>
    <mergeCell ref="B195:D195"/>
    <mergeCell ref="B180:D180"/>
    <mergeCell ref="B181:D181"/>
    <mergeCell ref="B182:D182"/>
    <mergeCell ref="B183:D183"/>
    <mergeCell ref="B184:D184"/>
    <mergeCell ref="B185:D185"/>
    <mergeCell ref="B172:D172"/>
    <mergeCell ref="B173:D173"/>
    <mergeCell ref="B174:D174"/>
    <mergeCell ref="B175:D175"/>
    <mergeCell ref="B177:D177"/>
    <mergeCell ref="B178:D178"/>
    <mergeCell ref="B165:D165"/>
    <mergeCell ref="B166:D166"/>
    <mergeCell ref="B168:D168"/>
    <mergeCell ref="B169:D169"/>
    <mergeCell ref="B170:D170"/>
    <mergeCell ref="B171:D171"/>
    <mergeCell ref="B158:D158"/>
    <mergeCell ref="B159:D159"/>
    <mergeCell ref="B160:D160"/>
    <mergeCell ref="B161:D161"/>
    <mergeCell ref="B162:D162"/>
    <mergeCell ref="B163:D163"/>
    <mergeCell ref="B151:D151"/>
    <mergeCell ref="B152:D152"/>
    <mergeCell ref="B153:D153"/>
    <mergeCell ref="B155:D155"/>
    <mergeCell ref="B156:D156"/>
    <mergeCell ref="B157:D157"/>
    <mergeCell ref="B145:D145"/>
    <mergeCell ref="B146:D146"/>
    <mergeCell ref="B147:D147"/>
    <mergeCell ref="B148:D148"/>
    <mergeCell ref="B149:D149"/>
    <mergeCell ref="B150:D150"/>
    <mergeCell ref="B138:D138"/>
    <mergeCell ref="B139:D139"/>
    <mergeCell ref="B140:D140"/>
    <mergeCell ref="B141:D141"/>
    <mergeCell ref="B142:D142"/>
    <mergeCell ref="B143:D143"/>
    <mergeCell ref="B131:D131"/>
    <mergeCell ref="B132:D132"/>
    <mergeCell ref="B133:D133"/>
    <mergeCell ref="B135:D135"/>
    <mergeCell ref="B136:D136"/>
    <mergeCell ref="B137:D137"/>
    <mergeCell ref="B125:D125"/>
    <mergeCell ref="B126:D126"/>
    <mergeCell ref="B127:D127"/>
    <mergeCell ref="B128:D128"/>
    <mergeCell ref="B129:D129"/>
    <mergeCell ref="B130:D130"/>
    <mergeCell ref="B117:D117"/>
    <mergeCell ref="B119:D119"/>
    <mergeCell ref="B120:D120"/>
    <mergeCell ref="B121:D121"/>
    <mergeCell ref="B122:D122"/>
    <mergeCell ref="B124:D124"/>
    <mergeCell ref="B105:D105"/>
    <mergeCell ref="B106:D106"/>
    <mergeCell ref="B109:D109"/>
    <mergeCell ref="B111:D111"/>
    <mergeCell ref="B112:D112"/>
    <mergeCell ref="B116:D116"/>
    <mergeCell ref="B95:D95"/>
    <mergeCell ref="B97:D97"/>
    <mergeCell ref="B99:D99"/>
    <mergeCell ref="B100:D100"/>
    <mergeCell ref="B101:D101"/>
    <mergeCell ref="B103:D103"/>
    <mergeCell ref="B87:D87"/>
    <mergeCell ref="B88:D88"/>
    <mergeCell ref="B89:D89"/>
    <mergeCell ref="B91:D91"/>
    <mergeCell ref="B93:D93"/>
    <mergeCell ref="B94:D94"/>
    <mergeCell ref="B77:D77"/>
    <mergeCell ref="B79:D79"/>
    <mergeCell ref="B81:D81"/>
    <mergeCell ref="B82:D82"/>
    <mergeCell ref="B83:D83"/>
    <mergeCell ref="B85:D85"/>
    <mergeCell ref="B70:D70"/>
    <mergeCell ref="B71:D71"/>
    <mergeCell ref="B72:D72"/>
    <mergeCell ref="B73:D73"/>
    <mergeCell ref="B75:D75"/>
    <mergeCell ref="B76:D76"/>
    <mergeCell ref="B62:D62"/>
    <mergeCell ref="B63:D63"/>
    <mergeCell ref="B65:D65"/>
    <mergeCell ref="B66:D66"/>
    <mergeCell ref="B67:D67"/>
    <mergeCell ref="B68:D68"/>
    <mergeCell ref="B55:D55"/>
    <mergeCell ref="B56:D56"/>
    <mergeCell ref="B57:D57"/>
    <mergeCell ref="B59:D59"/>
    <mergeCell ref="B60:D60"/>
    <mergeCell ref="B61:D61"/>
    <mergeCell ref="B48:D48"/>
    <mergeCell ref="B49:D49"/>
    <mergeCell ref="B50:D50"/>
    <mergeCell ref="B51:D51"/>
    <mergeCell ref="B53:D53"/>
    <mergeCell ref="B54:D54"/>
    <mergeCell ref="B40:D40"/>
    <mergeCell ref="B42:D42"/>
    <mergeCell ref="B43:D43"/>
    <mergeCell ref="B44:D44"/>
    <mergeCell ref="B45:D45"/>
    <mergeCell ref="B46:D46"/>
    <mergeCell ref="B31:D31"/>
    <mergeCell ref="B33:D33"/>
    <mergeCell ref="B36:D36"/>
    <mergeCell ref="B37:D37"/>
    <mergeCell ref="B38:D38"/>
    <mergeCell ref="B39:D39"/>
    <mergeCell ref="B24:D24"/>
    <mergeCell ref="B26:D26"/>
    <mergeCell ref="B27:D27"/>
    <mergeCell ref="B28:D28"/>
    <mergeCell ref="B29:D29"/>
    <mergeCell ref="B30:D30"/>
    <mergeCell ref="B14:D14"/>
    <mergeCell ref="B15:D15"/>
    <mergeCell ref="B16:D16"/>
    <mergeCell ref="B17:D17"/>
    <mergeCell ref="B18:D18"/>
    <mergeCell ref="B23:D23"/>
    <mergeCell ref="D10:F10"/>
    <mergeCell ref="A12:A13"/>
    <mergeCell ref="B12:D13"/>
    <mergeCell ref="E12:E13"/>
    <mergeCell ref="F12:F13"/>
    <mergeCell ref="G12:G13"/>
    <mergeCell ref="A3:C6"/>
    <mergeCell ref="D3:F4"/>
    <mergeCell ref="G3:G6"/>
    <mergeCell ref="D5:F6"/>
    <mergeCell ref="D9:F9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14"/>
  <sheetViews>
    <sheetView topLeftCell="A159" zoomScale="70" zoomScaleNormal="70" workbookViewId="0">
      <selection activeCell="N192" sqref="N192"/>
    </sheetView>
  </sheetViews>
  <sheetFormatPr defaultRowHeight="14.5"/>
  <cols>
    <col min="4" max="4" width="54.81640625" customWidth="1"/>
    <col min="8" max="8" width="16" customWidth="1"/>
    <col min="9" max="9" width="20" customWidth="1"/>
    <col min="13" max="13" width="15.81640625" customWidth="1"/>
    <col min="14" max="14" width="24" customWidth="1"/>
  </cols>
  <sheetData>
    <row r="1" spans="1:14" ht="15" thickBot="1"/>
    <row r="2" spans="1:14" ht="15">
      <c r="A2" s="794"/>
      <c r="B2" s="795"/>
      <c r="C2" s="796"/>
      <c r="D2" s="803" t="s">
        <v>113</v>
      </c>
      <c r="E2" s="803"/>
      <c r="F2" s="803"/>
      <c r="G2" s="794"/>
      <c r="H2" s="795"/>
      <c r="I2" s="796"/>
      <c r="J2" s="449"/>
      <c r="K2" s="362"/>
      <c r="L2" s="362"/>
      <c r="M2" s="362"/>
      <c r="N2" s="362"/>
    </row>
    <row r="3" spans="1:14" ht="15">
      <c r="A3" s="797"/>
      <c r="B3" s="798"/>
      <c r="C3" s="799"/>
      <c r="D3" s="803"/>
      <c r="E3" s="803"/>
      <c r="F3" s="803"/>
      <c r="G3" s="797"/>
      <c r="H3" s="798"/>
      <c r="I3" s="799"/>
      <c r="J3" s="449"/>
      <c r="K3" s="363"/>
      <c r="L3" s="363"/>
      <c r="M3" s="363"/>
      <c r="N3" s="363"/>
    </row>
    <row r="4" spans="1:14" ht="17.5">
      <c r="A4" s="797"/>
      <c r="B4" s="798"/>
      <c r="C4" s="799"/>
      <c r="D4" s="804" t="s">
        <v>114</v>
      </c>
      <c r="E4" s="804"/>
      <c r="F4" s="804"/>
      <c r="G4" s="797"/>
      <c r="H4" s="798"/>
      <c r="I4" s="799"/>
      <c r="J4" s="449"/>
      <c r="K4" s="364"/>
      <c r="L4" s="364"/>
      <c r="M4" s="364"/>
      <c r="N4" s="364"/>
    </row>
    <row r="5" spans="1:14" ht="15">
      <c r="A5" s="800"/>
      <c r="B5" s="801"/>
      <c r="C5" s="802"/>
      <c r="D5" s="804"/>
      <c r="E5" s="804"/>
      <c r="F5" s="804"/>
      <c r="G5" s="800"/>
      <c r="H5" s="801"/>
      <c r="I5" s="802"/>
      <c r="J5" s="449"/>
      <c r="K5" s="365"/>
      <c r="L5" s="365"/>
      <c r="M5" s="365"/>
      <c r="N5" s="365"/>
    </row>
    <row r="6" spans="1:14" ht="22.5">
      <c r="A6" s="184"/>
      <c r="B6" s="185"/>
      <c r="C6" s="185"/>
      <c r="D6" s="185"/>
      <c r="E6" s="449"/>
      <c r="F6" s="449"/>
      <c r="G6" s="449"/>
      <c r="H6" s="186"/>
      <c r="I6" s="187"/>
      <c r="J6" s="389"/>
      <c r="K6" s="307"/>
      <c r="L6" s="307"/>
      <c r="M6" s="307"/>
      <c r="N6" s="307"/>
    </row>
    <row r="7" spans="1:14" ht="23">
      <c r="A7" s="188" t="s">
        <v>115</v>
      </c>
      <c r="B7" s="185"/>
      <c r="C7" s="189"/>
      <c r="D7" s="190"/>
      <c r="E7" s="190"/>
      <c r="F7" s="190"/>
      <c r="G7" s="191" t="s">
        <v>116</v>
      </c>
      <c r="H7" s="805">
        <v>44396</v>
      </c>
      <c r="I7" s="806"/>
      <c r="J7" s="451"/>
      <c r="K7" s="367"/>
      <c r="L7" s="367"/>
      <c r="M7" s="367"/>
      <c r="N7" s="367"/>
    </row>
    <row r="8" spans="1:14" ht="31">
      <c r="A8" s="192"/>
      <c r="B8" s="185"/>
      <c r="C8" s="189"/>
      <c r="D8" s="844" t="s">
        <v>119</v>
      </c>
      <c r="E8" s="844"/>
      <c r="F8" s="844"/>
      <c r="G8" s="449"/>
      <c r="H8" s="845"/>
      <c r="I8" s="925"/>
      <c r="J8" s="448"/>
      <c r="K8" s="941" t="s">
        <v>204</v>
      </c>
      <c r="L8" s="942"/>
      <c r="M8" s="942"/>
      <c r="N8" s="942"/>
    </row>
    <row r="9" spans="1:14" ht="15.5">
      <c r="A9" s="188" t="s">
        <v>117</v>
      </c>
      <c r="B9" s="185"/>
      <c r="C9" s="189"/>
      <c r="D9" s="846"/>
      <c r="E9" s="846"/>
      <c r="F9" s="846"/>
      <c r="G9" s="449" t="s">
        <v>118</v>
      </c>
      <c r="H9" s="847"/>
      <c r="I9" s="924"/>
      <c r="J9" s="436"/>
      <c r="K9" s="230"/>
      <c r="L9" s="235"/>
      <c r="M9" s="282"/>
      <c r="N9" s="282"/>
    </row>
    <row r="10" spans="1:14" ht="15">
      <c r="A10" s="193"/>
      <c r="B10" s="194"/>
      <c r="C10" s="195"/>
      <c r="D10" s="196"/>
      <c r="E10" s="450"/>
      <c r="F10" s="450"/>
      <c r="G10" s="198"/>
      <c r="H10" s="448"/>
      <c r="I10" s="200"/>
      <c r="J10" s="390"/>
      <c r="K10" s="230"/>
      <c r="L10" s="223"/>
      <c r="M10" s="231"/>
      <c r="N10" s="231"/>
    </row>
    <row r="11" spans="1:14" ht="15.5">
      <c r="A11" s="848" t="s">
        <v>4</v>
      </c>
      <c r="B11" s="850" t="s">
        <v>5</v>
      </c>
      <c r="C11" s="851"/>
      <c r="D11" s="852"/>
      <c r="E11" s="856" t="s">
        <v>8</v>
      </c>
      <c r="F11" s="858" t="s">
        <v>33</v>
      </c>
      <c r="G11" s="851" t="s">
        <v>34</v>
      </c>
      <c r="H11" s="870" t="s">
        <v>6</v>
      </c>
      <c r="I11" s="860" t="s">
        <v>7</v>
      </c>
      <c r="J11" s="391"/>
      <c r="K11" s="283"/>
      <c r="L11" s="283"/>
      <c r="M11" s="283"/>
      <c r="N11" s="283"/>
    </row>
    <row r="12" spans="1:14" ht="15.5" thickBot="1">
      <c r="A12" s="849"/>
      <c r="B12" s="853"/>
      <c r="C12" s="854"/>
      <c r="D12" s="855"/>
      <c r="E12" s="857"/>
      <c r="F12" s="859"/>
      <c r="G12" s="854"/>
      <c r="H12" s="871"/>
      <c r="I12" s="861"/>
      <c r="J12" s="392" t="s">
        <v>8</v>
      </c>
      <c r="K12" s="224" t="s">
        <v>177</v>
      </c>
      <c r="L12" s="224" t="s">
        <v>178</v>
      </c>
      <c r="M12" s="224" t="s">
        <v>179</v>
      </c>
      <c r="N12" s="225" t="s">
        <v>7</v>
      </c>
    </row>
    <row r="13" spans="1:14">
      <c r="A13" s="151" t="s">
        <v>18</v>
      </c>
      <c r="B13" s="862" t="s">
        <v>17</v>
      </c>
      <c r="C13" s="863"/>
      <c r="D13" s="864"/>
      <c r="E13" s="236"/>
      <c r="F13" s="237"/>
      <c r="G13" s="237"/>
      <c r="H13" s="238"/>
      <c r="I13" s="239"/>
      <c r="J13" s="393"/>
      <c r="K13" s="237"/>
      <c r="L13" s="237"/>
      <c r="M13" s="238"/>
      <c r="N13" s="239"/>
    </row>
    <row r="14" spans="1:14">
      <c r="A14" s="152">
        <v>1</v>
      </c>
      <c r="B14" s="816" t="s">
        <v>92</v>
      </c>
      <c r="C14" s="865"/>
      <c r="D14" s="866"/>
      <c r="E14" s="241"/>
      <c r="F14" s="242" t="s">
        <v>12</v>
      </c>
      <c r="G14" s="243">
        <v>1</v>
      </c>
      <c r="H14" s="244">
        <v>20000</v>
      </c>
      <c r="I14" s="245">
        <f>H14*G14</f>
        <v>20000</v>
      </c>
      <c r="J14" s="285"/>
      <c r="K14" s="242" t="s">
        <v>12</v>
      </c>
      <c r="L14" s="243">
        <v>1</v>
      </c>
      <c r="M14" s="244">
        <v>35000</v>
      </c>
      <c r="N14" s="245">
        <v>35000</v>
      </c>
    </row>
    <row r="15" spans="1:14">
      <c r="A15" s="152"/>
      <c r="B15" s="816" t="s">
        <v>91</v>
      </c>
      <c r="C15" s="817"/>
      <c r="D15" s="818"/>
      <c r="E15" s="241"/>
      <c r="F15" s="242" t="s">
        <v>12</v>
      </c>
      <c r="G15" s="243">
        <v>1</v>
      </c>
      <c r="H15" s="244">
        <v>15000</v>
      </c>
      <c r="I15" s="245">
        <f>H15*G15</f>
        <v>15000</v>
      </c>
      <c r="J15" s="285"/>
      <c r="K15" s="242" t="s">
        <v>12</v>
      </c>
      <c r="L15" s="243">
        <v>1</v>
      </c>
      <c r="M15" s="244">
        <v>35000</v>
      </c>
      <c r="N15" s="245">
        <v>35000</v>
      </c>
    </row>
    <row r="16" spans="1:14">
      <c r="A16" s="246">
        <v>2</v>
      </c>
      <c r="B16" s="867" t="s">
        <v>41</v>
      </c>
      <c r="C16" s="868"/>
      <c r="D16" s="869"/>
      <c r="E16" s="247"/>
      <c r="F16" s="242"/>
      <c r="G16" s="248"/>
      <c r="H16" s="244"/>
      <c r="I16" s="245"/>
      <c r="J16" s="285"/>
      <c r="K16" s="242"/>
      <c r="L16" s="248"/>
      <c r="M16" s="244"/>
      <c r="N16" s="245"/>
    </row>
    <row r="17" spans="1:14">
      <c r="A17" s="246"/>
      <c r="B17" s="867" t="s">
        <v>42</v>
      </c>
      <c r="C17" s="868"/>
      <c r="D17" s="869"/>
      <c r="E17" s="247"/>
      <c r="F17" s="242" t="s">
        <v>9</v>
      </c>
      <c r="G17" s="248">
        <v>300</v>
      </c>
      <c r="H17" s="244">
        <v>25</v>
      </c>
      <c r="I17" s="245">
        <f t="shared" ref="I17:I37" si="0">H17*G17</f>
        <v>7500</v>
      </c>
      <c r="J17" s="285"/>
      <c r="K17" s="242" t="s">
        <v>9</v>
      </c>
      <c r="L17" s="248">
        <v>300</v>
      </c>
      <c r="M17" s="244">
        <v>45</v>
      </c>
      <c r="N17" s="245">
        <v>13500</v>
      </c>
    </row>
    <row r="18" spans="1:14">
      <c r="A18" s="246"/>
      <c r="B18" s="437" t="s">
        <v>108</v>
      </c>
      <c r="C18" s="438"/>
      <c r="D18" s="439"/>
      <c r="E18" s="247"/>
      <c r="F18" s="242" t="s">
        <v>16</v>
      </c>
      <c r="G18" s="248">
        <v>10</v>
      </c>
      <c r="H18" s="244">
        <v>4250</v>
      </c>
      <c r="I18" s="245">
        <f t="shared" si="0"/>
        <v>42500</v>
      </c>
      <c r="J18" s="285"/>
      <c r="K18" s="242" t="s">
        <v>16</v>
      </c>
      <c r="L18" s="248">
        <v>10</v>
      </c>
      <c r="M18" s="244">
        <v>120</v>
      </c>
      <c r="N18" s="245">
        <v>1200</v>
      </c>
    </row>
    <row r="19" spans="1:14">
      <c r="A19" s="246"/>
      <c r="B19" s="437" t="s">
        <v>43</v>
      </c>
      <c r="C19" s="438"/>
      <c r="D19" s="439"/>
      <c r="E19" s="247"/>
      <c r="F19" s="242" t="s">
        <v>15</v>
      </c>
      <c r="G19" s="248">
        <v>2</v>
      </c>
      <c r="H19" s="244">
        <v>3000</v>
      </c>
      <c r="I19" s="245">
        <f t="shared" si="0"/>
        <v>6000</v>
      </c>
      <c r="J19" s="285"/>
      <c r="K19" s="242" t="s">
        <v>15</v>
      </c>
      <c r="L19" s="248">
        <v>2</v>
      </c>
      <c r="M19" s="244">
        <v>680</v>
      </c>
      <c r="N19" s="245">
        <v>1360</v>
      </c>
    </row>
    <row r="20" spans="1:14">
      <c r="A20" s="246"/>
      <c r="B20" s="437" t="s">
        <v>99</v>
      </c>
      <c r="C20" s="438"/>
      <c r="D20" s="439"/>
      <c r="E20" s="247"/>
      <c r="F20" s="242" t="s">
        <v>12</v>
      </c>
      <c r="G20" s="248">
        <v>1</v>
      </c>
      <c r="H20" s="244">
        <v>5000</v>
      </c>
      <c r="I20" s="245">
        <f t="shared" si="0"/>
        <v>5000</v>
      </c>
      <c r="J20" s="285"/>
      <c r="K20" s="242" t="s">
        <v>12</v>
      </c>
      <c r="L20" s="248">
        <v>1</v>
      </c>
      <c r="M20" s="244">
        <v>1500</v>
      </c>
      <c r="N20" s="245">
        <v>1500</v>
      </c>
    </row>
    <row r="21" spans="1:14">
      <c r="A21" s="246"/>
      <c r="B21" s="437" t="s">
        <v>166</v>
      </c>
      <c r="C21" s="438"/>
      <c r="D21" s="439"/>
      <c r="E21" s="247"/>
      <c r="F21" s="242" t="s">
        <v>45</v>
      </c>
      <c r="G21" s="249">
        <v>6</v>
      </c>
      <c r="H21" s="244">
        <v>4500</v>
      </c>
      <c r="I21" s="245">
        <f t="shared" si="0"/>
        <v>27000</v>
      </c>
      <c r="J21" s="285"/>
      <c r="K21" s="242" t="s">
        <v>45</v>
      </c>
      <c r="L21" s="249">
        <v>6</v>
      </c>
      <c r="M21" s="244">
        <v>4500</v>
      </c>
      <c r="N21" s="245">
        <v>27000</v>
      </c>
    </row>
    <row r="22" spans="1:14">
      <c r="A22" s="246"/>
      <c r="B22" s="918" t="s">
        <v>193</v>
      </c>
      <c r="C22" s="919"/>
      <c r="D22" s="920"/>
      <c r="E22" s="247"/>
      <c r="F22" s="242"/>
      <c r="G22" s="249"/>
      <c r="H22" s="244"/>
      <c r="I22" s="245"/>
      <c r="J22" s="285"/>
      <c r="K22" s="242"/>
      <c r="L22" s="249"/>
      <c r="M22" s="244"/>
      <c r="N22" s="245"/>
    </row>
    <row r="23" spans="1:14">
      <c r="A23" s="246"/>
      <c r="B23" s="822" t="s">
        <v>165</v>
      </c>
      <c r="C23" s="823"/>
      <c r="D23" s="824"/>
      <c r="E23" s="247"/>
      <c r="F23" s="242" t="s">
        <v>45</v>
      </c>
      <c r="G23" s="249">
        <v>6</v>
      </c>
      <c r="H23" s="244">
        <v>3000</v>
      </c>
      <c r="I23" s="245">
        <f t="shared" si="0"/>
        <v>18000</v>
      </c>
      <c r="J23" s="285"/>
      <c r="K23" s="242" t="s">
        <v>45</v>
      </c>
      <c r="L23" s="249">
        <v>6</v>
      </c>
      <c r="M23" s="244">
        <v>7000</v>
      </c>
      <c r="N23" s="245">
        <v>42000</v>
      </c>
    </row>
    <row r="24" spans="1:14">
      <c r="A24" s="246">
        <v>3</v>
      </c>
      <c r="B24" s="437" t="s">
        <v>46</v>
      </c>
      <c r="C24" s="438"/>
      <c r="D24" s="439"/>
      <c r="E24" s="247"/>
      <c r="F24" s="242"/>
      <c r="G24" s="249"/>
      <c r="H24" s="244"/>
      <c r="I24" s="245"/>
      <c r="J24" s="285"/>
      <c r="K24" s="242"/>
      <c r="L24" s="249"/>
      <c r="M24" s="244"/>
      <c r="N24" s="245"/>
    </row>
    <row r="25" spans="1:14">
      <c r="A25" s="246"/>
      <c r="B25" s="825" t="s">
        <v>47</v>
      </c>
      <c r="C25" s="826"/>
      <c r="D25" s="827"/>
      <c r="E25" s="247"/>
      <c r="F25" s="242" t="s">
        <v>39</v>
      </c>
      <c r="G25" s="249">
        <v>3</v>
      </c>
      <c r="H25" s="244">
        <v>25000</v>
      </c>
      <c r="I25" s="245">
        <f t="shared" si="0"/>
        <v>75000</v>
      </c>
      <c r="J25" s="285"/>
      <c r="K25" s="242" t="s">
        <v>39</v>
      </c>
      <c r="L25" s="249">
        <v>3</v>
      </c>
      <c r="M25" s="244">
        <v>18000</v>
      </c>
      <c r="N25" s="245">
        <v>54000</v>
      </c>
    </row>
    <row r="26" spans="1:14">
      <c r="A26" s="246"/>
      <c r="B26" s="825" t="s">
        <v>109</v>
      </c>
      <c r="C26" s="826"/>
      <c r="D26" s="827"/>
      <c r="E26" s="247"/>
      <c r="F26" s="242" t="s">
        <v>39</v>
      </c>
      <c r="G26" s="249">
        <v>3</v>
      </c>
      <c r="H26" s="244">
        <v>15000</v>
      </c>
      <c r="I26" s="245">
        <f t="shared" si="0"/>
        <v>45000</v>
      </c>
      <c r="J26" s="285"/>
      <c r="K26" s="242" t="s">
        <v>39</v>
      </c>
      <c r="L26" s="249">
        <v>3</v>
      </c>
      <c r="M26" s="244">
        <v>5000</v>
      </c>
      <c r="N26" s="245">
        <v>15000</v>
      </c>
    </row>
    <row r="27" spans="1:14">
      <c r="A27" s="246"/>
      <c r="B27" s="825" t="s">
        <v>110</v>
      </c>
      <c r="C27" s="826"/>
      <c r="D27" s="827"/>
      <c r="E27" s="247"/>
      <c r="F27" s="242" t="s">
        <v>39</v>
      </c>
      <c r="G27" s="249">
        <v>3</v>
      </c>
      <c r="H27" s="244">
        <v>10000</v>
      </c>
      <c r="I27" s="245">
        <f t="shared" si="0"/>
        <v>30000</v>
      </c>
      <c r="J27" s="285"/>
      <c r="K27" s="242" t="s">
        <v>39</v>
      </c>
      <c r="L27" s="249">
        <v>3</v>
      </c>
      <c r="M27" s="244">
        <v>5000</v>
      </c>
      <c r="N27" s="245">
        <v>15000</v>
      </c>
    </row>
    <row r="28" spans="1:14">
      <c r="A28" s="246"/>
      <c r="B28" s="825" t="s">
        <v>48</v>
      </c>
      <c r="C28" s="828"/>
      <c r="D28" s="829"/>
      <c r="E28" s="247"/>
      <c r="F28" s="242" t="s">
        <v>12</v>
      </c>
      <c r="G28" s="249">
        <v>2</v>
      </c>
      <c r="H28" s="244">
        <v>30000</v>
      </c>
      <c r="I28" s="245">
        <f t="shared" si="0"/>
        <v>60000</v>
      </c>
      <c r="J28" s="285"/>
      <c r="K28" s="242" t="s">
        <v>12</v>
      </c>
      <c r="L28" s="249">
        <v>2</v>
      </c>
      <c r="M28" s="244">
        <v>80000</v>
      </c>
      <c r="N28" s="245">
        <v>160000</v>
      </c>
    </row>
    <row r="29" spans="1:14">
      <c r="A29" s="246"/>
      <c r="B29" s="825" t="s">
        <v>49</v>
      </c>
      <c r="C29" s="828"/>
      <c r="D29" s="829"/>
      <c r="E29" s="247"/>
      <c r="F29" s="242" t="s">
        <v>39</v>
      </c>
      <c r="G29" s="249">
        <v>2</v>
      </c>
      <c r="H29" s="244">
        <v>15000</v>
      </c>
      <c r="I29" s="245">
        <f t="shared" si="0"/>
        <v>30000</v>
      </c>
      <c r="J29" s="285"/>
      <c r="K29" s="242" t="s">
        <v>39</v>
      </c>
      <c r="L29" s="249">
        <v>2</v>
      </c>
      <c r="M29" s="244">
        <v>2500</v>
      </c>
      <c r="N29" s="245">
        <v>5000</v>
      </c>
    </row>
    <row r="30" spans="1:14">
      <c r="A30" s="246"/>
      <c r="B30" s="825" t="s">
        <v>50</v>
      </c>
      <c r="C30" s="826"/>
      <c r="D30" s="827"/>
      <c r="E30" s="247"/>
      <c r="F30" s="242" t="s">
        <v>12</v>
      </c>
      <c r="G30" s="249">
        <v>3</v>
      </c>
      <c r="H30" s="244">
        <v>6000</v>
      </c>
      <c r="I30" s="245">
        <f t="shared" si="0"/>
        <v>18000</v>
      </c>
      <c r="J30" s="285"/>
      <c r="K30" s="242" t="s">
        <v>12</v>
      </c>
      <c r="L30" s="249">
        <v>3</v>
      </c>
      <c r="M30" s="244">
        <v>3000</v>
      </c>
      <c r="N30" s="245">
        <v>9000</v>
      </c>
    </row>
    <row r="31" spans="1:14">
      <c r="A31" s="246"/>
      <c r="B31" s="445" t="s">
        <v>51</v>
      </c>
      <c r="C31" s="446"/>
      <c r="D31" s="447"/>
      <c r="E31" s="247"/>
      <c r="F31" s="242" t="s">
        <v>39</v>
      </c>
      <c r="G31" s="249">
        <v>1</v>
      </c>
      <c r="H31" s="244">
        <v>190000</v>
      </c>
      <c r="I31" s="245">
        <f t="shared" si="0"/>
        <v>190000</v>
      </c>
      <c r="J31" s="285"/>
      <c r="K31" s="242" t="s">
        <v>39</v>
      </c>
      <c r="L31" s="249">
        <v>1</v>
      </c>
      <c r="M31" s="244">
        <v>10000</v>
      </c>
      <c r="N31" s="245">
        <v>10000</v>
      </c>
    </row>
    <row r="32" spans="1:14">
      <c r="A32" s="246"/>
      <c r="B32" s="816" t="s">
        <v>75</v>
      </c>
      <c r="C32" s="817"/>
      <c r="D32" s="818"/>
      <c r="E32" s="247"/>
      <c r="F32" s="242" t="s">
        <v>39</v>
      </c>
      <c r="G32" s="249">
        <v>2</v>
      </c>
      <c r="H32" s="244">
        <v>5000</v>
      </c>
      <c r="I32" s="245">
        <f t="shared" si="0"/>
        <v>10000</v>
      </c>
      <c r="J32" s="285"/>
      <c r="K32" s="242" t="s">
        <v>39</v>
      </c>
      <c r="L32" s="249">
        <v>2</v>
      </c>
      <c r="M32" s="244">
        <v>5000</v>
      </c>
      <c r="N32" s="245">
        <v>10000</v>
      </c>
    </row>
    <row r="33" spans="1:14">
      <c r="A33" s="246"/>
      <c r="B33" s="417" t="s">
        <v>111</v>
      </c>
      <c r="C33" s="440"/>
      <c r="D33" s="441"/>
      <c r="E33" s="247"/>
      <c r="F33" s="242" t="s">
        <v>39</v>
      </c>
      <c r="G33" s="249">
        <v>2</v>
      </c>
      <c r="H33" s="244">
        <v>5000</v>
      </c>
      <c r="I33" s="245">
        <f t="shared" si="0"/>
        <v>10000</v>
      </c>
      <c r="J33" s="285"/>
      <c r="K33" s="242" t="s">
        <v>39</v>
      </c>
      <c r="L33" s="249">
        <v>2</v>
      </c>
      <c r="M33" s="244">
        <v>3000</v>
      </c>
      <c r="N33" s="245">
        <v>6000</v>
      </c>
    </row>
    <row r="34" spans="1:14">
      <c r="A34" s="246"/>
      <c r="B34" s="417" t="s">
        <v>164</v>
      </c>
      <c r="C34" s="440"/>
      <c r="D34" s="441"/>
      <c r="E34" s="247"/>
      <c r="F34" s="242" t="s">
        <v>12</v>
      </c>
      <c r="G34" s="249">
        <v>1</v>
      </c>
      <c r="H34" s="244">
        <v>15000</v>
      </c>
      <c r="I34" s="245">
        <f t="shared" si="0"/>
        <v>15000</v>
      </c>
      <c r="J34" s="285"/>
      <c r="K34" s="242" t="s">
        <v>12</v>
      </c>
      <c r="L34" s="249">
        <v>1</v>
      </c>
      <c r="M34" s="244">
        <v>10000</v>
      </c>
      <c r="N34" s="245">
        <v>10000</v>
      </c>
    </row>
    <row r="35" spans="1:14">
      <c r="A35" s="246"/>
      <c r="B35" s="816" t="s">
        <v>76</v>
      </c>
      <c r="C35" s="817"/>
      <c r="D35" s="818"/>
      <c r="E35" s="247"/>
      <c r="F35" s="242" t="s">
        <v>39</v>
      </c>
      <c r="G35" s="249">
        <v>2</v>
      </c>
      <c r="H35" s="244">
        <v>12000</v>
      </c>
      <c r="I35" s="245">
        <f t="shared" si="0"/>
        <v>24000</v>
      </c>
      <c r="J35" s="285"/>
      <c r="K35" s="242" t="s">
        <v>39</v>
      </c>
      <c r="L35" s="249">
        <v>2</v>
      </c>
      <c r="M35" s="244">
        <v>5000</v>
      </c>
      <c r="N35" s="245">
        <v>10000</v>
      </c>
    </row>
    <row r="36" spans="1:14">
      <c r="A36" s="246"/>
      <c r="B36" s="816" t="s">
        <v>163</v>
      </c>
      <c r="C36" s="817"/>
      <c r="D36" s="818"/>
      <c r="E36" s="247"/>
      <c r="F36" s="242" t="s">
        <v>39</v>
      </c>
      <c r="G36" s="249">
        <v>2</v>
      </c>
      <c r="H36" s="244">
        <v>12000</v>
      </c>
      <c r="I36" s="245">
        <f t="shared" si="0"/>
        <v>24000</v>
      </c>
      <c r="J36" s="285"/>
      <c r="K36" s="242" t="s">
        <v>39</v>
      </c>
      <c r="L36" s="249">
        <v>2</v>
      </c>
      <c r="M36" s="244">
        <v>5000</v>
      </c>
      <c r="N36" s="245">
        <v>10000</v>
      </c>
    </row>
    <row r="37" spans="1:14">
      <c r="A37" s="246"/>
      <c r="B37" s="816" t="s">
        <v>90</v>
      </c>
      <c r="C37" s="817"/>
      <c r="D37" s="818"/>
      <c r="E37" s="247"/>
      <c r="F37" s="242" t="s">
        <v>12</v>
      </c>
      <c r="G37" s="249">
        <v>1</v>
      </c>
      <c r="H37" s="244">
        <v>15000</v>
      </c>
      <c r="I37" s="245">
        <f t="shared" si="0"/>
        <v>15000</v>
      </c>
      <c r="J37" s="285"/>
      <c r="K37" s="242" t="s">
        <v>12</v>
      </c>
      <c r="L37" s="249">
        <v>1</v>
      </c>
      <c r="M37" s="244">
        <v>30000</v>
      </c>
      <c r="N37" s="245">
        <v>30000</v>
      </c>
    </row>
    <row r="38" spans="1:14">
      <c r="A38" s="154" t="s">
        <v>52</v>
      </c>
      <c r="B38" s="830" t="s">
        <v>53</v>
      </c>
      <c r="C38" s="831"/>
      <c r="D38" s="832"/>
      <c r="E38" s="250"/>
      <c r="F38" s="251"/>
      <c r="G38" s="252"/>
      <c r="H38" s="253"/>
      <c r="I38" s="111">
        <f>SUM(I13:I37)</f>
        <v>687000</v>
      </c>
      <c r="J38" s="394"/>
      <c r="K38" s="251"/>
      <c r="L38" s="252"/>
      <c r="M38" s="253"/>
      <c r="N38" s="279">
        <v>500560</v>
      </c>
    </row>
    <row r="39" spans="1:14">
      <c r="A39" s="154"/>
      <c r="B39" s="442"/>
      <c r="C39" s="443"/>
      <c r="D39" s="444"/>
      <c r="E39" s="250"/>
      <c r="F39" s="251"/>
      <c r="G39" s="252"/>
      <c r="H39" s="253"/>
      <c r="I39" s="111"/>
      <c r="J39" s="395"/>
      <c r="K39" s="255"/>
      <c r="L39" s="256"/>
      <c r="M39" s="257"/>
      <c r="N39" s="258"/>
    </row>
    <row r="40" spans="1:14">
      <c r="A40" s="157" t="s">
        <v>19</v>
      </c>
      <c r="B40" s="833" t="s">
        <v>131</v>
      </c>
      <c r="C40" s="834"/>
      <c r="D40" s="835"/>
      <c r="E40" s="254"/>
      <c r="F40" s="255"/>
      <c r="G40" s="256"/>
      <c r="H40" s="257"/>
      <c r="I40" s="258"/>
      <c r="J40" s="396"/>
      <c r="K40" s="255"/>
      <c r="L40" s="256"/>
      <c r="M40" s="259"/>
      <c r="N40" s="258"/>
    </row>
    <row r="41" spans="1:14">
      <c r="A41" s="155">
        <v>1</v>
      </c>
      <c r="B41" s="836" t="s">
        <v>100</v>
      </c>
      <c r="C41" s="837"/>
      <c r="D41" s="838"/>
      <c r="E41" s="254"/>
      <c r="F41" s="255" t="s">
        <v>12</v>
      </c>
      <c r="G41" s="256">
        <v>1</v>
      </c>
      <c r="H41" s="259">
        <v>15000</v>
      </c>
      <c r="I41" s="258">
        <f>H41*G41</f>
        <v>15000</v>
      </c>
      <c r="J41" s="396"/>
      <c r="K41" s="255" t="s">
        <v>12</v>
      </c>
      <c r="L41" s="256">
        <v>1</v>
      </c>
      <c r="M41" s="259">
        <v>5000</v>
      </c>
      <c r="N41" s="258">
        <v>5000</v>
      </c>
    </row>
    <row r="42" spans="1:14">
      <c r="A42" s="155">
        <v>2</v>
      </c>
      <c r="B42" s="836" t="s">
        <v>120</v>
      </c>
      <c r="C42" s="837"/>
      <c r="D42" s="838"/>
      <c r="E42" s="254"/>
      <c r="F42" s="255" t="s">
        <v>12</v>
      </c>
      <c r="G42" s="256">
        <v>1</v>
      </c>
      <c r="H42" s="259">
        <v>30000</v>
      </c>
      <c r="I42" s="258">
        <f>H42*G42</f>
        <v>30000</v>
      </c>
      <c r="J42" s="396"/>
      <c r="K42" s="255" t="s">
        <v>12</v>
      </c>
      <c r="L42" s="256">
        <v>1</v>
      </c>
      <c r="M42" s="259">
        <v>120000</v>
      </c>
      <c r="N42" s="258">
        <v>120000</v>
      </c>
    </row>
    <row r="43" spans="1:14">
      <c r="A43" s="155">
        <v>3</v>
      </c>
      <c r="B43" s="836" t="s">
        <v>167</v>
      </c>
      <c r="C43" s="837"/>
      <c r="D43" s="838"/>
      <c r="E43" s="254"/>
      <c r="F43" s="255" t="s">
        <v>39</v>
      </c>
      <c r="G43" s="256">
        <v>1</v>
      </c>
      <c r="H43" s="259"/>
      <c r="I43" s="259">
        <f>H43*G43</f>
        <v>0</v>
      </c>
      <c r="J43" s="397"/>
      <c r="K43" s="255" t="s">
        <v>39</v>
      </c>
      <c r="L43" s="256">
        <v>1</v>
      </c>
      <c r="M43" s="259">
        <v>7500</v>
      </c>
      <c r="N43" s="258">
        <v>7500</v>
      </c>
    </row>
    <row r="44" spans="1:14">
      <c r="A44" s="156"/>
      <c r="B44" s="839" t="s">
        <v>53</v>
      </c>
      <c r="C44" s="840"/>
      <c r="D44" s="841"/>
      <c r="E44" s="254"/>
      <c r="F44" s="255"/>
      <c r="G44" s="256"/>
      <c r="H44" s="257"/>
      <c r="I44" s="260">
        <f>SUM(I41:I43)</f>
        <v>45000</v>
      </c>
      <c r="J44" s="398"/>
      <c r="K44" s="255"/>
      <c r="L44" s="256"/>
      <c r="M44" s="257"/>
      <c r="N44" s="280">
        <v>132500</v>
      </c>
    </row>
    <row r="45" spans="1:14">
      <c r="A45" s="156"/>
      <c r="B45" s="431"/>
      <c r="C45" s="432"/>
      <c r="D45" s="433"/>
      <c r="E45" s="254"/>
      <c r="F45" s="255"/>
      <c r="G45" s="256"/>
      <c r="H45" s="257"/>
      <c r="I45" s="260"/>
      <c r="J45" s="398"/>
      <c r="K45" s="255"/>
      <c r="L45" s="256"/>
      <c r="M45" s="259"/>
      <c r="N45" s="258"/>
    </row>
    <row r="46" spans="1:14">
      <c r="A46" s="157" t="s">
        <v>78</v>
      </c>
      <c r="B46" s="833" t="s">
        <v>175</v>
      </c>
      <c r="C46" s="834"/>
      <c r="D46" s="835"/>
      <c r="E46" s="254"/>
      <c r="F46" s="255"/>
      <c r="G46" s="256"/>
      <c r="H46" s="257"/>
      <c r="I46" s="258"/>
      <c r="J46" s="396"/>
      <c r="K46" s="255"/>
      <c r="L46" s="256"/>
      <c r="M46" s="259"/>
      <c r="N46" s="258"/>
    </row>
    <row r="47" spans="1:14">
      <c r="A47" s="155">
        <v>1</v>
      </c>
      <c r="B47" s="836" t="s">
        <v>100</v>
      </c>
      <c r="C47" s="837"/>
      <c r="D47" s="838"/>
      <c r="E47" s="254"/>
      <c r="F47" s="255" t="s">
        <v>12</v>
      </c>
      <c r="G47" s="256">
        <v>1</v>
      </c>
      <c r="H47" s="259">
        <v>15000</v>
      </c>
      <c r="I47" s="258">
        <f>H47*G47</f>
        <v>15000</v>
      </c>
      <c r="J47" s="396"/>
      <c r="K47" s="255" t="s">
        <v>12</v>
      </c>
      <c r="L47" s="256">
        <v>1</v>
      </c>
      <c r="M47" s="259">
        <v>5000</v>
      </c>
      <c r="N47" s="258">
        <v>5000</v>
      </c>
    </row>
    <row r="48" spans="1:14">
      <c r="A48" s="155">
        <v>2</v>
      </c>
      <c r="B48" s="836" t="s">
        <v>120</v>
      </c>
      <c r="C48" s="837"/>
      <c r="D48" s="838"/>
      <c r="E48" s="254"/>
      <c r="F48" s="255" t="s">
        <v>12</v>
      </c>
      <c r="G48" s="256">
        <v>1</v>
      </c>
      <c r="H48" s="259">
        <v>30000</v>
      </c>
      <c r="I48" s="258">
        <f>H48*G48</f>
        <v>30000</v>
      </c>
      <c r="J48" s="396"/>
      <c r="K48" s="255" t="s">
        <v>12</v>
      </c>
      <c r="L48" s="256">
        <v>1</v>
      </c>
      <c r="M48" s="259">
        <v>65000</v>
      </c>
      <c r="N48" s="258">
        <v>65000</v>
      </c>
    </row>
    <row r="49" spans="1:14">
      <c r="A49" s="156"/>
      <c r="B49" s="839" t="s">
        <v>53</v>
      </c>
      <c r="C49" s="840"/>
      <c r="D49" s="841"/>
      <c r="E49" s="254"/>
      <c r="F49" s="255"/>
      <c r="G49" s="256"/>
      <c r="H49" s="257"/>
      <c r="I49" s="260">
        <f>SUM(I47:I48)</f>
        <v>45000</v>
      </c>
      <c r="J49" s="398"/>
      <c r="K49" s="255"/>
      <c r="L49" s="256"/>
      <c r="M49" s="257"/>
      <c r="N49" s="280">
        <v>70000</v>
      </c>
    </row>
    <row r="50" spans="1:14">
      <c r="A50" s="155"/>
      <c r="B50" s="425"/>
      <c r="C50" s="426"/>
      <c r="D50" s="427"/>
      <c r="E50" s="254"/>
      <c r="F50" s="255"/>
      <c r="G50" s="256"/>
      <c r="H50" s="259"/>
      <c r="I50" s="258"/>
      <c r="J50" s="396"/>
      <c r="K50" s="255"/>
      <c r="L50" s="256"/>
      <c r="M50" s="259"/>
      <c r="N50" s="258"/>
    </row>
    <row r="51" spans="1:14">
      <c r="A51" s="157" t="s">
        <v>79</v>
      </c>
      <c r="B51" s="833" t="s">
        <v>132</v>
      </c>
      <c r="C51" s="834"/>
      <c r="D51" s="835"/>
      <c r="E51" s="254"/>
      <c r="F51" s="255"/>
      <c r="G51" s="256"/>
      <c r="H51" s="257"/>
      <c r="I51" s="258"/>
      <c r="J51" s="396"/>
      <c r="K51" s="255"/>
      <c r="L51" s="256"/>
      <c r="M51" s="259"/>
      <c r="N51" s="258"/>
    </row>
    <row r="52" spans="1:14">
      <c r="A52" s="155">
        <v>1</v>
      </c>
      <c r="B52" s="836" t="s">
        <v>100</v>
      </c>
      <c r="C52" s="837"/>
      <c r="D52" s="838"/>
      <c r="E52" s="254"/>
      <c r="F52" s="255" t="s">
        <v>12</v>
      </c>
      <c r="G52" s="256">
        <v>1</v>
      </c>
      <c r="H52" s="259">
        <v>25000</v>
      </c>
      <c r="I52" s="258">
        <f>H52*G52</f>
        <v>25000</v>
      </c>
      <c r="J52" s="396"/>
      <c r="K52" s="255" t="s">
        <v>12</v>
      </c>
      <c r="L52" s="256">
        <v>1</v>
      </c>
      <c r="M52" s="259">
        <v>5000</v>
      </c>
      <c r="N52" s="258">
        <v>5000</v>
      </c>
    </row>
    <row r="53" spans="1:14">
      <c r="A53" s="155">
        <v>2</v>
      </c>
      <c r="B53" s="836" t="s">
        <v>120</v>
      </c>
      <c r="C53" s="837"/>
      <c r="D53" s="838"/>
      <c r="E53" s="254"/>
      <c r="F53" s="255" t="s">
        <v>12</v>
      </c>
      <c r="G53" s="256">
        <v>1</v>
      </c>
      <c r="H53" s="259">
        <v>20000</v>
      </c>
      <c r="I53" s="258">
        <f>H53*G53</f>
        <v>20000</v>
      </c>
      <c r="J53" s="396"/>
      <c r="K53" s="255" t="s">
        <v>12</v>
      </c>
      <c r="L53" s="256">
        <v>1</v>
      </c>
      <c r="M53" s="259">
        <v>52000</v>
      </c>
      <c r="N53" s="258">
        <v>52000</v>
      </c>
    </row>
    <row r="54" spans="1:14">
      <c r="A54" s="155">
        <v>3</v>
      </c>
      <c r="B54" s="836" t="s">
        <v>167</v>
      </c>
      <c r="C54" s="837"/>
      <c r="D54" s="838"/>
      <c r="E54" s="254"/>
      <c r="F54" s="255" t="s">
        <v>39</v>
      </c>
      <c r="G54" s="256">
        <v>1</v>
      </c>
      <c r="H54" s="259">
        <v>10000</v>
      </c>
      <c r="I54" s="259">
        <f>H54*G54</f>
        <v>10000</v>
      </c>
      <c r="J54" s="397"/>
      <c r="K54" s="255" t="s">
        <v>39</v>
      </c>
      <c r="L54" s="256">
        <v>1</v>
      </c>
      <c r="M54" s="259">
        <v>75000</v>
      </c>
      <c r="N54" s="258">
        <v>75000</v>
      </c>
    </row>
    <row r="55" spans="1:14">
      <c r="A55" s="156"/>
      <c r="B55" s="839" t="s">
        <v>53</v>
      </c>
      <c r="C55" s="840"/>
      <c r="D55" s="841"/>
      <c r="E55" s="254"/>
      <c r="F55" s="255"/>
      <c r="G55" s="256"/>
      <c r="H55" s="257"/>
      <c r="I55" s="260">
        <f>SUM(I52:I54)</f>
        <v>55000</v>
      </c>
      <c r="J55" s="398"/>
      <c r="K55" s="255"/>
      <c r="L55" s="256"/>
      <c r="M55" s="257"/>
      <c r="N55" s="280">
        <v>132000</v>
      </c>
    </row>
    <row r="56" spans="1:14">
      <c r="A56" s="156"/>
      <c r="B56" s="431"/>
      <c r="C56" s="432"/>
      <c r="D56" s="433"/>
      <c r="E56" s="254"/>
      <c r="F56" s="255"/>
      <c r="G56" s="256"/>
      <c r="H56" s="257"/>
      <c r="I56" s="258"/>
      <c r="J56" s="396"/>
      <c r="K56" s="255"/>
      <c r="L56" s="256"/>
      <c r="M56" s="259"/>
      <c r="N56" s="258"/>
    </row>
    <row r="57" spans="1:14">
      <c r="A57" s="157" t="s">
        <v>80</v>
      </c>
      <c r="B57" s="833" t="s">
        <v>133</v>
      </c>
      <c r="C57" s="834"/>
      <c r="D57" s="835"/>
      <c r="E57" s="254"/>
      <c r="F57" s="255"/>
      <c r="G57" s="256"/>
      <c r="H57" s="257"/>
      <c r="I57" s="258"/>
      <c r="J57" s="396"/>
      <c r="K57" s="255"/>
      <c r="L57" s="256"/>
      <c r="M57" s="259"/>
      <c r="N57" s="258"/>
    </row>
    <row r="58" spans="1:14">
      <c r="A58" s="155">
        <v>1</v>
      </c>
      <c r="B58" s="836" t="s">
        <v>100</v>
      </c>
      <c r="C58" s="837"/>
      <c r="D58" s="838"/>
      <c r="E58" s="254"/>
      <c r="F58" s="255" t="s">
        <v>12</v>
      </c>
      <c r="G58" s="256">
        <v>1</v>
      </c>
      <c r="H58" s="259">
        <v>25000</v>
      </c>
      <c r="I58" s="258">
        <f>H58*G58</f>
        <v>25000</v>
      </c>
      <c r="J58" s="396"/>
      <c r="K58" s="255" t="s">
        <v>12</v>
      </c>
      <c r="L58" s="256">
        <v>1</v>
      </c>
      <c r="M58" s="259">
        <v>5000</v>
      </c>
      <c r="N58" s="258">
        <v>5000</v>
      </c>
    </row>
    <row r="59" spans="1:14">
      <c r="A59" s="155">
        <v>2</v>
      </c>
      <c r="B59" s="836" t="s">
        <v>120</v>
      </c>
      <c r="C59" s="837"/>
      <c r="D59" s="838"/>
      <c r="E59" s="254"/>
      <c r="F59" s="255" t="s">
        <v>12</v>
      </c>
      <c r="G59" s="256">
        <v>1</v>
      </c>
      <c r="H59" s="259">
        <v>20000</v>
      </c>
      <c r="I59" s="258">
        <f>H59*G59</f>
        <v>20000</v>
      </c>
      <c r="J59" s="396"/>
      <c r="K59" s="255" t="s">
        <v>12</v>
      </c>
      <c r="L59" s="256">
        <v>1</v>
      </c>
      <c r="M59" s="259">
        <v>80000</v>
      </c>
      <c r="N59" s="258">
        <v>80000</v>
      </c>
    </row>
    <row r="60" spans="1:14">
      <c r="A60" s="155">
        <v>3</v>
      </c>
      <c r="B60" s="836" t="s">
        <v>167</v>
      </c>
      <c r="C60" s="837"/>
      <c r="D60" s="838"/>
      <c r="E60" s="254"/>
      <c r="F60" s="255" t="s">
        <v>39</v>
      </c>
      <c r="G60" s="256">
        <v>1</v>
      </c>
      <c r="H60" s="259">
        <v>10000</v>
      </c>
      <c r="I60" s="259">
        <f>H60*G60</f>
        <v>10000</v>
      </c>
      <c r="J60" s="397"/>
      <c r="K60" s="255" t="s">
        <v>39</v>
      </c>
      <c r="L60" s="256">
        <v>1</v>
      </c>
      <c r="M60" s="259">
        <v>75000</v>
      </c>
      <c r="N60" s="258">
        <v>75000</v>
      </c>
    </row>
    <row r="61" spans="1:14">
      <c r="A61" s="156"/>
      <c r="B61" s="839" t="s">
        <v>53</v>
      </c>
      <c r="C61" s="840"/>
      <c r="D61" s="841"/>
      <c r="E61" s="254"/>
      <c r="F61" s="255"/>
      <c r="G61" s="256"/>
      <c r="H61" s="257"/>
      <c r="I61" s="260">
        <f>SUM(I58:I60)</f>
        <v>55000</v>
      </c>
      <c r="J61" s="398"/>
      <c r="K61" s="255"/>
      <c r="L61" s="256"/>
      <c r="M61" s="257"/>
      <c r="N61" s="280">
        <v>160000</v>
      </c>
    </row>
    <row r="62" spans="1:14">
      <c r="A62" s="156"/>
      <c r="B62" s="431"/>
      <c r="C62" s="432"/>
      <c r="D62" s="433"/>
      <c r="E62" s="254"/>
      <c r="F62" s="255"/>
      <c r="G62" s="256"/>
      <c r="H62" s="257"/>
      <c r="I62" s="258"/>
      <c r="J62" s="396"/>
      <c r="K62" s="255"/>
      <c r="L62" s="256"/>
      <c r="M62" s="259"/>
      <c r="N62" s="258"/>
    </row>
    <row r="63" spans="1:14">
      <c r="A63" s="157" t="s">
        <v>105</v>
      </c>
      <c r="B63" s="833" t="s">
        <v>134</v>
      </c>
      <c r="C63" s="834"/>
      <c r="D63" s="835"/>
      <c r="E63" s="254"/>
      <c r="F63" s="255"/>
      <c r="G63" s="256"/>
      <c r="H63" s="257"/>
      <c r="I63" s="258"/>
      <c r="J63" s="396"/>
      <c r="K63" s="255"/>
      <c r="L63" s="256"/>
      <c r="M63" s="259"/>
      <c r="N63" s="258"/>
    </row>
    <row r="64" spans="1:14">
      <c r="A64" s="155">
        <v>1</v>
      </c>
      <c r="B64" s="836" t="s">
        <v>100</v>
      </c>
      <c r="C64" s="837"/>
      <c r="D64" s="838"/>
      <c r="E64" s="254"/>
      <c r="F64" s="255" t="s">
        <v>12</v>
      </c>
      <c r="G64" s="256">
        <v>1</v>
      </c>
      <c r="H64" s="259">
        <v>15000</v>
      </c>
      <c r="I64" s="258">
        <f>H64*G64</f>
        <v>15000</v>
      </c>
      <c r="J64" s="396"/>
      <c r="K64" s="255" t="s">
        <v>12</v>
      </c>
      <c r="L64" s="256">
        <v>1</v>
      </c>
      <c r="M64" s="259">
        <v>5000</v>
      </c>
      <c r="N64" s="258">
        <v>5000</v>
      </c>
    </row>
    <row r="65" spans="1:14">
      <c r="A65" s="155">
        <v>2</v>
      </c>
      <c r="B65" s="836" t="s">
        <v>120</v>
      </c>
      <c r="C65" s="837"/>
      <c r="D65" s="838"/>
      <c r="E65" s="254"/>
      <c r="F65" s="255" t="s">
        <v>12</v>
      </c>
      <c r="G65" s="256">
        <v>1</v>
      </c>
      <c r="H65" s="259">
        <v>15000</v>
      </c>
      <c r="I65" s="258">
        <f>H65*G65</f>
        <v>15000</v>
      </c>
      <c r="J65" s="396"/>
      <c r="K65" s="255" t="s">
        <v>12</v>
      </c>
      <c r="L65" s="256">
        <v>1</v>
      </c>
      <c r="M65" s="259">
        <v>80000</v>
      </c>
      <c r="N65" s="258">
        <v>80000</v>
      </c>
    </row>
    <row r="66" spans="1:14">
      <c r="A66" s="156"/>
      <c r="B66" s="839" t="s">
        <v>53</v>
      </c>
      <c r="C66" s="840"/>
      <c r="D66" s="841"/>
      <c r="E66" s="254"/>
      <c r="F66" s="255"/>
      <c r="G66" s="256"/>
      <c r="H66" s="257"/>
      <c r="I66" s="260">
        <f>SUM(I64:I65)</f>
        <v>30000</v>
      </c>
      <c r="J66" s="398"/>
      <c r="K66" s="255"/>
      <c r="L66" s="256"/>
      <c r="M66" s="257"/>
      <c r="N66" s="280">
        <v>85000</v>
      </c>
    </row>
    <row r="67" spans="1:14">
      <c r="A67" s="156"/>
      <c r="B67" s="431"/>
      <c r="C67" s="432"/>
      <c r="D67" s="433"/>
      <c r="E67" s="254"/>
      <c r="F67" s="255"/>
      <c r="G67" s="256"/>
      <c r="H67" s="257"/>
      <c r="I67" s="260"/>
      <c r="J67" s="398"/>
      <c r="K67" s="255"/>
      <c r="L67" s="256"/>
      <c r="M67" s="259"/>
      <c r="N67" s="258"/>
    </row>
    <row r="68" spans="1:14">
      <c r="A68" s="157" t="s">
        <v>81</v>
      </c>
      <c r="B68" s="833" t="s">
        <v>135</v>
      </c>
      <c r="C68" s="834"/>
      <c r="D68" s="835"/>
      <c r="E68" s="254"/>
      <c r="F68" s="255"/>
      <c r="G68" s="256"/>
      <c r="H68" s="257"/>
      <c r="I68" s="258"/>
      <c r="J68" s="396"/>
      <c r="K68" s="255"/>
      <c r="L68" s="256"/>
      <c r="M68" s="259"/>
      <c r="N68" s="258"/>
    </row>
    <row r="69" spans="1:14">
      <c r="A69" s="155">
        <v>1</v>
      </c>
      <c r="B69" s="836" t="s">
        <v>100</v>
      </c>
      <c r="C69" s="837"/>
      <c r="D69" s="838"/>
      <c r="E69" s="254"/>
      <c r="F69" s="255" t="s">
        <v>12</v>
      </c>
      <c r="G69" s="256">
        <v>1</v>
      </c>
      <c r="H69" s="259">
        <v>15000</v>
      </c>
      <c r="I69" s="258">
        <f>H69*G69</f>
        <v>15000</v>
      </c>
      <c r="J69" s="396"/>
      <c r="K69" s="255" t="s">
        <v>12</v>
      </c>
      <c r="L69" s="256">
        <v>1</v>
      </c>
      <c r="M69" s="259">
        <v>5000</v>
      </c>
      <c r="N69" s="258">
        <v>5000</v>
      </c>
    </row>
    <row r="70" spans="1:14">
      <c r="A70" s="155">
        <v>2</v>
      </c>
      <c r="B70" s="836" t="s">
        <v>120</v>
      </c>
      <c r="C70" s="837"/>
      <c r="D70" s="838"/>
      <c r="E70" s="254"/>
      <c r="F70" s="255" t="s">
        <v>12</v>
      </c>
      <c r="G70" s="256">
        <v>1</v>
      </c>
      <c r="H70" s="259">
        <v>15000</v>
      </c>
      <c r="I70" s="258">
        <f>H70*G70</f>
        <v>15000</v>
      </c>
      <c r="J70" s="396"/>
      <c r="K70" s="255" t="s">
        <v>12</v>
      </c>
      <c r="L70" s="256">
        <v>1</v>
      </c>
      <c r="M70" s="259">
        <v>90000</v>
      </c>
      <c r="N70" s="258">
        <v>90000</v>
      </c>
    </row>
    <row r="71" spans="1:14">
      <c r="A71" s="156"/>
      <c r="B71" s="839" t="s">
        <v>53</v>
      </c>
      <c r="C71" s="840"/>
      <c r="D71" s="841"/>
      <c r="E71" s="254"/>
      <c r="F71" s="255"/>
      <c r="G71" s="256"/>
      <c r="H71" s="257"/>
      <c r="I71" s="260">
        <f>SUM(I69:I70)</f>
        <v>30000</v>
      </c>
      <c r="J71" s="398"/>
      <c r="K71" s="255"/>
      <c r="L71" s="256"/>
      <c r="M71" s="261"/>
      <c r="N71" s="280">
        <v>95000</v>
      </c>
    </row>
    <row r="72" spans="1:14">
      <c r="A72" s="156"/>
      <c r="B72" s="431"/>
      <c r="C72" s="432"/>
      <c r="D72" s="433"/>
      <c r="E72" s="254"/>
      <c r="F72" s="255"/>
      <c r="G72" s="256"/>
      <c r="H72" s="257"/>
      <c r="I72" s="260"/>
      <c r="J72" s="398"/>
      <c r="K72" s="255"/>
      <c r="L72" s="256"/>
      <c r="M72" s="259"/>
      <c r="N72" s="258"/>
    </row>
    <row r="73" spans="1:14">
      <c r="A73" s="157" t="s">
        <v>82</v>
      </c>
      <c r="B73" s="873" t="s">
        <v>139</v>
      </c>
      <c r="C73" s="874"/>
      <c r="D73" s="875"/>
      <c r="E73" s="254"/>
      <c r="F73" s="255"/>
      <c r="G73" s="256"/>
      <c r="H73" s="261"/>
      <c r="I73" s="258"/>
      <c r="J73" s="396"/>
      <c r="K73" s="255"/>
      <c r="L73" s="256"/>
      <c r="M73" s="259"/>
      <c r="N73" s="258"/>
    </row>
    <row r="74" spans="1:14">
      <c r="A74" s="155">
        <v>1</v>
      </c>
      <c r="B74" s="876" t="s">
        <v>121</v>
      </c>
      <c r="C74" s="877"/>
      <c r="D74" s="878"/>
      <c r="E74" s="254"/>
      <c r="F74" s="255" t="s">
        <v>97</v>
      </c>
      <c r="G74" s="256">
        <v>4</v>
      </c>
      <c r="H74" s="259">
        <v>6675</v>
      </c>
      <c r="I74" s="259">
        <f>H74*G74</f>
        <v>26700</v>
      </c>
      <c r="J74" s="397"/>
      <c r="K74" s="255" t="s">
        <v>97</v>
      </c>
      <c r="L74" s="256">
        <v>4</v>
      </c>
      <c r="M74" s="259">
        <v>12000</v>
      </c>
      <c r="N74" s="258">
        <v>48000</v>
      </c>
    </row>
    <row r="75" spans="1:14">
      <c r="A75" s="155">
        <v>2</v>
      </c>
      <c r="B75" s="876" t="s">
        <v>122</v>
      </c>
      <c r="C75" s="877"/>
      <c r="D75" s="878"/>
      <c r="E75" s="254"/>
      <c r="F75" s="255" t="s">
        <v>97</v>
      </c>
      <c r="G75" s="256">
        <v>11</v>
      </c>
      <c r="H75" s="259">
        <v>3337</v>
      </c>
      <c r="I75" s="259">
        <f>H75*G75</f>
        <v>36707</v>
      </c>
      <c r="J75" s="397"/>
      <c r="K75" s="255" t="s">
        <v>97</v>
      </c>
      <c r="L75" s="256">
        <v>11</v>
      </c>
      <c r="M75" s="259">
        <v>8500</v>
      </c>
      <c r="N75" s="258">
        <v>93500</v>
      </c>
    </row>
    <row r="76" spans="1:14">
      <c r="A76" s="155">
        <v>3</v>
      </c>
      <c r="B76" s="428" t="s">
        <v>123</v>
      </c>
      <c r="C76" s="434"/>
      <c r="D76" s="435"/>
      <c r="E76" s="240"/>
      <c r="F76" s="255" t="s">
        <v>12</v>
      </c>
      <c r="G76" s="256">
        <v>1</v>
      </c>
      <c r="H76" s="259">
        <v>10000</v>
      </c>
      <c r="I76" s="259">
        <f>H76*G76</f>
        <v>10000</v>
      </c>
      <c r="J76" s="397"/>
      <c r="K76" s="255" t="s">
        <v>12</v>
      </c>
      <c r="L76" s="256">
        <v>1</v>
      </c>
      <c r="M76" s="259">
        <v>120000</v>
      </c>
      <c r="N76" s="258">
        <v>120000</v>
      </c>
    </row>
    <row r="77" spans="1:14">
      <c r="A77" s="155"/>
      <c r="B77" s="839" t="s">
        <v>53</v>
      </c>
      <c r="C77" s="840"/>
      <c r="D77" s="841"/>
      <c r="E77" s="254"/>
      <c r="F77" s="255"/>
      <c r="G77" s="256"/>
      <c r="H77" s="262"/>
      <c r="I77" s="260">
        <f>SUM(I74:I76)</f>
        <v>73407</v>
      </c>
      <c r="J77" s="398"/>
      <c r="K77" s="255"/>
      <c r="L77" s="256"/>
      <c r="M77" s="261"/>
      <c r="N77" s="280">
        <v>261500</v>
      </c>
    </row>
    <row r="78" spans="1:14">
      <c r="A78" s="155"/>
      <c r="B78" s="431"/>
      <c r="C78" s="432"/>
      <c r="D78" s="433"/>
      <c r="E78" s="254"/>
      <c r="F78" s="255"/>
      <c r="G78" s="256"/>
      <c r="H78" s="262"/>
      <c r="I78" s="260"/>
      <c r="J78" s="398"/>
      <c r="K78" s="255"/>
      <c r="L78" s="256"/>
      <c r="M78" s="259"/>
      <c r="N78" s="258"/>
    </row>
    <row r="79" spans="1:14">
      <c r="A79" s="157" t="s">
        <v>83</v>
      </c>
      <c r="B79" s="873" t="s">
        <v>140</v>
      </c>
      <c r="C79" s="874"/>
      <c r="D79" s="875"/>
      <c r="E79" s="254"/>
      <c r="F79" s="255"/>
      <c r="G79" s="256"/>
      <c r="H79" s="261"/>
      <c r="I79" s="258"/>
      <c r="J79" s="396"/>
      <c r="K79" s="255"/>
      <c r="L79" s="256"/>
      <c r="M79" s="259"/>
      <c r="N79" s="258"/>
    </row>
    <row r="80" spans="1:14">
      <c r="A80" s="155">
        <v>1</v>
      </c>
      <c r="B80" s="876" t="s">
        <v>121</v>
      </c>
      <c r="C80" s="877"/>
      <c r="D80" s="878"/>
      <c r="E80" s="254"/>
      <c r="F80" s="255" t="s">
        <v>97</v>
      </c>
      <c r="G80" s="256">
        <v>2</v>
      </c>
      <c r="H80" s="259">
        <v>6675</v>
      </c>
      <c r="I80" s="259">
        <f>H80*G80</f>
        <v>13350</v>
      </c>
      <c r="J80" s="397"/>
      <c r="K80" s="255" t="s">
        <v>97</v>
      </c>
      <c r="L80" s="256">
        <v>2</v>
      </c>
      <c r="M80" s="259">
        <v>12000</v>
      </c>
      <c r="N80" s="258">
        <v>24000</v>
      </c>
    </row>
    <row r="81" spans="1:14">
      <c r="A81" s="155">
        <v>2</v>
      </c>
      <c r="B81" s="876" t="s">
        <v>122</v>
      </c>
      <c r="C81" s="877"/>
      <c r="D81" s="878"/>
      <c r="E81" s="254"/>
      <c r="F81" s="255" t="s">
        <v>97</v>
      </c>
      <c r="G81" s="256">
        <v>5</v>
      </c>
      <c r="H81" s="259">
        <v>3337</v>
      </c>
      <c r="I81" s="259">
        <f>H81*G81</f>
        <v>16685</v>
      </c>
      <c r="J81" s="397"/>
      <c r="K81" s="255" t="s">
        <v>97</v>
      </c>
      <c r="L81" s="256">
        <v>5</v>
      </c>
      <c r="M81" s="259">
        <v>8500</v>
      </c>
      <c r="N81" s="258">
        <v>42500</v>
      </c>
    </row>
    <row r="82" spans="1:14">
      <c r="A82" s="155">
        <v>3</v>
      </c>
      <c r="B82" s="428" t="s">
        <v>123</v>
      </c>
      <c r="C82" s="434"/>
      <c r="D82" s="435"/>
      <c r="E82" s="240"/>
      <c r="F82" s="255" t="s">
        <v>12</v>
      </c>
      <c r="G82" s="256">
        <v>1</v>
      </c>
      <c r="H82" s="259">
        <v>10000</v>
      </c>
      <c r="I82" s="259">
        <f>H82*G82</f>
        <v>10000</v>
      </c>
      <c r="J82" s="397"/>
      <c r="K82" s="255" t="s">
        <v>12</v>
      </c>
      <c r="L82" s="256">
        <v>1</v>
      </c>
      <c r="M82" s="259">
        <v>85000</v>
      </c>
      <c r="N82" s="258">
        <v>85000</v>
      </c>
    </row>
    <row r="83" spans="1:14">
      <c r="A83" s="155"/>
      <c r="B83" s="839" t="s">
        <v>53</v>
      </c>
      <c r="C83" s="840"/>
      <c r="D83" s="841"/>
      <c r="E83" s="254"/>
      <c r="F83" s="255"/>
      <c r="G83" s="256"/>
      <c r="H83" s="262"/>
      <c r="I83" s="260">
        <f>SUM(I80:I82)</f>
        <v>40035</v>
      </c>
      <c r="J83" s="398"/>
      <c r="K83" s="255"/>
      <c r="L83" s="256"/>
      <c r="M83" s="259"/>
      <c r="N83" s="280">
        <v>151500</v>
      </c>
    </row>
    <row r="84" spans="1:14">
      <c r="A84" s="155"/>
      <c r="B84" s="431"/>
      <c r="C84" s="432"/>
      <c r="D84" s="433"/>
      <c r="E84" s="254"/>
      <c r="F84" s="255"/>
      <c r="G84" s="256"/>
      <c r="H84" s="262"/>
      <c r="I84" s="260"/>
      <c r="J84" s="398"/>
      <c r="K84" s="255"/>
      <c r="L84" s="256"/>
      <c r="M84" s="259"/>
      <c r="N84" s="258"/>
    </row>
    <row r="85" spans="1:14">
      <c r="A85" s="157" t="s">
        <v>84</v>
      </c>
      <c r="B85" s="873" t="s">
        <v>141</v>
      </c>
      <c r="C85" s="874"/>
      <c r="D85" s="875"/>
      <c r="E85" s="254"/>
      <c r="F85" s="255"/>
      <c r="G85" s="256"/>
      <c r="H85" s="261"/>
      <c r="I85" s="258"/>
      <c r="J85" s="396"/>
      <c r="K85" s="255"/>
      <c r="L85" s="256"/>
      <c r="M85" s="259"/>
      <c r="N85" s="258"/>
    </row>
    <row r="86" spans="1:14">
      <c r="A86" s="155">
        <v>1</v>
      </c>
      <c r="B86" s="876" t="s">
        <v>121</v>
      </c>
      <c r="C86" s="877"/>
      <c r="D86" s="878"/>
      <c r="E86" s="254"/>
      <c r="F86" s="255" t="s">
        <v>97</v>
      </c>
      <c r="G86" s="256">
        <v>2</v>
      </c>
      <c r="H86" s="259">
        <v>6675</v>
      </c>
      <c r="I86" s="259">
        <f>H86*G86</f>
        <v>13350</v>
      </c>
      <c r="J86" s="397"/>
      <c r="K86" s="255" t="s">
        <v>97</v>
      </c>
      <c r="L86" s="256">
        <v>2</v>
      </c>
      <c r="M86" s="259">
        <v>12000</v>
      </c>
      <c r="N86" s="258">
        <v>24000</v>
      </c>
    </row>
    <row r="87" spans="1:14">
      <c r="A87" s="155">
        <v>2</v>
      </c>
      <c r="B87" s="876" t="s">
        <v>122</v>
      </c>
      <c r="C87" s="877"/>
      <c r="D87" s="878"/>
      <c r="E87" s="254"/>
      <c r="F87" s="255" t="s">
        <v>97</v>
      </c>
      <c r="G87" s="256">
        <v>3</v>
      </c>
      <c r="H87" s="259">
        <v>3337</v>
      </c>
      <c r="I87" s="259">
        <f>H87*G87</f>
        <v>10011</v>
      </c>
      <c r="J87" s="397"/>
      <c r="K87" s="255" t="s">
        <v>97</v>
      </c>
      <c r="L87" s="256">
        <v>3</v>
      </c>
      <c r="M87" s="259">
        <v>8500</v>
      </c>
      <c r="N87" s="258">
        <v>25500</v>
      </c>
    </row>
    <row r="88" spans="1:14">
      <c r="A88" s="155">
        <v>3</v>
      </c>
      <c r="B88" s="428" t="s">
        <v>123</v>
      </c>
      <c r="C88" s="434"/>
      <c r="D88" s="435"/>
      <c r="E88" s="240"/>
      <c r="F88" s="255" t="s">
        <v>12</v>
      </c>
      <c r="G88" s="256">
        <v>1</v>
      </c>
      <c r="H88" s="259">
        <v>10000</v>
      </c>
      <c r="I88" s="259">
        <f>H88*G88</f>
        <v>10000</v>
      </c>
      <c r="J88" s="397"/>
      <c r="K88" s="255" t="s">
        <v>12</v>
      </c>
      <c r="L88" s="256">
        <v>1</v>
      </c>
      <c r="M88" s="259">
        <v>80000</v>
      </c>
      <c r="N88" s="258">
        <v>80000</v>
      </c>
    </row>
    <row r="89" spans="1:14">
      <c r="A89" s="155"/>
      <c r="B89" s="839" t="s">
        <v>53</v>
      </c>
      <c r="C89" s="840"/>
      <c r="D89" s="841"/>
      <c r="E89" s="254"/>
      <c r="F89" s="255"/>
      <c r="G89" s="256"/>
      <c r="H89" s="262"/>
      <c r="I89" s="260">
        <f>SUM(I86:I88)</f>
        <v>33361</v>
      </c>
      <c r="J89" s="398"/>
      <c r="K89" s="255"/>
      <c r="L89" s="256"/>
      <c r="M89" s="259"/>
      <c r="N89" s="280">
        <v>129500</v>
      </c>
    </row>
    <row r="90" spans="1:14">
      <c r="A90" s="155"/>
      <c r="B90" s="431"/>
      <c r="C90" s="432"/>
      <c r="D90" s="433"/>
      <c r="E90" s="254"/>
      <c r="F90" s="255"/>
      <c r="G90" s="256"/>
      <c r="H90" s="262"/>
      <c r="I90" s="260"/>
      <c r="J90" s="398"/>
      <c r="K90" s="255"/>
      <c r="L90" s="256"/>
      <c r="M90" s="259"/>
      <c r="N90" s="258"/>
    </row>
    <row r="91" spans="1:14">
      <c r="A91" s="157" t="s">
        <v>85</v>
      </c>
      <c r="B91" s="873" t="s">
        <v>142</v>
      </c>
      <c r="C91" s="874"/>
      <c r="D91" s="875"/>
      <c r="E91" s="254"/>
      <c r="F91" s="255"/>
      <c r="G91" s="256"/>
      <c r="H91" s="261"/>
      <c r="I91" s="258"/>
      <c r="J91" s="396"/>
      <c r="K91" s="255"/>
      <c r="L91" s="256"/>
      <c r="M91" s="259"/>
      <c r="N91" s="258"/>
    </row>
    <row r="92" spans="1:14">
      <c r="A92" s="155">
        <v>1</v>
      </c>
      <c r="B92" s="876" t="s">
        <v>121</v>
      </c>
      <c r="C92" s="877"/>
      <c r="D92" s="878"/>
      <c r="E92" s="254"/>
      <c r="F92" s="255" t="s">
        <v>97</v>
      </c>
      <c r="G92" s="256">
        <v>1</v>
      </c>
      <c r="H92" s="259">
        <v>6675</v>
      </c>
      <c r="I92" s="259">
        <f>H92*G92</f>
        <v>6675</v>
      </c>
      <c r="J92" s="397"/>
      <c r="K92" s="255" t="s">
        <v>97</v>
      </c>
      <c r="L92" s="256">
        <v>1</v>
      </c>
      <c r="M92" s="259">
        <v>12000</v>
      </c>
      <c r="N92" s="258">
        <v>12000</v>
      </c>
    </row>
    <row r="93" spans="1:14">
      <c r="A93" s="155">
        <v>2</v>
      </c>
      <c r="B93" s="876" t="s">
        <v>122</v>
      </c>
      <c r="C93" s="877"/>
      <c r="D93" s="878"/>
      <c r="E93" s="254"/>
      <c r="F93" s="255" t="s">
        <v>97</v>
      </c>
      <c r="G93" s="256">
        <v>2</v>
      </c>
      <c r="H93" s="259">
        <v>3337</v>
      </c>
      <c r="I93" s="259">
        <f>H93*G93</f>
        <v>6674</v>
      </c>
      <c r="J93" s="397"/>
      <c r="K93" s="255" t="s">
        <v>97</v>
      </c>
      <c r="L93" s="256">
        <v>2</v>
      </c>
      <c r="M93" s="259">
        <v>8500</v>
      </c>
      <c r="N93" s="258">
        <v>17000</v>
      </c>
    </row>
    <row r="94" spans="1:14">
      <c r="A94" s="155">
        <v>3</v>
      </c>
      <c r="B94" s="428" t="s">
        <v>123</v>
      </c>
      <c r="C94" s="434"/>
      <c r="D94" s="435"/>
      <c r="E94" s="240"/>
      <c r="F94" s="255" t="s">
        <v>12</v>
      </c>
      <c r="G94" s="256">
        <v>1</v>
      </c>
      <c r="H94" s="259">
        <v>10000</v>
      </c>
      <c r="I94" s="259">
        <f>H94*G94</f>
        <v>10000</v>
      </c>
      <c r="J94" s="397"/>
      <c r="K94" s="255" t="s">
        <v>12</v>
      </c>
      <c r="L94" s="256">
        <v>1</v>
      </c>
      <c r="M94" s="259">
        <v>45000</v>
      </c>
      <c r="N94" s="258">
        <v>45000</v>
      </c>
    </row>
    <row r="95" spans="1:14">
      <c r="A95" s="155"/>
      <c r="B95" s="839" t="s">
        <v>53</v>
      </c>
      <c r="C95" s="840"/>
      <c r="D95" s="841"/>
      <c r="E95" s="254"/>
      <c r="F95" s="255"/>
      <c r="G95" s="256"/>
      <c r="H95" s="262"/>
      <c r="I95" s="260">
        <f>SUM(I92:I94)</f>
        <v>23349</v>
      </c>
      <c r="J95" s="398"/>
      <c r="K95" s="255"/>
      <c r="L95" s="256"/>
      <c r="M95" s="259"/>
      <c r="N95" s="280">
        <v>74000</v>
      </c>
    </row>
    <row r="96" spans="1:14">
      <c r="A96" s="155"/>
      <c r="B96" s="431"/>
      <c r="C96" s="432"/>
      <c r="D96" s="433"/>
      <c r="E96" s="254"/>
      <c r="F96" s="255"/>
      <c r="G96" s="256"/>
      <c r="H96" s="262"/>
      <c r="I96" s="260"/>
      <c r="J96" s="398"/>
      <c r="K96" s="255"/>
      <c r="L96" s="256"/>
      <c r="M96" s="259"/>
      <c r="N96" s="258"/>
    </row>
    <row r="97" spans="1:14">
      <c r="A97" s="157" t="s">
        <v>86</v>
      </c>
      <c r="B97" s="873" t="s">
        <v>143</v>
      </c>
      <c r="C97" s="874"/>
      <c r="D97" s="875"/>
      <c r="E97" s="254"/>
      <c r="F97" s="255"/>
      <c r="G97" s="256"/>
      <c r="H97" s="261"/>
      <c r="I97" s="258"/>
      <c r="J97" s="396"/>
      <c r="K97" s="255"/>
      <c r="L97" s="256"/>
      <c r="M97" s="259"/>
      <c r="N97" s="258"/>
    </row>
    <row r="98" spans="1:14">
      <c r="A98" s="155">
        <v>1</v>
      </c>
      <c r="B98" s="876" t="s">
        <v>121</v>
      </c>
      <c r="C98" s="877"/>
      <c r="D98" s="878"/>
      <c r="E98" s="254"/>
      <c r="F98" s="255" t="s">
        <v>97</v>
      </c>
      <c r="G98" s="256">
        <v>2</v>
      </c>
      <c r="H98" s="259">
        <v>6675</v>
      </c>
      <c r="I98" s="259">
        <f>H98*G98</f>
        <v>13350</v>
      </c>
      <c r="J98" s="397"/>
      <c r="K98" s="255" t="s">
        <v>97</v>
      </c>
      <c r="L98" s="256">
        <v>2</v>
      </c>
      <c r="M98" s="259">
        <v>12000</v>
      </c>
      <c r="N98" s="258">
        <v>24000</v>
      </c>
    </row>
    <row r="99" spans="1:14">
      <c r="A99" s="155">
        <v>2</v>
      </c>
      <c r="B99" s="876" t="s">
        <v>122</v>
      </c>
      <c r="C99" s="877"/>
      <c r="D99" s="878"/>
      <c r="E99" s="254"/>
      <c r="F99" s="255" t="s">
        <v>97</v>
      </c>
      <c r="G99" s="256">
        <v>5</v>
      </c>
      <c r="H99" s="259">
        <v>3337</v>
      </c>
      <c r="I99" s="259">
        <f>H99*G99</f>
        <v>16685</v>
      </c>
      <c r="J99" s="397"/>
      <c r="K99" s="255" t="s">
        <v>97</v>
      </c>
      <c r="L99" s="256">
        <v>5</v>
      </c>
      <c r="M99" s="259">
        <v>8500</v>
      </c>
      <c r="N99" s="258">
        <v>42500</v>
      </c>
    </row>
    <row r="100" spans="1:14">
      <c r="A100" s="155">
        <v>3</v>
      </c>
      <c r="B100" s="428" t="s">
        <v>123</v>
      </c>
      <c r="C100" s="434"/>
      <c r="D100" s="435"/>
      <c r="E100" s="240"/>
      <c r="F100" s="255" t="s">
        <v>12</v>
      </c>
      <c r="G100" s="256">
        <v>1</v>
      </c>
      <c r="H100" s="259">
        <v>10000</v>
      </c>
      <c r="I100" s="259">
        <f>H100*G100</f>
        <v>10000</v>
      </c>
      <c r="J100" s="397"/>
      <c r="K100" s="255" t="s">
        <v>12</v>
      </c>
      <c r="L100" s="256">
        <v>1</v>
      </c>
      <c r="M100" s="259">
        <v>60000</v>
      </c>
      <c r="N100" s="258">
        <v>60000</v>
      </c>
    </row>
    <row r="101" spans="1:14">
      <c r="A101" s="155"/>
      <c r="B101" s="839" t="s">
        <v>53</v>
      </c>
      <c r="C101" s="840"/>
      <c r="D101" s="841"/>
      <c r="E101" s="254"/>
      <c r="F101" s="255"/>
      <c r="G101" s="256"/>
      <c r="H101" s="262"/>
      <c r="I101" s="260">
        <f>SUM(I98:I100)</f>
        <v>40035</v>
      </c>
      <c r="J101" s="398"/>
      <c r="K101" s="255"/>
      <c r="L101" s="256"/>
      <c r="M101" s="259"/>
      <c r="N101" s="280">
        <v>126500</v>
      </c>
    </row>
    <row r="102" spans="1:14">
      <c r="A102" s="155"/>
      <c r="B102" s="431"/>
      <c r="C102" s="432"/>
      <c r="D102" s="433"/>
      <c r="E102" s="254"/>
      <c r="F102" s="255"/>
      <c r="G102" s="256"/>
      <c r="H102" s="262"/>
      <c r="I102" s="260"/>
      <c r="J102" s="398"/>
      <c r="K102" s="255"/>
      <c r="L102" s="256"/>
      <c r="M102" s="259"/>
      <c r="N102" s="258"/>
    </row>
    <row r="103" spans="1:14">
      <c r="A103" s="157" t="s">
        <v>102</v>
      </c>
      <c r="B103" s="873" t="s">
        <v>144</v>
      </c>
      <c r="C103" s="874"/>
      <c r="D103" s="875"/>
      <c r="E103" s="254"/>
      <c r="F103" s="255"/>
      <c r="G103" s="256"/>
      <c r="H103" s="261"/>
      <c r="I103" s="258"/>
      <c r="J103" s="396"/>
      <c r="K103" s="255"/>
      <c r="L103" s="256"/>
      <c r="M103" s="262"/>
      <c r="N103" s="489"/>
    </row>
    <row r="104" spans="1:14">
      <c r="A104" s="155">
        <v>2</v>
      </c>
      <c r="B104" s="876" t="s">
        <v>122</v>
      </c>
      <c r="C104" s="877"/>
      <c r="D104" s="878"/>
      <c r="E104" s="254"/>
      <c r="F104" s="255" t="s">
        <v>97</v>
      </c>
      <c r="G104" s="256">
        <v>6</v>
      </c>
      <c r="H104" s="259">
        <v>3337</v>
      </c>
      <c r="I104" s="259">
        <f>H104*G104</f>
        <v>20022</v>
      </c>
      <c r="J104" s="397"/>
      <c r="K104" s="255" t="s">
        <v>97</v>
      </c>
      <c r="L104" s="256">
        <v>6</v>
      </c>
      <c r="M104" s="259">
        <v>8500</v>
      </c>
      <c r="N104" s="258">
        <v>51000</v>
      </c>
    </row>
    <row r="105" spans="1:14">
      <c r="A105" s="155">
        <v>3</v>
      </c>
      <c r="B105" s="428" t="s">
        <v>123</v>
      </c>
      <c r="C105" s="434"/>
      <c r="D105" s="435"/>
      <c r="E105" s="240"/>
      <c r="F105" s="255" t="s">
        <v>12</v>
      </c>
      <c r="G105" s="256">
        <v>1</v>
      </c>
      <c r="H105" s="259">
        <v>10000</v>
      </c>
      <c r="I105" s="259">
        <f>H105*G105</f>
        <v>10000</v>
      </c>
      <c r="J105" s="397"/>
      <c r="K105" s="255" t="s">
        <v>12</v>
      </c>
      <c r="L105" s="256">
        <v>1</v>
      </c>
      <c r="M105" s="259">
        <v>75000</v>
      </c>
      <c r="N105" s="258">
        <v>75000</v>
      </c>
    </row>
    <row r="106" spans="1:14">
      <c r="A106" s="155"/>
      <c r="B106" s="428"/>
      <c r="C106" s="434"/>
      <c r="D106" s="435"/>
      <c r="E106" s="240"/>
      <c r="F106" s="255"/>
      <c r="G106" s="256"/>
      <c r="H106" s="259"/>
      <c r="I106" s="494"/>
      <c r="J106" s="495"/>
      <c r="K106" s="255"/>
      <c r="L106" s="256"/>
      <c r="M106" s="259"/>
      <c r="N106" s="258"/>
    </row>
    <row r="107" spans="1:14">
      <c r="A107" s="155"/>
      <c r="B107" s="839" t="s">
        <v>53</v>
      </c>
      <c r="C107" s="840"/>
      <c r="D107" s="841"/>
      <c r="E107" s="254"/>
      <c r="F107" s="255"/>
      <c r="G107" s="256"/>
      <c r="H107" s="262"/>
      <c r="I107" s="260">
        <f>SUM(I104:I105)</f>
        <v>30022</v>
      </c>
      <c r="J107" s="398"/>
      <c r="K107" s="255"/>
      <c r="L107" s="256"/>
      <c r="M107" s="259"/>
      <c r="N107" s="280">
        <v>126000</v>
      </c>
    </row>
    <row r="108" spans="1:14">
      <c r="A108" s="155"/>
      <c r="B108" s="431"/>
      <c r="C108" s="432"/>
      <c r="D108" s="433"/>
      <c r="E108" s="254"/>
      <c r="F108" s="255"/>
      <c r="G108" s="256"/>
      <c r="H108" s="262"/>
      <c r="I108" s="260"/>
      <c r="J108" s="398"/>
      <c r="K108" s="255"/>
      <c r="L108" s="256"/>
      <c r="M108" s="259"/>
      <c r="N108" s="258"/>
    </row>
    <row r="109" spans="1:14">
      <c r="A109" s="157" t="s">
        <v>101</v>
      </c>
      <c r="B109" s="873" t="s">
        <v>146</v>
      </c>
      <c r="C109" s="874"/>
      <c r="D109" s="875"/>
      <c r="E109" s="254"/>
      <c r="F109" s="255"/>
      <c r="G109" s="256"/>
      <c r="H109" s="261"/>
      <c r="I109" s="258"/>
      <c r="J109" s="396"/>
      <c r="K109" s="255"/>
      <c r="L109" s="256"/>
      <c r="M109" s="259"/>
      <c r="N109" s="258"/>
    </row>
    <row r="110" spans="1:14">
      <c r="A110" s="155">
        <v>1</v>
      </c>
      <c r="B110" s="876" t="s">
        <v>145</v>
      </c>
      <c r="C110" s="877"/>
      <c r="D110" s="878"/>
      <c r="E110" s="254"/>
      <c r="F110" s="255" t="s">
        <v>98</v>
      </c>
      <c r="G110" s="256">
        <v>15</v>
      </c>
      <c r="H110" s="259">
        <v>1882</v>
      </c>
      <c r="I110" s="258">
        <f>H110*G110</f>
        <v>28230</v>
      </c>
      <c r="J110" s="396"/>
      <c r="K110" s="255" t="s">
        <v>98</v>
      </c>
      <c r="L110" s="256">
        <v>15</v>
      </c>
      <c r="M110" s="259">
        <v>4100</v>
      </c>
      <c r="N110" s="258">
        <v>61500</v>
      </c>
    </row>
    <row r="111" spans="1:14">
      <c r="A111" s="155">
        <v>2</v>
      </c>
      <c r="B111" s="428" t="s">
        <v>168</v>
      </c>
      <c r="C111" s="429"/>
      <c r="D111" s="430"/>
      <c r="E111" s="254"/>
      <c r="F111" s="255" t="s">
        <v>98</v>
      </c>
      <c r="G111" s="256">
        <v>12</v>
      </c>
      <c r="H111" s="259">
        <v>1440</v>
      </c>
      <c r="I111" s="258">
        <f>H111*G111</f>
        <v>17280</v>
      </c>
      <c r="J111" s="396"/>
      <c r="K111" s="255" t="s">
        <v>98</v>
      </c>
      <c r="L111" s="256">
        <v>12</v>
      </c>
      <c r="M111" s="259">
        <v>1400</v>
      </c>
      <c r="N111" s="258">
        <v>16800</v>
      </c>
    </row>
    <row r="112" spans="1:14">
      <c r="A112" s="155">
        <v>3</v>
      </c>
      <c r="B112" s="428" t="s">
        <v>169</v>
      </c>
      <c r="C112" s="429"/>
      <c r="D112" s="430"/>
      <c r="E112" s="254"/>
      <c r="F112" s="255" t="s">
        <v>103</v>
      </c>
      <c r="G112" s="256">
        <v>20</v>
      </c>
      <c r="H112" s="259">
        <v>600</v>
      </c>
      <c r="I112" s="258">
        <f>H112*G112</f>
        <v>12000</v>
      </c>
      <c r="J112" s="396"/>
      <c r="K112" s="255" t="s">
        <v>103</v>
      </c>
      <c r="L112" s="256">
        <v>20</v>
      </c>
      <c r="M112" s="259">
        <v>190</v>
      </c>
      <c r="N112" s="258">
        <v>3800</v>
      </c>
    </row>
    <row r="113" spans="1:14">
      <c r="A113" s="155">
        <v>4</v>
      </c>
      <c r="B113" s="428" t="s">
        <v>170</v>
      </c>
      <c r="C113" s="429"/>
      <c r="D113" s="430"/>
      <c r="E113" s="254"/>
      <c r="F113" s="255" t="s">
        <v>103</v>
      </c>
      <c r="G113" s="256">
        <v>40</v>
      </c>
      <c r="H113" s="259">
        <v>600</v>
      </c>
      <c r="I113" s="258">
        <f>H113*G113</f>
        <v>24000</v>
      </c>
      <c r="J113" s="396"/>
      <c r="K113" s="255" t="s">
        <v>103</v>
      </c>
      <c r="L113" s="256">
        <v>40</v>
      </c>
      <c r="M113" s="259">
        <v>210</v>
      </c>
      <c r="N113" s="258">
        <v>8400</v>
      </c>
    </row>
    <row r="114" spans="1:14">
      <c r="A114" s="155">
        <v>5</v>
      </c>
      <c r="B114" s="876" t="s">
        <v>123</v>
      </c>
      <c r="C114" s="877"/>
      <c r="D114" s="878"/>
      <c r="E114" s="254"/>
      <c r="F114" s="255" t="s">
        <v>103</v>
      </c>
      <c r="G114" s="256">
        <v>12</v>
      </c>
      <c r="H114" s="259">
        <v>10000</v>
      </c>
      <c r="I114" s="258">
        <f>H114*G114</f>
        <v>120000</v>
      </c>
      <c r="J114" s="396"/>
      <c r="K114" s="255" t="s">
        <v>103</v>
      </c>
      <c r="L114" s="256">
        <v>12</v>
      </c>
      <c r="M114" s="259">
        <v>140000</v>
      </c>
      <c r="N114" s="258">
        <v>1680000</v>
      </c>
    </row>
    <row r="115" spans="1:14">
      <c r="A115" s="155"/>
      <c r="B115" s="839" t="s">
        <v>53</v>
      </c>
      <c r="C115" s="840"/>
      <c r="D115" s="841"/>
      <c r="E115" s="254"/>
      <c r="F115" s="255"/>
      <c r="G115" s="256"/>
      <c r="H115" s="262"/>
      <c r="I115" s="260">
        <f>SUM(I110:I114)</f>
        <v>201510</v>
      </c>
      <c r="J115" s="398"/>
      <c r="K115" s="255"/>
      <c r="L115" s="256"/>
      <c r="M115" s="259"/>
      <c r="N115" s="280">
        <v>1770500</v>
      </c>
    </row>
    <row r="116" spans="1:14">
      <c r="A116" s="155"/>
      <c r="B116" s="431"/>
      <c r="C116" s="432"/>
      <c r="D116" s="433"/>
      <c r="E116" s="254"/>
      <c r="F116" s="255"/>
      <c r="G116" s="256"/>
      <c r="H116" s="262"/>
      <c r="I116" s="260"/>
      <c r="J116" s="398"/>
      <c r="K116" s="255"/>
      <c r="L116" s="256"/>
      <c r="M116" s="259"/>
      <c r="N116" s="258"/>
    </row>
    <row r="117" spans="1:14">
      <c r="A117" s="157" t="s">
        <v>136</v>
      </c>
      <c r="B117" s="873" t="s">
        <v>124</v>
      </c>
      <c r="C117" s="874"/>
      <c r="D117" s="875"/>
      <c r="E117" s="254"/>
      <c r="F117" s="255"/>
      <c r="G117" s="256"/>
      <c r="H117" s="261"/>
      <c r="I117" s="258"/>
      <c r="J117" s="396"/>
      <c r="K117" s="255"/>
      <c r="L117" s="256"/>
      <c r="M117" s="262"/>
      <c r="N117" s="489"/>
    </row>
    <row r="118" spans="1:14">
      <c r="A118" s="155">
        <v>1</v>
      </c>
      <c r="B118" s="836" t="s">
        <v>125</v>
      </c>
      <c r="C118" s="837"/>
      <c r="D118" s="838"/>
      <c r="E118" s="254"/>
      <c r="F118" s="255" t="s">
        <v>97</v>
      </c>
      <c r="G118" s="256">
        <v>12</v>
      </c>
      <c r="H118" s="259">
        <v>7500</v>
      </c>
      <c r="I118" s="258">
        <f>H118*G118</f>
        <v>90000</v>
      </c>
      <c r="J118" s="396"/>
      <c r="K118" s="255" t="s">
        <v>97</v>
      </c>
      <c r="L118" s="256">
        <v>12</v>
      </c>
      <c r="M118" s="259">
        <v>6200</v>
      </c>
      <c r="N118" s="258">
        <v>74400</v>
      </c>
    </row>
    <row r="119" spans="1:14">
      <c r="A119" s="155">
        <v>2</v>
      </c>
      <c r="B119" s="876" t="s">
        <v>123</v>
      </c>
      <c r="C119" s="877"/>
      <c r="D119" s="878"/>
      <c r="E119" s="254"/>
      <c r="F119" s="255" t="s">
        <v>103</v>
      </c>
      <c r="G119" s="256">
        <v>2</v>
      </c>
      <c r="H119" s="259">
        <v>10000</v>
      </c>
      <c r="I119" s="258">
        <f>H119*G119</f>
        <v>20000</v>
      </c>
      <c r="J119" s="396"/>
      <c r="K119" s="255" t="s">
        <v>103</v>
      </c>
      <c r="L119" s="256">
        <v>2</v>
      </c>
      <c r="M119" s="259">
        <v>45000</v>
      </c>
      <c r="N119" s="258">
        <v>90000</v>
      </c>
    </row>
    <row r="120" spans="1:14">
      <c r="A120" s="155"/>
      <c r="B120" s="839" t="s">
        <v>53</v>
      </c>
      <c r="C120" s="840"/>
      <c r="D120" s="841"/>
      <c r="E120" s="254"/>
      <c r="F120" s="255"/>
      <c r="G120" s="256"/>
      <c r="H120" s="262"/>
      <c r="I120" s="260">
        <f>SUM(I118:I119)</f>
        <v>110000</v>
      </c>
      <c r="J120" s="398"/>
      <c r="K120" s="255"/>
      <c r="L120" s="256"/>
      <c r="M120" s="258"/>
      <c r="N120" s="280">
        <v>164400</v>
      </c>
    </row>
    <row r="121" spans="1:14">
      <c r="A121" s="155"/>
      <c r="B121" s="431"/>
      <c r="C121" s="432"/>
      <c r="D121" s="433"/>
      <c r="E121" s="254"/>
      <c r="F121" s="255"/>
      <c r="G121" s="256"/>
      <c r="H121" s="262"/>
      <c r="I121" s="260"/>
      <c r="J121" s="398"/>
      <c r="K121" s="255"/>
      <c r="L121" s="256"/>
      <c r="M121" s="258"/>
      <c r="N121" s="258"/>
    </row>
    <row r="122" spans="1:14">
      <c r="A122" s="157" t="s">
        <v>137</v>
      </c>
      <c r="B122" s="873" t="s">
        <v>126</v>
      </c>
      <c r="C122" s="874"/>
      <c r="D122" s="875"/>
      <c r="E122" s="254"/>
      <c r="F122" s="255"/>
      <c r="G122" s="256"/>
      <c r="H122" s="261"/>
      <c r="I122" s="258"/>
      <c r="J122" s="396"/>
      <c r="K122" s="255"/>
      <c r="L122" s="256"/>
      <c r="M122" s="258"/>
      <c r="N122" s="258"/>
    </row>
    <row r="123" spans="1:14">
      <c r="A123" s="155">
        <v>1</v>
      </c>
      <c r="B123" s="876" t="s">
        <v>149</v>
      </c>
      <c r="C123" s="877"/>
      <c r="D123" s="878"/>
      <c r="E123" s="254"/>
      <c r="F123" s="255" t="s">
        <v>12</v>
      </c>
      <c r="G123" s="256">
        <v>1</v>
      </c>
      <c r="H123" s="258">
        <v>25000</v>
      </c>
      <c r="I123" s="258">
        <f t="shared" ref="I123:I130" si="1">H123*G123</f>
        <v>25000</v>
      </c>
      <c r="J123" s="396"/>
      <c r="K123" s="255" t="s">
        <v>12</v>
      </c>
      <c r="L123" s="256">
        <v>1</v>
      </c>
      <c r="M123" s="258">
        <v>120000</v>
      </c>
      <c r="N123" s="258">
        <v>120000</v>
      </c>
    </row>
    <row r="124" spans="1:14">
      <c r="A124" s="155">
        <v>2</v>
      </c>
      <c r="B124" s="876" t="s">
        <v>147</v>
      </c>
      <c r="C124" s="877"/>
      <c r="D124" s="878"/>
      <c r="E124" s="254"/>
      <c r="F124" s="255" t="s">
        <v>97</v>
      </c>
      <c r="G124" s="256">
        <v>4</v>
      </c>
      <c r="H124" s="258">
        <v>7470</v>
      </c>
      <c r="I124" s="258">
        <f t="shared" si="1"/>
        <v>29880</v>
      </c>
      <c r="J124" s="396"/>
      <c r="K124" s="255" t="s">
        <v>97</v>
      </c>
      <c r="L124" s="256">
        <v>4</v>
      </c>
      <c r="M124" s="258">
        <v>16000</v>
      </c>
      <c r="N124" s="258">
        <v>64000</v>
      </c>
    </row>
    <row r="125" spans="1:14">
      <c r="A125" s="155">
        <v>3</v>
      </c>
      <c r="B125" s="876" t="s">
        <v>127</v>
      </c>
      <c r="C125" s="877"/>
      <c r="D125" s="878"/>
      <c r="E125" s="254"/>
      <c r="F125" s="255" t="s">
        <v>104</v>
      </c>
      <c r="G125" s="256">
        <v>4</v>
      </c>
      <c r="H125" s="258">
        <v>4950</v>
      </c>
      <c r="I125" s="258">
        <f t="shared" si="1"/>
        <v>19800</v>
      </c>
      <c r="J125" s="396"/>
      <c r="K125" s="255" t="s">
        <v>104</v>
      </c>
      <c r="L125" s="256">
        <v>4</v>
      </c>
      <c r="M125" s="258">
        <v>5600</v>
      </c>
      <c r="N125" s="258">
        <v>22400</v>
      </c>
    </row>
    <row r="126" spans="1:14">
      <c r="A126" s="155">
        <v>4</v>
      </c>
      <c r="B126" s="876" t="s">
        <v>168</v>
      </c>
      <c r="C126" s="879"/>
      <c r="D126" s="880"/>
      <c r="E126" s="254"/>
      <c r="F126" s="255" t="s">
        <v>104</v>
      </c>
      <c r="G126" s="256">
        <v>3</v>
      </c>
      <c r="H126" s="259">
        <v>1440</v>
      </c>
      <c r="I126" s="258">
        <f t="shared" si="1"/>
        <v>4320</v>
      </c>
      <c r="J126" s="396"/>
      <c r="K126" s="255" t="s">
        <v>104</v>
      </c>
      <c r="L126" s="256">
        <v>3</v>
      </c>
      <c r="M126" s="259">
        <v>1400</v>
      </c>
      <c r="N126" s="258">
        <v>4200</v>
      </c>
    </row>
    <row r="127" spans="1:14">
      <c r="A127" s="155">
        <v>5</v>
      </c>
      <c r="B127" s="876" t="s">
        <v>169</v>
      </c>
      <c r="C127" s="879"/>
      <c r="D127" s="880"/>
      <c r="E127" s="254"/>
      <c r="F127" s="255" t="s">
        <v>45</v>
      </c>
      <c r="G127" s="256">
        <v>8</v>
      </c>
      <c r="H127" s="258">
        <v>600</v>
      </c>
      <c r="I127" s="258">
        <f>H127*G127</f>
        <v>4800</v>
      </c>
      <c r="J127" s="396"/>
      <c r="K127" s="255" t="s">
        <v>45</v>
      </c>
      <c r="L127" s="256">
        <v>8</v>
      </c>
      <c r="M127" s="258">
        <v>150</v>
      </c>
      <c r="N127" s="258">
        <v>1200</v>
      </c>
    </row>
    <row r="128" spans="1:14">
      <c r="A128" s="155">
        <v>6</v>
      </c>
      <c r="B128" s="876" t="s">
        <v>170</v>
      </c>
      <c r="C128" s="879"/>
      <c r="D128" s="880"/>
      <c r="E128" s="254"/>
      <c r="F128" s="255" t="s">
        <v>104</v>
      </c>
      <c r="G128" s="256">
        <v>12</v>
      </c>
      <c r="H128" s="258">
        <v>600</v>
      </c>
      <c r="I128" s="258">
        <f>H128*G128</f>
        <v>7200</v>
      </c>
      <c r="J128" s="396"/>
      <c r="K128" s="255" t="s">
        <v>104</v>
      </c>
      <c r="L128" s="256">
        <v>12</v>
      </c>
      <c r="M128" s="258">
        <v>210</v>
      </c>
      <c r="N128" s="258">
        <v>2520</v>
      </c>
    </row>
    <row r="129" spans="1:14">
      <c r="A129" s="155">
        <v>7</v>
      </c>
      <c r="B129" s="876" t="s">
        <v>148</v>
      </c>
      <c r="C129" s="877"/>
      <c r="D129" s="878"/>
      <c r="E129" s="254"/>
      <c r="F129" s="255" t="s">
        <v>104</v>
      </c>
      <c r="G129" s="256">
        <v>4</v>
      </c>
      <c r="H129" s="259">
        <v>1882</v>
      </c>
      <c r="I129" s="258">
        <f t="shared" si="1"/>
        <v>7528</v>
      </c>
      <c r="J129" s="396"/>
      <c r="K129" s="255" t="s">
        <v>104</v>
      </c>
      <c r="L129" s="256">
        <v>4</v>
      </c>
      <c r="M129" s="259">
        <v>3900</v>
      </c>
      <c r="N129" s="258">
        <v>15600</v>
      </c>
    </row>
    <row r="130" spans="1:14">
      <c r="A130" s="155">
        <v>8</v>
      </c>
      <c r="B130" s="836" t="s">
        <v>128</v>
      </c>
      <c r="C130" s="837"/>
      <c r="D130" s="838"/>
      <c r="E130" s="254"/>
      <c r="F130" s="255" t="s">
        <v>12</v>
      </c>
      <c r="G130" s="256">
        <v>1</v>
      </c>
      <c r="H130" s="258">
        <v>10000</v>
      </c>
      <c r="I130" s="258">
        <f t="shared" si="1"/>
        <v>10000</v>
      </c>
      <c r="J130" s="399"/>
      <c r="K130" s="255" t="s">
        <v>12</v>
      </c>
      <c r="L130" s="256">
        <v>1</v>
      </c>
      <c r="M130" s="258">
        <v>85000</v>
      </c>
      <c r="N130" s="258">
        <v>85000</v>
      </c>
    </row>
    <row r="131" spans="1:14">
      <c r="A131" s="155"/>
      <c r="B131" s="839" t="s">
        <v>53</v>
      </c>
      <c r="C131" s="840"/>
      <c r="D131" s="841"/>
      <c r="E131" s="254"/>
      <c r="F131" s="255"/>
      <c r="G131" s="256"/>
      <c r="H131" s="262"/>
      <c r="I131" s="260">
        <f>SUM(I124:I130)</f>
        <v>83528</v>
      </c>
      <c r="J131" s="398"/>
      <c r="K131" s="255"/>
      <c r="L131" s="256"/>
      <c r="M131" s="258"/>
      <c r="N131" s="280">
        <v>314920</v>
      </c>
    </row>
    <row r="132" spans="1:14">
      <c r="A132" s="155"/>
      <c r="B132" s="431"/>
      <c r="C132" s="432"/>
      <c r="D132" s="433"/>
      <c r="E132" s="254"/>
      <c r="F132" s="255"/>
      <c r="G132" s="256"/>
      <c r="H132" s="262"/>
      <c r="I132" s="260"/>
      <c r="J132" s="398"/>
      <c r="K132" s="255"/>
      <c r="L132" s="256"/>
      <c r="M132" s="258"/>
      <c r="N132" s="258"/>
    </row>
    <row r="133" spans="1:14">
      <c r="A133" s="157" t="s">
        <v>138</v>
      </c>
      <c r="B133" s="873" t="s">
        <v>129</v>
      </c>
      <c r="C133" s="874"/>
      <c r="D133" s="875"/>
      <c r="E133" s="254"/>
      <c r="F133" s="263"/>
      <c r="G133" s="256"/>
      <c r="H133" s="261"/>
      <c r="I133" s="258"/>
      <c r="J133" s="396"/>
      <c r="K133" s="255"/>
      <c r="L133" s="256"/>
      <c r="M133" s="262"/>
      <c r="N133" s="489"/>
    </row>
    <row r="134" spans="1:14">
      <c r="A134" s="155">
        <v>1</v>
      </c>
      <c r="B134" s="876" t="s">
        <v>171</v>
      </c>
      <c r="C134" s="877"/>
      <c r="D134" s="878"/>
      <c r="E134" s="254"/>
      <c r="F134" s="255" t="s">
        <v>97</v>
      </c>
      <c r="G134" s="256">
        <v>4</v>
      </c>
      <c r="H134" s="221">
        <v>3500</v>
      </c>
      <c r="I134" s="258">
        <f>H134*G134</f>
        <v>14000</v>
      </c>
      <c r="J134" s="396"/>
      <c r="K134" s="255" t="s">
        <v>97</v>
      </c>
      <c r="L134" s="256">
        <v>4</v>
      </c>
      <c r="M134" s="258">
        <v>8500</v>
      </c>
      <c r="N134" s="258">
        <v>34000</v>
      </c>
    </row>
    <row r="135" spans="1:14">
      <c r="A135" s="155">
        <v>2</v>
      </c>
      <c r="B135" s="876" t="s">
        <v>123</v>
      </c>
      <c r="C135" s="877"/>
      <c r="D135" s="878"/>
      <c r="E135" s="254"/>
      <c r="F135" s="255" t="s">
        <v>12</v>
      </c>
      <c r="G135" s="256">
        <v>1</v>
      </c>
      <c r="H135" s="258">
        <v>10000</v>
      </c>
      <c r="I135" s="258">
        <f>H135*G135</f>
        <v>10000</v>
      </c>
      <c r="J135" s="399"/>
      <c r="K135" s="255" t="s">
        <v>12</v>
      </c>
      <c r="L135" s="256">
        <v>1</v>
      </c>
      <c r="M135" s="258">
        <v>45000</v>
      </c>
      <c r="N135" s="258">
        <v>45000</v>
      </c>
    </row>
    <row r="136" spans="1:14">
      <c r="A136" s="155"/>
      <c r="B136" s="839" t="s">
        <v>53</v>
      </c>
      <c r="C136" s="840"/>
      <c r="D136" s="841"/>
      <c r="E136" s="254"/>
      <c r="F136" s="255"/>
      <c r="G136" s="256"/>
      <c r="H136" s="262"/>
      <c r="I136" s="260">
        <f>SUM(I134:I135)</f>
        <v>24000</v>
      </c>
      <c r="J136" s="398"/>
      <c r="K136" s="255"/>
      <c r="L136" s="256"/>
      <c r="M136" s="259"/>
      <c r="N136" s="280">
        <v>79000</v>
      </c>
    </row>
    <row r="137" spans="1:14">
      <c r="A137" s="155"/>
      <c r="B137" s="836"/>
      <c r="C137" s="837"/>
      <c r="D137" s="838"/>
      <c r="E137" s="254"/>
      <c r="F137" s="255"/>
      <c r="G137" s="256"/>
      <c r="H137" s="262"/>
      <c r="I137" s="260"/>
      <c r="J137" s="398"/>
      <c r="K137" s="255"/>
      <c r="L137" s="256"/>
      <c r="M137" s="258"/>
      <c r="N137" s="258"/>
    </row>
    <row r="138" spans="1:14">
      <c r="A138" s="157" t="s">
        <v>176</v>
      </c>
      <c r="B138" s="873" t="s">
        <v>160</v>
      </c>
      <c r="C138" s="874"/>
      <c r="D138" s="875"/>
      <c r="E138" s="254"/>
      <c r="F138" s="263"/>
      <c r="G138" s="256"/>
      <c r="H138" s="261"/>
      <c r="I138" s="258"/>
      <c r="J138" s="396"/>
      <c r="K138" s="255"/>
      <c r="L138" s="256"/>
      <c r="M138" s="262"/>
      <c r="N138" s="489"/>
    </row>
    <row r="139" spans="1:14">
      <c r="A139" s="155">
        <v>1</v>
      </c>
      <c r="B139" s="876" t="s">
        <v>161</v>
      </c>
      <c r="C139" s="877"/>
      <c r="D139" s="878"/>
      <c r="E139" s="254"/>
      <c r="F139" s="255" t="s">
        <v>104</v>
      </c>
      <c r="G139" s="256">
        <v>2</v>
      </c>
      <c r="H139" s="259">
        <v>1882</v>
      </c>
      <c r="I139" s="258">
        <f>H139*G139</f>
        <v>3764</v>
      </c>
      <c r="J139" s="396"/>
      <c r="K139" s="255" t="s">
        <v>104</v>
      </c>
      <c r="L139" s="256">
        <v>2</v>
      </c>
      <c r="M139" s="259">
        <v>5500</v>
      </c>
      <c r="N139" s="258">
        <v>11000</v>
      </c>
    </row>
    <row r="140" spans="1:14">
      <c r="A140" s="155">
        <v>2</v>
      </c>
      <c r="B140" s="876" t="s">
        <v>172</v>
      </c>
      <c r="C140" s="877"/>
      <c r="D140" s="878"/>
      <c r="E140" s="254"/>
      <c r="F140" s="255" t="s">
        <v>104</v>
      </c>
      <c r="G140" s="256">
        <v>1</v>
      </c>
      <c r="H140" s="258">
        <v>2000</v>
      </c>
      <c r="I140" s="258">
        <f>H140*G140</f>
        <v>2000</v>
      </c>
      <c r="J140" s="396"/>
      <c r="K140" s="255" t="s">
        <v>104</v>
      </c>
      <c r="L140" s="256">
        <v>1</v>
      </c>
      <c r="M140" s="258">
        <v>3200</v>
      </c>
      <c r="N140" s="258">
        <v>3200</v>
      </c>
    </row>
    <row r="141" spans="1:14">
      <c r="A141" s="155"/>
      <c r="B141" s="839" t="s">
        <v>53</v>
      </c>
      <c r="C141" s="840"/>
      <c r="D141" s="841"/>
      <c r="E141" s="254"/>
      <c r="F141" s="255"/>
      <c r="G141" s="256"/>
      <c r="H141" s="262"/>
      <c r="I141" s="260">
        <f>SUM(I139:I140)</f>
        <v>5764</v>
      </c>
      <c r="J141" s="398"/>
      <c r="K141" s="226"/>
      <c r="L141" s="256"/>
      <c r="M141" s="270"/>
      <c r="N141" s="280">
        <v>14200</v>
      </c>
    </row>
    <row r="142" spans="1:14">
      <c r="A142" s="155"/>
      <c r="B142" s="431"/>
      <c r="C142" s="432"/>
      <c r="D142" s="433"/>
      <c r="E142" s="254"/>
      <c r="F142" s="255"/>
      <c r="G142" s="256"/>
      <c r="H142" s="264"/>
      <c r="I142" s="260"/>
      <c r="J142" s="398"/>
      <c r="K142" s="226"/>
      <c r="L142" s="269"/>
      <c r="M142" s="270"/>
      <c r="N142" s="245"/>
    </row>
    <row r="143" spans="1:14">
      <c r="A143" s="158" t="s">
        <v>150</v>
      </c>
      <c r="B143" s="810" t="s">
        <v>54</v>
      </c>
      <c r="C143" s="882"/>
      <c r="D143" s="883"/>
      <c r="E143" s="265"/>
      <c r="F143" s="266"/>
      <c r="G143" s="267"/>
      <c r="H143" s="229"/>
      <c r="I143" s="245"/>
      <c r="J143" s="400"/>
      <c r="K143" s="226"/>
      <c r="L143" s="269"/>
      <c r="M143" s="270"/>
      <c r="N143" s="245"/>
    </row>
    <row r="144" spans="1:14">
      <c r="A144" s="155">
        <v>1</v>
      </c>
      <c r="B144" s="881" t="s">
        <v>55</v>
      </c>
      <c r="C144" s="882"/>
      <c r="D144" s="883"/>
      <c r="E144" s="268"/>
      <c r="F144" s="226" t="s">
        <v>45</v>
      </c>
      <c r="G144" s="269">
        <v>100</v>
      </c>
      <c r="H144" s="270">
        <v>250</v>
      </c>
      <c r="I144" s="245">
        <f t="shared" ref="I144:I149" si="2">G144*H144</f>
        <v>25000</v>
      </c>
      <c r="J144" s="400"/>
      <c r="K144" s="226" t="s">
        <v>45</v>
      </c>
      <c r="L144" s="269">
        <v>100</v>
      </c>
      <c r="M144" s="270">
        <v>195</v>
      </c>
      <c r="N144" s="245">
        <v>19500</v>
      </c>
    </row>
    <row r="145" spans="1:14">
      <c r="A145" s="155">
        <v>2</v>
      </c>
      <c r="B145" s="881" t="s">
        <v>56</v>
      </c>
      <c r="C145" s="882"/>
      <c r="D145" s="883"/>
      <c r="E145" s="268"/>
      <c r="F145" s="226" t="s">
        <v>45</v>
      </c>
      <c r="G145" s="269">
        <v>200</v>
      </c>
      <c r="H145" s="270">
        <v>125</v>
      </c>
      <c r="I145" s="245">
        <f t="shared" si="2"/>
        <v>25000</v>
      </c>
      <c r="J145" s="400"/>
      <c r="K145" s="226" t="s">
        <v>45</v>
      </c>
      <c r="L145" s="269">
        <v>200</v>
      </c>
      <c r="M145" s="270">
        <v>110</v>
      </c>
      <c r="N145" s="245">
        <v>22000</v>
      </c>
    </row>
    <row r="146" spans="1:14">
      <c r="A146" s="155">
        <v>3</v>
      </c>
      <c r="B146" s="881" t="s">
        <v>57</v>
      </c>
      <c r="C146" s="882"/>
      <c r="D146" s="883"/>
      <c r="E146" s="268"/>
      <c r="F146" s="226" t="s">
        <v>45</v>
      </c>
      <c r="G146" s="269">
        <v>50</v>
      </c>
      <c r="H146" s="270">
        <v>250</v>
      </c>
      <c r="I146" s="245">
        <f t="shared" si="2"/>
        <v>12500</v>
      </c>
      <c r="J146" s="285"/>
      <c r="K146" s="226" t="s">
        <v>45</v>
      </c>
      <c r="L146" s="269">
        <v>50</v>
      </c>
      <c r="M146" s="270">
        <v>1100</v>
      </c>
      <c r="N146" s="245">
        <v>55000</v>
      </c>
    </row>
    <row r="147" spans="1:14">
      <c r="A147" s="155">
        <v>4</v>
      </c>
      <c r="B147" s="881" t="s">
        <v>58</v>
      </c>
      <c r="C147" s="882"/>
      <c r="D147" s="883"/>
      <c r="E147" s="268"/>
      <c r="F147" s="226" t="s">
        <v>45</v>
      </c>
      <c r="G147" s="269">
        <v>15</v>
      </c>
      <c r="H147" s="270">
        <v>500</v>
      </c>
      <c r="I147" s="245">
        <f t="shared" si="2"/>
        <v>7500</v>
      </c>
      <c r="J147" s="400"/>
      <c r="K147" s="226" t="s">
        <v>45</v>
      </c>
      <c r="L147" s="269">
        <v>15</v>
      </c>
      <c r="M147" s="270">
        <v>195</v>
      </c>
      <c r="N147" s="245">
        <v>2925</v>
      </c>
    </row>
    <row r="148" spans="1:14">
      <c r="A148" s="155">
        <v>5</v>
      </c>
      <c r="B148" s="881" t="s">
        <v>107</v>
      </c>
      <c r="C148" s="882"/>
      <c r="D148" s="883"/>
      <c r="E148" s="268"/>
      <c r="F148" s="226" t="s">
        <v>45</v>
      </c>
      <c r="G148" s="269">
        <v>50</v>
      </c>
      <c r="H148" s="270">
        <v>160</v>
      </c>
      <c r="I148" s="245">
        <f t="shared" si="2"/>
        <v>8000</v>
      </c>
      <c r="J148" s="400"/>
      <c r="K148" s="226" t="s">
        <v>45</v>
      </c>
      <c r="L148" s="269">
        <v>50</v>
      </c>
      <c r="M148" s="270">
        <v>130</v>
      </c>
      <c r="N148" s="245">
        <v>6500</v>
      </c>
    </row>
    <row r="149" spans="1:14">
      <c r="A149" s="155">
        <v>6</v>
      </c>
      <c r="B149" s="881" t="s">
        <v>59</v>
      </c>
      <c r="C149" s="882"/>
      <c r="D149" s="883"/>
      <c r="E149" s="268"/>
      <c r="F149" s="271" t="s">
        <v>44</v>
      </c>
      <c r="G149" s="272">
        <v>100</v>
      </c>
      <c r="H149" s="244">
        <v>600</v>
      </c>
      <c r="I149" s="245">
        <f t="shared" si="2"/>
        <v>60000</v>
      </c>
      <c r="J149" s="285"/>
      <c r="K149" s="271" t="s">
        <v>44</v>
      </c>
      <c r="L149" s="272">
        <v>100</v>
      </c>
      <c r="M149" s="244">
        <v>680</v>
      </c>
      <c r="N149" s="245">
        <v>68000</v>
      </c>
    </row>
    <row r="150" spans="1:14">
      <c r="A150" s="155">
        <v>7</v>
      </c>
      <c r="B150" s="881" t="s">
        <v>155</v>
      </c>
      <c r="C150" s="884"/>
      <c r="D150" s="885"/>
      <c r="E150" s="268"/>
      <c r="F150" s="226" t="s">
        <v>60</v>
      </c>
      <c r="G150" s="273">
        <v>40</v>
      </c>
      <c r="H150" s="270">
        <v>6000</v>
      </c>
      <c r="I150" s="245">
        <f>G150*H150</f>
        <v>240000</v>
      </c>
      <c r="J150" s="400"/>
      <c r="K150" s="226" t="s">
        <v>60</v>
      </c>
      <c r="L150" s="273">
        <v>40</v>
      </c>
      <c r="M150" s="270">
        <v>4100</v>
      </c>
      <c r="N150" s="245">
        <v>164000</v>
      </c>
    </row>
    <row r="151" spans="1:14">
      <c r="A151" s="155">
        <v>8</v>
      </c>
      <c r="B151" s="886" t="s">
        <v>72</v>
      </c>
      <c r="C151" s="882"/>
      <c r="D151" s="883"/>
      <c r="E151" s="268"/>
      <c r="F151" s="226" t="s">
        <v>12</v>
      </c>
      <c r="G151" s="273">
        <v>1</v>
      </c>
      <c r="H151" s="270">
        <v>20000</v>
      </c>
      <c r="I151" s="245">
        <f>G151*H151</f>
        <v>20000</v>
      </c>
      <c r="J151" s="400"/>
      <c r="K151" s="226" t="s">
        <v>12</v>
      </c>
      <c r="L151" s="273">
        <v>1</v>
      </c>
      <c r="M151" s="270">
        <v>45000</v>
      </c>
      <c r="N151" s="245">
        <v>45000</v>
      </c>
    </row>
    <row r="152" spans="1:14">
      <c r="A152" s="155"/>
      <c r="B152" s="491" t="s">
        <v>205</v>
      </c>
      <c r="C152" s="420"/>
      <c r="D152" s="421"/>
      <c r="E152" s="268"/>
      <c r="F152" s="226"/>
      <c r="G152" s="490"/>
      <c r="H152" s="270"/>
      <c r="I152" s="245"/>
      <c r="J152" s="400"/>
      <c r="K152" s="226"/>
      <c r="L152" s="490"/>
      <c r="M152" s="270"/>
      <c r="N152" s="245"/>
    </row>
    <row r="153" spans="1:14">
      <c r="A153" s="159"/>
      <c r="B153" s="887" t="s">
        <v>53</v>
      </c>
      <c r="C153" s="888"/>
      <c r="D153" s="889"/>
      <c r="E153" s="250"/>
      <c r="F153" s="251"/>
      <c r="G153" s="252"/>
      <c r="H153" s="253"/>
      <c r="I153" s="274">
        <f>SUM(I144:I151)</f>
        <v>398000</v>
      </c>
      <c r="J153" s="401"/>
      <c r="K153" s="226"/>
      <c r="L153" s="269"/>
      <c r="M153" s="270"/>
      <c r="N153" s="281">
        <v>382925</v>
      </c>
    </row>
    <row r="154" spans="1:14">
      <c r="A154" s="159"/>
      <c r="B154" s="887"/>
      <c r="C154" s="890"/>
      <c r="D154" s="891"/>
      <c r="E154" s="250"/>
      <c r="F154" s="266"/>
      <c r="G154" s="267"/>
      <c r="H154" s="229"/>
      <c r="I154" s="275"/>
      <c r="J154" s="402"/>
      <c r="K154" s="226"/>
      <c r="L154" s="269"/>
      <c r="M154" s="270"/>
      <c r="N154" s="245"/>
    </row>
    <row r="155" spans="1:14">
      <c r="A155" s="158" t="s">
        <v>151</v>
      </c>
      <c r="B155" s="810" t="s">
        <v>77</v>
      </c>
      <c r="C155" s="882"/>
      <c r="D155" s="883"/>
      <c r="E155" s="265"/>
      <c r="F155" s="226"/>
      <c r="G155" s="267"/>
      <c r="H155" s="229"/>
      <c r="I155" s="245"/>
      <c r="J155" s="400"/>
      <c r="K155" s="226"/>
      <c r="L155" s="269"/>
      <c r="M155" s="270"/>
      <c r="N155" s="245"/>
    </row>
    <row r="156" spans="1:14">
      <c r="A156" s="155"/>
      <c r="B156" s="886" t="s">
        <v>156</v>
      </c>
      <c r="C156" s="882"/>
      <c r="D156" s="883"/>
      <c r="E156" s="268">
        <v>1</v>
      </c>
      <c r="F156" s="226" t="s">
        <v>10</v>
      </c>
      <c r="G156" s="269">
        <v>12</v>
      </c>
      <c r="H156" s="270">
        <v>1200</v>
      </c>
      <c r="I156" s="245">
        <f t="shared" ref="I156:I163" si="3">H156*G156*E156</f>
        <v>14400</v>
      </c>
      <c r="J156" s="400"/>
      <c r="K156" s="226" t="s">
        <v>10</v>
      </c>
      <c r="L156" s="269">
        <v>12</v>
      </c>
      <c r="M156" s="270">
        <v>980</v>
      </c>
      <c r="N156" s="245">
        <v>11760</v>
      </c>
    </row>
    <row r="157" spans="1:14">
      <c r="A157" s="155"/>
      <c r="B157" s="886" t="s">
        <v>157</v>
      </c>
      <c r="C157" s="882"/>
      <c r="D157" s="883"/>
      <c r="E157" s="268">
        <v>1</v>
      </c>
      <c r="F157" s="226" t="s">
        <v>10</v>
      </c>
      <c r="G157" s="269">
        <v>12</v>
      </c>
      <c r="H157" s="270">
        <v>1100</v>
      </c>
      <c r="I157" s="245">
        <f>H157*G157*E157</f>
        <v>13200</v>
      </c>
      <c r="J157" s="400"/>
      <c r="K157" s="226" t="s">
        <v>10</v>
      </c>
      <c r="L157" s="269">
        <v>12</v>
      </c>
      <c r="M157" s="270">
        <v>850</v>
      </c>
      <c r="N157" s="245">
        <v>10200</v>
      </c>
    </row>
    <row r="158" spans="1:14">
      <c r="A158" s="155"/>
      <c r="B158" s="886" t="s">
        <v>106</v>
      </c>
      <c r="C158" s="882"/>
      <c r="D158" s="883"/>
      <c r="E158" s="268">
        <v>1</v>
      </c>
      <c r="F158" s="226" t="s">
        <v>10</v>
      </c>
      <c r="G158" s="269">
        <v>12</v>
      </c>
      <c r="H158" s="270">
        <v>1100</v>
      </c>
      <c r="I158" s="245">
        <f t="shared" si="3"/>
        <v>13200</v>
      </c>
      <c r="J158" s="400"/>
      <c r="K158" s="226" t="s">
        <v>10</v>
      </c>
      <c r="L158" s="269">
        <v>12</v>
      </c>
      <c r="M158" s="270">
        <v>850</v>
      </c>
      <c r="N158" s="245">
        <v>10200</v>
      </c>
    </row>
    <row r="159" spans="1:14">
      <c r="A159" s="155"/>
      <c r="B159" s="886" t="s">
        <v>61</v>
      </c>
      <c r="C159" s="882"/>
      <c r="D159" s="883"/>
      <c r="E159" s="268">
        <v>1</v>
      </c>
      <c r="F159" s="226" t="s">
        <v>10</v>
      </c>
      <c r="G159" s="269">
        <v>12</v>
      </c>
      <c r="H159" s="270">
        <v>1100</v>
      </c>
      <c r="I159" s="245">
        <f t="shared" si="3"/>
        <v>13200</v>
      </c>
      <c r="J159" s="400"/>
      <c r="K159" s="226" t="s">
        <v>10</v>
      </c>
      <c r="L159" s="269">
        <v>12</v>
      </c>
      <c r="M159" s="270">
        <v>900</v>
      </c>
      <c r="N159" s="245">
        <v>10800</v>
      </c>
    </row>
    <row r="160" spans="1:14">
      <c r="A160" s="155"/>
      <c r="B160" s="886" t="s">
        <v>73</v>
      </c>
      <c r="C160" s="882"/>
      <c r="D160" s="883"/>
      <c r="E160" s="268">
        <v>6</v>
      </c>
      <c r="F160" s="226" t="s">
        <v>10</v>
      </c>
      <c r="G160" s="269">
        <v>12</v>
      </c>
      <c r="H160" s="270">
        <v>900</v>
      </c>
      <c r="I160" s="245">
        <f t="shared" si="3"/>
        <v>64800</v>
      </c>
      <c r="J160" s="400"/>
      <c r="K160" s="226" t="s">
        <v>10</v>
      </c>
      <c r="L160" s="269">
        <v>12</v>
      </c>
      <c r="M160" s="270">
        <v>800</v>
      </c>
      <c r="N160" s="245">
        <v>57600</v>
      </c>
    </row>
    <row r="161" spans="1:14">
      <c r="A161" s="155"/>
      <c r="B161" s="886" t="s">
        <v>74</v>
      </c>
      <c r="C161" s="882"/>
      <c r="D161" s="883"/>
      <c r="E161" s="268">
        <v>3</v>
      </c>
      <c r="F161" s="226" t="s">
        <v>10</v>
      </c>
      <c r="G161" s="269">
        <v>12</v>
      </c>
      <c r="H161" s="270">
        <v>900</v>
      </c>
      <c r="I161" s="245">
        <f t="shared" si="3"/>
        <v>32400</v>
      </c>
      <c r="J161" s="400"/>
      <c r="K161" s="226" t="s">
        <v>10</v>
      </c>
      <c r="L161" s="269">
        <v>12</v>
      </c>
      <c r="M161" s="270">
        <v>800</v>
      </c>
      <c r="N161" s="245">
        <v>28800</v>
      </c>
    </row>
    <row r="162" spans="1:14">
      <c r="A162" s="155"/>
      <c r="B162" s="419"/>
      <c r="C162" s="418" t="s">
        <v>112</v>
      </c>
      <c r="D162" s="421"/>
      <c r="E162" s="268">
        <v>1</v>
      </c>
      <c r="F162" s="226" t="s">
        <v>10</v>
      </c>
      <c r="G162" s="269">
        <v>12</v>
      </c>
      <c r="H162" s="270">
        <v>900</v>
      </c>
      <c r="I162" s="245">
        <f>H162*G162*E162</f>
        <v>10800</v>
      </c>
      <c r="J162" s="400"/>
      <c r="K162" s="226" t="s">
        <v>10</v>
      </c>
      <c r="L162" s="269">
        <v>12</v>
      </c>
      <c r="M162" s="270">
        <v>800</v>
      </c>
      <c r="N162" s="245">
        <v>9600</v>
      </c>
    </row>
    <row r="163" spans="1:14">
      <c r="A163" s="155"/>
      <c r="B163" s="886" t="s">
        <v>62</v>
      </c>
      <c r="C163" s="882"/>
      <c r="D163" s="883"/>
      <c r="E163" s="268">
        <v>3</v>
      </c>
      <c r="F163" s="226" t="s">
        <v>10</v>
      </c>
      <c r="G163" s="269">
        <v>12</v>
      </c>
      <c r="H163" s="270">
        <v>700</v>
      </c>
      <c r="I163" s="245">
        <f t="shared" si="3"/>
        <v>25200</v>
      </c>
      <c r="J163" s="400"/>
      <c r="K163" s="226" t="s">
        <v>10</v>
      </c>
      <c r="L163" s="269">
        <v>12</v>
      </c>
      <c r="M163" s="270">
        <v>750</v>
      </c>
      <c r="N163" s="245">
        <v>27000</v>
      </c>
    </row>
    <row r="164" spans="1:14">
      <c r="A164" s="155"/>
      <c r="B164" s="887" t="s">
        <v>53</v>
      </c>
      <c r="C164" s="888"/>
      <c r="D164" s="889"/>
      <c r="E164" s="276">
        <f>SUM(E156:E163)</f>
        <v>17</v>
      </c>
      <c r="F164" s="226"/>
      <c r="G164" s="267"/>
      <c r="H164" s="229"/>
      <c r="I164" s="274">
        <f>SUM(I156:I163)</f>
        <v>187200</v>
      </c>
      <c r="J164" s="401"/>
      <c r="K164" s="226"/>
      <c r="L164" s="277"/>
      <c r="M164" s="270"/>
      <c r="N164" s="281">
        <v>165960</v>
      </c>
    </row>
    <row r="165" spans="1:14">
      <c r="A165" s="155"/>
      <c r="B165" s="422"/>
      <c r="C165" s="423"/>
      <c r="D165" s="424"/>
      <c r="E165" s="265"/>
      <c r="F165" s="226"/>
      <c r="G165" s="267"/>
      <c r="H165" s="229"/>
      <c r="I165" s="274"/>
      <c r="J165" s="401"/>
      <c r="K165" s="226"/>
      <c r="L165" s="277"/>
      <c r="M165" s="270"/>
      <c r="N165" s="245"/>
    </row>
    <row r="166" spans="1:14">
      <c r="A166" s="158" t="s">
        <v>152</v>
      </c>
      <c r="B166" s="810" t="s">
        <v>173</v>
      </c>
      <c r="C166" s="882"/>
      <c r="D166" s="883"/>
      <c r="E166" s="265"/>
      <c r="F166" s="226"/>
      <c r="G166" s="267"/>
      <c r="H166" s="229"/>
      <c r="I166" s="245"/>
      <c r="J166" s="400"/>
      <c r="K166" s="226"/>
      <c r="L166" s="277"/>
      <c r="M166" s="270"/>
      <c r="N166" s="245"/>
    </row>
    <row r="167" spans="1:14">
      <c r="A167" s="155"/>
      <c r="B167" s="886" t="s">
        <v>156</v>
      </c>
      <c r="C167" s="882"/>
      <c r="D167" s="883"/>
      <c r="E167" s="268">
        <v>3</v>
      </c>
      <c r="F167" s="226" t="s">
        <v>10</v>
      </c>
      <c r="G167" s="277">
        <v>12</v>
      </c>
      <c r="H167" s="270">
        <v>1200</v>
      </c>
      <c r="I167" s="245">
        <f>H167*G167*E167</f>
        <v>43200</v>
      </c>
      <c r="J167" s="400"/>
      <c r="K167" s="226" t="s">
        <v>10</v>
      </c>
      <c r="L167" s="277">
        <v>12</v>
      </c>
      <c r="M167" s="270">
        <v>900</v>
      </c>
      <c r="N167" s="245">
        <v>32400</v>
      </c>
    </row>
    <row r="168" spans="1:14">
      <c r="A168" s="155"/>
      <c r="B168" s="886" t="s">
        <v>157</v>
      </c>
      <c r="C168" s="882"/>
      <c r="D168" s="883"/>
      <c r="E168" s="268">
        <v>3</v>
      </c>
      <c r="F168" s="226" t="s">
        <v>10</v>
      </c>
      <c r="G168" s="277">
        <v>12</v>
      </c>
      <c r="H168" s="270">
        <v>1100</v>
      </c>
      <c r="I168" s="245">
        <f>H168*G168*E168</f>
        <v>39600</v>
      </c>
      <c r="J168" s="400"/>
      <c r="K168" s="226" t="s">
        <v>10</v>
      </c>
      <c r="L168" s="277">
        <v>12</v>
      </c>
      <c r="M168" s="270">
        <v>850</v>
      </c>
      <c r="N168" s="245">
        <v>30600</v>
      </c>
    </row>
    <row r="169" spans="1:14">
      <c r="A169" s="155"/>
      <c r="B169" s="886" t="s">
        <v>87</v>
      </c>
      <c r="C169" s="882"/>
      <c r="D169" s="883"/>
      <c r="E169" s="268">
        <v>6</v>
      </c>
      <c r="F169" s="226" t="s">
        <v>10</v>
      </c>
      <c r="G169" s="277">
        <v>12</v>
      </c>
      <c r="H169" s="270">
        <v>1100</v>
      </c>
      <c r="I169" s="245">
        <f t="shared" ref="I169:I175" si="4">H169*G169*E169</f>
        <v>79200</v>
      </c>
      <c r="J169" s="400"/>
      <c r="K169" s="226" t="s">
        <v>10</v>
      </c>
      <c r="L169" s="277">
        <v>12</v>
      </c>
      <c r="M169" s="270">
        <v>850</v>
      </c>
      <c r="N169" s="245">
        <v>61200</v>
      </c>
    </row>
    <row r="170" spans="1:14">
      <c r="A170" s="155"/>
      <c r="B170" s="886" t="s">
        <v>61</v>
      </c>
      <c r="C170" s="882"/>
      <c r="D170" s="883"/>
      <c r="E170" s="268">
        <v>3</v>
      </c>
      <c r="F170" s="226" t="s">
        <v>10</v>
      </c>
      <c r="G170" s="277">
        <v>12</v>
      </c>
      <c r="H170" s="270">
        <v>1100</v>
      </c>
      <c r="I170" s="245">
        <f t="shared" si="4"/>
        <v>39600</v>
      </c>
      <c r="J170" s="400"/>
      <c r="K170" s="226" t="s">
        <v>10</v>
      </c>
      <c r="L170" s="277">
        <v>12</v>
      </c>
      <c r="M170" s="270">
        <v>900</v>
      </c>
      <c r="N170" s="245">
        <v>32400</v>
      </c>
    </row>
    <row r="171" spans="1:14">
      <c r="A171" s="155"/>
      <c r="B171" s="886" t="s">
        <v>73</v>
      </c>
      <c r="C171" s="882"/>
      <c r="D171" s="883"/>
      <c r="E171" s="268">
        <v>12</v>
      </c>
      <c r="F171" s="226" t="s">
        <v>10</v>
      </c>
      <c r="G171" s="277">
        <v>12</v>
      </c>
      <c r="H171" s="270">
        <v>900</v>
      </c>
      <c r="I171" s="245">
        <f t="shared" si="4"/>
        <v>129600</v>
      </c>
      <c r="J171" s="400"/>
      <c r="K171" s="226" t="s">
        <v>10</v>
      </c>
      <c r="L171" s="277">
        <v>12</v>
      </c>
      <c r="M171" s="270">
        <v>800</v>
      </c>
      <c r="N171" s="245">
        <v>115200</v>
      </c>
    </row>
    <row r="172" spans="1:14">
      <c r="A172" s="155"/>
      <c r="B172" s="886" t="s">
        <v>74</v>
      </c>
      <c r="C172" s="882"/>
      <c r="D172" s="883"/>
      <c r="E172" s="268">
        <v>12</v>
      </c>
      <c r="F172" s="226" t="s">
        <v>10</v>
      </c>
      <c r="G172" s="277">
        <v>12</v>
      </c>
      <c r="H172" s="270">
        <v>900</v>
      </c>
      <c r="I172" s="245">
        <f t="shared" si="4"/>
        <v>129600</v>
      </c>
      <c r="J172" s="400"/>
      <c r="K172" s="226" t="s">
        <v>10</v>
      </c>
      <c r="L172" s="277">
        <v>12</v>
      </c>
      <c r="M172" s="270">
        <v>800</v>
      </c>
      <c r="N172" s="245">
        <v>115200</v>
      </c>
    </row>
    <row r="173" spans="1:14">
      <c r="A173" s="155"/>
      <c r="B173" s="881" t="s">
        <v>159</v>
      </c>
      <c r="C173" s="884"/>
      <c r="D173" s="885"/>
      <c r="E173" s="268">
        <v>3</v>
      </c>
      <c r="F173" s="226" t="s">
        <v>10</v>
      </c>
      <c r="G173" s="277">
        <v>12</v>
      </c>
      <c r="H173" s="270">
        <v>900</v>
      </c>
      <c r="I173" s="245">
        <f>H173*G173*E173</f>
        <v>32400</v>
      </c>
      <c r="J173" s="400"/>
      <c r="K173" s="226" t="s">
        <v>10</v>
      </c>
      <c r="L173" s="277">
        <v>12</v>
      </c>
      <c r="M173" s="270">
        <v>800</v>
      </c>
      <c r="N173" s="245">
        <v>28800</v>
      </c>
    </row>
    <row r="174" spans="1:14">
      <c r="A174" s="155"/>
      <c r="B174" s="419" t="s">
        <v>88</v>
      </c>
      <c r="C174" s="420"/>
      <c r="D174" s="421"/>
      <c r="E174" s="268">
        <v>6</v>
      </c>
      <c r="F174" s="226" t="s">
        <v>10</v>
      </c>
      <c r="G174" s="277">
        <v>12</v>
      </c>
      <c r="H174" s="270">
        <v>900</v>
      </c>
      <c r="I174" s="245">
        <f t="shared" si="4"/>
        <v>64800</v>
      </c>
      <c r="J174" s="400"/>
      <c r="K174" s="226" t="s">
        <v>10</v>
      </c>
      <c r="L174" s="277">
        <v>12</v>
      </c>
      <c r="M174" s="270">
        <v>800</v>
      </c>
      <c r="N174" s="245">
        <v>57600</v>
      </c>
    </row>
    <row r="175" spans="1:14">
      <c r="A175" s="155"/>
      <c r="B175" s="886" t="s">
        <v>62</v>
      </c>
      <c r="C175" s="882"/>
      <c r="D175" s="883"/>
      <c r="E175" s="268">
        <v>18</v>
      </c>
      <c r="F175" s="226" t="s">
        <v>10</v>
      </c>
      <c r="G175" s="277">
        <v>12</v>
      </c>
      <c r="H175" s="270">
        <v>700</v>
      </c>
      <c r="I175" s="245">
        <f t="shared" si="4"/>
        <v>151200</v>
      </c>
      <c r="J175" s="400"/>
      <c r="K175" s="226" t="s">
        <v>10</v>
      </c>
      <c r="L175" s="267"/>
      <c r="M175" s="270">
        <v>750</v>
      </c>
      <c r="N175" s="245">
        <v>162000</v>
      </c>
    </row>
    <row r="176" spans="1:14">
      <c r="A176" s="155"/>
      <c r="B176" s="887" t="s">
        <v>53</v>
      </c>
      <c r="C176" s="888"/>
      <c r="D176" s="889"/>
      <c r="E176" s="276">
        <f>SUM(E167:E175)</f>
        <v>66</v>
      </c>
      <c r="F176" s="226"/>
      <c r="G176" s="267"/>
      <c r="H176" s="229"/>
      <c r="I176" s="274">
        <f>SUM(I167:I175)</f>
        <v>709200</v>
      </c>
      <c r="J176" s="401"/>
      <c r="K176" s="226"/>
      <c r="L176" s="277"/>
      <c r="M176" s="270"/>
      <c r="N176" s="281">
        <v>635400</v>
      </c>
    </row>
    <row r="177" spans="1:14">
      <c r="A177" s="155"/>
      <c r="B177" s="422"/>
      <c r="C177" s="423"/>
      <c r="D177" s="424"/>
      <c r="E177" s="276"/>
      <c r="F177" s="226"/>
      <c r="G177" s="267"/>
      <c r="H177" s="229"/>
      <c r="I177" s="274"/>
      <c r="J177" s="401"/>
      <c r="K177" s="226"/>
      <c r="L177" s="277"/>
      <c r="M177" s="270"/>
      <c r="N177" s="245"/>
    </row>
    <row r="178" spans="1:14">
      <c r="A178" s="158" t="s">
        <v>153</v>
      </c>
      <c r="B178" s="810" t="s">
        <v>158</v>
      </c>
      <c r="C178" s="882"/>
      <c r="D178" s="883"/>
      <c r="E178" s="265"/>
      <c r="F178" s="226"/>
      <c r="G178" s="267"/>
      <c r="H178" s="229"/>
      <c r="I178" s="245"/>
      <c r="J178" s="400"/>
      <c r="K178" s="226"/>
      <c r="L178" s="277"/>
      <c r="M178" s="270"/>
      <c r="N178" s="245"/>
    </row>
    <row r="179" spans="1:14">
      <c r="A179" s="155"/>
      <c r="B179" s="886" t="s">
        <v>156</v>
      </c>
      <c r="C179" s="882"/>
      <c r="D179" s="883"/>
      <c r="E179" s="268">
        <v>1</v>
      </c>
      <c r="F179" s="226" t="s">
        <v>10</v>
      </c>
      <c r="G179" s="277">
        <v>6</v>
      </c>
      <c r="H179" s="270">
        <v>1200</v>
      </c>
      <c r="I179" s="245">
        <f t="shared" ref="I179:I186" si="5">H179*G179*E179</f>
        <v>7200</v>
      </c>
      <c r="J179" s="400"/>
      <c r="K179" s="226" t="s">
        <v>10</v>
      </c>
      <c r="L179" s="277">
        <v>6</v>
      </c>
      <c r="M179" s="270">
        <v>980</v>
      </c>
      <c r="N179" s="245">
        <v>5880</v>
      </c>
    </row>
    <row r="180" spans="1:14">
      <c r="A180" s="155"/>
      <c r="B180" s="886" t="s">
        <v>157</v>
      </c>
      <c r="C180" s="882"/>
      <c r="D180" s="883"/>
      <c r="E180" s="268">
        <v>1</v>
      </c>
      <c r="F180" s="226" t="s">
        <v>10</v>
      </c>
      <c r="G180" s="277">
        <v>6</v>
      </c>
      <c r="H180" s="270">
        <v>1200</v>
      </c>
      <c r="I180" s="245">
        <f t="shared" si="5"/>
        <v>7200</v>
      </c>
      <c r="J180" s="400"/>
      <c r="K180" s="226" t="s">
        <v>10</v>
      </c>
      <c r="L180" s="277">
        <v>6</v>
      </c>
      <c r="M180" s="270">
        <v>850</v>
      </c>
      <c r="N180" s="245">
        <v>5100</v>
      </c>
    </row>
    <row r="181" spans="1:14">
      <c r="A181" s="155"/>
      <c r="B181" s="886" t="s">
        <v>87</v>
      </c>
      <c r="C181" s="882"/>
      <c r="D181" s="883"/>
      <c r="E181" s="268">
        <v>1</v>
      </c>
      <c r="F181" s="226" t="s">
        <v>10</v>
      </c>
      <c r="G181" s="277">
        <v>6</v>
      </c>
      <c r="H181" s="270">
        <v>1100</v>
      </c>
      <c r="I181" s="245">
        <f t="shared" si="5"/>
        <v>6600</v>
      </c>
      <c r="J181" s="400"/>
      <c r="K181" s="226" t="s">
        <v>10</v>
      </c>
      <c r="L181" s="277">
        <v>6</v>
      </c>
      <c r="M181" s="270">
        <v>850</v>
      </c>
      <c r="N181" s="245">
        <v>5100</v>
      </c>
    </row>
    <row r="182" spans="1:14">
      <c r="A182" s="155"/>
      <c r="B182" s="886" t="s">
        <v>73</v>
      </c>
      <c r="C182" s="882"/>
      <c r="D182" s="883"/>
      <c r="E182" s="268">
        <v>4</v>
      </c>
      <c r="F182" s="226" t="s">
        <v>10</v>
      </c>
      <c r="G182" s="277">
        <v>6</v>
      </c>
      <c r="H182" s="270">
        <v>900</v>
      </c>
      <c r="I182" s="245">
        <f t="shared" si="5"/>
        <v>21600</v>
      </c>
      <c r="J182" s="400"/>
      <c r="K182" s="226" t="s">
        <v>10</v>
      </c>
      <c r="L182" s="277">
        <v>6</v>
      </c>
      <c r="M182" s="270">
        <v>900</v>
      </c>
      <c r="N182" s="245">
        <v>21600</v>
      </c>
    </row>
    <row r="183" spans="1:14">
      <c r="A183" s="155"/>
      <c r="B183" s="886" t="s">
        <v>74</v>
      </c>
      <c r="C183" s="882"/>
      <c r="D183" s="883"/>
      <c r="E183" s="268">
        <v>4</v>
      </c>
      <c r="F183" s="226" t="s">
        <v>10</v>
      </c>
      <c r="G183" s="277">
        <v>6</v>
      </c>
      <c r="H183" s="270">
        <v>900</v>
      </c>
      <c r="I183" s="245">
        <f t="shared" si="5"/>
        <v>21600</v>
      </c>
      <c r="J183" s="400"/>
      <c r="K183" s="226" t="s">
        <v>10</v>
      </c>
      <c r="L183" s="277">
        <v>6</v>
      </c>
      <c r="M183" s="270">
        <v>800</v>
      </c>
      <c r="N183" s="245">
        <v>19200</v>
      </c>
    </row>
    <row r="184" spans="1:14">
      <c r="A184" s="155"/>
      <c r="B184" s="881" t="s">
        <v>159</v>
      </c>
      <c r="C184" s="884"/>
      <c r="D184" s="885"/>
      <c r="E184" s="268">
        <v>1</v>
      </c>
      <c r="F184" s="226" t="s">
        <v>10</v>
      </c>
      <c r="G184" s="277">
        <v>6</v>
      </c>
      <c r="H184" s="270">
        <v>900</v>
      </c>
      <c r="I184" s="245">
        <f t="shared" si="5"/>
        <v>5400</v>
      </c>
      <c r="J184" s="400"/>
      <c r="K184" s="226" t="s">
        <v>10</v>
      </c>
      <c r="L184" s="277">
        <v>6</v>
      </c>
      <c r="M184" s="270">
        <v>800</v>
      </c>
      <c r="N184" s="245">
        <v>4800</v>
      </c>
    </row>
    <row r="185" spans="1:14">
      <c r="A185" s="155"/>
      <c r="B185" s="419" t="s">
        <v>88</v>
      </c>
      <c r="C185" s="420"/>
      <c r="D185" s="421"/>
      <c r="E185" s="268">
        <v>4</v>
      </c>
      <c r="F185" s="226" t="s">
        <v>10</v>
      </c>
      <c r="G185" s="277">
        <v>6</v>
      </c>
      <c r="H185" s="270">
        <v>900</v>
      </c>
      <c r="I185" s="245">
        <f t="shared" si="5"/>
        <v>21600</v>
      </c>
      <c r="J185" s="400"/>
      <c r="K185" s="226" t="s">
        <v>10</v>
      </c>
      <c r="L185" s="277">
        <v>6</v>
      </c>
      <c r="M185" s="270">
        <v>800</v>
      </c>
      <c r="N185" s="245">
        <v>19200</v>
      </c>
    </row>
    <row r="186" spans="1:14">
      <c r="A186" s="155"/>
      <c r="B186" s="886" t="s">
        <v>62</v>
      </c>
      <c r="C186" s="882"/>
      <c r="D186" s="883"/>
      <c r="E186" s="268">
        <v>4</v>
      </c>
      <c r="F186" s="226" t="s">
        <v>10</v>
      </c>
      <c r="G186" s="277">
        <v>6</v>
      </c>
      <c r="H186" s="270">
        <v>700</v>
      </c>
      <c r="I186" s="245">
        <f t="shared" si="5"/>
        <v>16800</v>
      </c>
      <c r="J186" s="400"/>
      <c r="K186" s="226" t="s">
        <v>10</v>
      </c>
      <c r="L186" s="277">
        <v>6</v>
      </c>
      <c r="M186" s="270">
        <v>750</v>
      </c>
      <c r="N186" s="245">
        <v>18000</v>
      </c>
    </row>
    <row r="187" spans="1:14">
      <c r="A187" s="155"/>
      <c r="B187" s="887" t="s">
        <v>53</v>
      </c>
      <c r="C187" s="888"/>
      <c r="D187" s="889"/>
      <c r="E187" s="276">
        <f>SUM(E179:E186)</f>
        <v>20</v>
      </c>
      <c r="F187" s="226"/>
      <c r="G187" s="267"/>
      <c r="H187" s="229"/>
      <c r="I187" s="274">
        <f>SUM(I179:I186)</f>
        <v>108000</v>
      </c>
      <c r="J187" s="401"/>
      <c r="K187" s="226"/>
      <c r="L187" s="267"/>
      <c r="M187" s="229"/>
      <c r="N187" s="281">
        <v>98880</v>
      </c>
    </row>
    <row r="188" spans="1:14">
      <c r="A188" s="155"/>
      <c r="B188" s="422"/>
      <c r="C188" s="423"/>
      <c r="D188" s="424"/>
      <c r="E188" s="276"/>
      <c r="F188" s="226"/>
      <c r="G188" s="267"/>
      <c r="H188" s="229"/>
      <c r="I188" s="274"/>
      <c r="J188" s="401"/>
      <c r="K188" s="226"/>
      <c r="L188" s="267"/>
      <c r="M188" s="229"/>
      <c r="N188" s="274"/>
    </row>
    <row r="189" spans="1:14">
      <c r="A189" s="155"/>
      <c r="B189" s="422"/>
      <c r="C189" s="423"/>
      <c r="D189" s="424"/>
      <c r="E189" s="276"/>
      <c r="F189" s="226"/>
      <c r="G189" s="267"/>
      <c r="H189" s="229"/>
      <c r="I189" s="274"/>
      <c r="J189" s="401"/>
      <c r="K189" s="226"/>
      <c r="L189" s="267"/>
      <c r="M189" s="229"/>
      <c r="N189" s="274">
        <v>17010.735000000001</v>
      </c>
    </row>
    <row r="190" spans="1:14">
      <c r="A190" s="155"/>
      <c r="B190" s="422"/>
      <c r="C190" s="423"/>
      <c r="D190" s="424"/>
      <c r="E190" s="265"/>
      <c r="F190" s="226"/>
      <c r="G190" s="267"/>
      <c r="H190" s="229"/>
      <c r="I190" s="274"/>
      <c r="J190" s="401"/>
      <c r="K190" s="226"/>
      <c r="L190" s="267"/>
      <c r="M190" s="229"/>
      <c r="N190" s="274">
        <v>283512.25</v>
      </c>
    </row>
    <row r="191" spans="1:14">
      <c r="A191" s="158" t="s">
        <v>154</v>
      </c>
      <c r="B191" s="810" t="s">
        <v>20</v>
      </c>
      <c r="C191" s="882"/>
      <c r="D191" s="883"/>
      <c r="E191" s="265"/>
      <c r="F191" s="226"/>
      <c r="G191" s="267"/>
      <c r="H191" s="229"/>
      <c r="I191" s="275"/>
      <c r="J191" s="402"/>
      <c r="K191" s="226"/>
      <c r="L191" s="267"/>
      <c r="M191" s="229"/>
      <c r="N191" s="245"/>
    </row>
    <row r="192" spans="1:14">
      <c r="A192" s="155"/>
      <c r="B192" s="816" t="s">
        <v>63</v>
      </c>
      <c r="C192" s="884"/>
      <c r="D192" s="885"/>
      <c r="E192" s="265"/>
      <c r="F192" s="226"/>
      <c r="G192" s="267"/>
      <c r="H192" s="229"/>
      <c r="I192" s="274">
        <f>(I196+I197+I198)*0.003</f>
        <v>9043.2330000000002</v>
      </c>
      <c r="J192" s="401"/>
      <c r="K192" s="226"/>
      <c r="L192" s="267"/>
      <c r="M192" s="229"/>
      <c r="N192" s="245"/>
    </row>
    <row r="193" spans="1:14">
      <c r="A193" s="158" t="s">
        <v>162</v>
      </c>
      <c r="B193" s="899" t="s">
        <v>89</v>
      </c>
      <c r="C193" s="900"/>
      <c r="D193" s="901"/>
      <c r="E193" s="265"/>
      <c r="F193" s="226"/>
      <c r="G193" s="267"/>
      <c r="H193" s="229"/>
      <c r="I193" s="274">
        <f>(I196+I197+I198)*0.05</f>
        <v>150720.55000000002</v>
      </c>
      <c r="J193" s="401"/>
      <c r="K193" s="226"/>
      <c r="L193" s="267"/>
      <c r="M193" s="229"/>
      <c r="N193" s="278">
        <v>500560</v>
      </c>
    </row>
    <row r="194" spans="1:14">
      <c r="A194" s="155"/>
      <c r="B194" s="895"/>
      <c r="C194" s="884"/>
      <c r="D194" s="885"/>
      <c r="E194" s="265"/>
      <c r="F194" s="226"/>
      <c r="G194" s="267"/>
      <c r="H194" s="229"/>
      <c r="I194" s="245"/>
      <c r="J194" s="400"/>
      <c r="K194" s="226"/>
      <c r="L194" s="267"/>
      <c r="M194" s="229"/>
      <c r="N194" s="274">
        <v>4269445</v>
      </c>
    </row>
    <row r="195" spans="1:14">
      <c r="A195" s="155"/>
      <c r="B195" s="896" t="s">
        <v>64</v>
      </c>
      <c r="C195" s="897"/>
      <c r="D195" s="898"/>
      <c r="E195" s="265"/>
      <c r="F195" s="226"/>
      <c r="G195" s="267"/>
      <c r="H195" s="229"/>
      <c r="I195" s="245"/>
      <c r="J195" s="400"/>
      <c r="K195" s="226"/>
      <c r="L195" s="267"/>
      <c r="M195" s="229"/>
      <c r="N195" s="274">
        <v>900240</v>
      </c>
    </row>
    <row r="196" spans="1:14">
      <c r="A196" s="155"/>
      <c r="B196" s="896" t="s">
        <v>65</v>
      </c>
      <c r="C196" s="828"/>
      <c r="D196" s="829"/>
      <c r="E196" s="265"/>
      <c r="F196" s="226"/>
      <c r="G196" s="267"/>
      <c r="H196" s="229"/>
      <c r="I196" s="278">
        <f>I38</f>
        <v>687000</v>
      </c>
      <c r="J196" s="403"/>
      <c r="K196" s="226"/>
      <c r="L196" s="267"/>
      <c r="M196" s="229"/>
      <c r="N196" s="274">
        <v>850536.75</v>
      </c>
    </row>
    <row r="197" spans="1:14" ht="19.5">
      <c r="A197" s="155"/>
      <c r="B197" s="896" t="s">
        <v>66</v>
      </c>
      <c r="C197" s="897"/>
      <c r="D197" s="898"/>
      <c r="E197" s="265"/>
      <c r="F197" s="226"/>
      <c r="G197" s="267"/>
      <c r="H197" s="229"/>
      <c r="I197" s="274">
        <f>I44+I77+I115+I120+I131+I136+I153+I55+I61+I66+I71+I83+I89+I95+I101+I107+I141+I49</f>
        <v>1323011</v>
      </c>
      <c r="J197" s="401"/>
      <c r="K197" s="227"/>
      <c r="L197" s="232"/>
      <c r="M197" s="228"/>
      <c r="N197" s="234"/>
    </row>
    <row r="198" spans="1:14" ht="19.5">
      <c r="A198" s="155"/>
      <c r="B198" s="896" t="s">
        <v>38</v>
      </c>
      <c r="C198" s="897"/>
      <c r="D198" s="898"/>
      <c r="E198" s="265"/>
      <c r="F198" s="226"/>
      <c r="G198" s="267"/>
      <c r="H198" s="229"/>
      <c r="I198" s="274">
        <f>I176+I164+I187</f>
        <v>1004400</v>
      </c>
      <c r="J198" s="284"/>
      <c r="K198" s="271"/>
      <c r="L198" s="233"/>
      <c r="M198" s="253"/>
      <c r="N198" s="287">
        <v>6821304.7350000003</v>
      </c>
    </row>
    <row r="199" spans="1:14" ht="19.5">
      <c r="A199" s="155"/>
      <c r="B199" s="896" t="s">
        <v>67</v>
      </c>
      <c r="C199" s="897"/>
      <c r="D199" s="898"/>
      <c r="E199" s="265"/>
      <c r="F199" s="226"/>
      <c r="G199" s="267"/>
      <c r="H199" s="229"/>
      <c r="I199" s="274">
        <f>(I196+I197+I198)*0.15</f>
        <v>452161.64999999997</v>
      </c>
      <c r="J199" s="284"/>
      <c r="K199" s="366"/>
      <c r="L199" s="288"/>
      <c r="M199" s="289"/>
      <c r="N199" s="290"/>
    </row>
    <row r="200" spans="1:14" ht="23.5">
      <c r="A200" s="155"/>
      <c r="B200" s="909" t="s">
        <v>68</v>
      </c>
      <c r="C200" s="903"/>
      <c r="D200" s="904"/>
      <c r="E200" s="265"/>
      <c r="F200" s="226"/>
      <c r="G200" s="267"/>
      <c r="H200" s="229"/>
      <c r="I200" s="284">
        <f>SUM(I192:I199)</f>
        <v>3626336.4329999997</v>
      </c>
      <c r="J200" s="284"/>
      <c r="K200" s="263"/>
      <c r="L200" s="263"/>
      <c r="M200" s="291" t="s">
        <v>180</v>
      </c>
      <c r="N200" s="292">
        <v>6821304.7400000002</v>
      </c>
    </row>
    <row r="201" spans="1:14" ht="20" thickBot="1">
      <c r="A201" s="155"/>
      <c r="B201" s="911" t="s">
        <v>69</v>
      </c>
      <c r="C201" s="912"/>
      <c r="D201" s="913"/>
      <c r="E201" s="912" t="s">
        <v>174</v>
      </c>
      <c r="F201" s="912"/>
      <c r="G201" s="912"/>
      <c r="H201" s="914"/>
      <c r="I201" s="285"/>
      <c r="J201" s="285"/>
      <c r="K201" s="366"/>
      <c r="L201" s="288"/>
      <c r="M201" s="289"/>
      <c r="N201" s="290"/>
    </row>
    <row r="202" spans="1:14" ht="24" thickBot="1">
      <c r="A202" s="160"/>
      <c r="B202" s="915" t="s">
        <v>32</v>
      </c>
      <c r="C202" s="916"/>
      <c r="D202" s="917"/>
      <c r="E202" s="107"/>
      <c r="F202" s="105"/>
      <c r="G202" s="106"/>
      <c r="H202" s="116" t="s">
        <v>70</v>
      </c>
      <c r="I202" s="286">
        <f>I200</f>
        <v>3626336.4329999997</v>
      </c>
      <c r="J202" s="404"/>
      <c r="K202" s="263"/>
      <c r="L202" s="263"/>
      <c r="M202" s="291" t="s">
        <v>180</v>
      </c>
      <c r="N202" s="292">
        <v>6821304.7400000002</v>
      </c>
    </row>
    <row r="203" spans="1:14">
      <c r="A203" s="102"/>
      <c r="B203" s="103"/>
      <c r="C203" s="103"/>
      <c r="D203" s="103"/>
      <c r="E203" s="103"/>
      <c r="F203" s="103"/>
      <c r="G203" s="103"/>
      <c r="H203" s="103"/>
      <c r="I203" s="104"/>
      <c r="J203" s="104"/>
      <c r="K203" s="2"/>
      <c r="L203" s="2"/>
      <c r="M203" s="2"/>
      <c r="N203" s="2"/>
    </row>
    <row r="204" spans="1:14">
      <c r="A204" s="905" t="s">
        <v>11</v>
      </c>
      <c r="B204" s="906"/>
      <c r="C204" s="906"/>
      <c r="D204" s="103"/>
      <c r="E204" s="103"/>
      <c r="F204" s="103"/>
      <c r="G204" s="103"/>
      <c r="H204" s="103"/>
      <c r="I204" s="104"/>
      <c r="J204" s="104"/>
      <c r="K204" s="2"/>
      <c r="L204" s="2"/>
      <c r="M204" s="2"/>
      <c r="N204" s="2"/>
    </row>
    <row r="205" spans="1:14">
      <c r="A205" s="102"/>
      <c r="B205" s="103"/>
      <c r="C205" s="103"/>
      <c r="D205" s="103"/>
      <c r="E205" s="103"/>
      <c r="F205" s="103"/>
      <c r="G205" s="103"/>
      <c r="H205" s="103"/>
      <c r="I205" s="104"/>
      <c r="J205" s="104"/>
      <c r="K205" s="2"/>
      <c r="L205" s="2"/>
      <c r="M205" s="2"/>
      <c r="N205" s="2"/>
    </row>
    <row r="206" spans="1:14">
      <c r="A206" s="907" t="s">
        <v>40</v>
      </c>
      <c r="B206" s="908"/>
      <c r="C206" s="908"/>
      <c r="D206" s="103"/>
      <c r="E206" s="103"/>
      <c r="F206" s="103"/>
      <c r="G206" s="103"/>
      <c r="H206" s="103"/>
      <c r="I206" s="104"/>
      <c r="J206" s="104"/>
      <c r="K206" s="2"/>
      <c r="L206" s="2"/>
      <c r="M206" s="2"/>
      <c r="N206" s="2"/>
    </row>
    <row r="207" spans="1:14">
      <c r="A207" s="14" t="s">
        <v>94</v>
      </c>
      <c r="B207" s="16"/>
      <c r="C207" s="16"/>
      <c r="D207" s="162"/>
      <c r="E207" s="9"/>
      <c r="F207" s="9"/>
      <c r="G207" s="9"/>
      <c r="H207" s="10"/>
      <c r="I207" s="11" t="s">
        <v>71</v>
      </c>
      <c r="J207" s="11"/>
      <c r="K207" s="2"/>
      <c r="L207" s="2"/>
      <c r="M207" s="2"/>
      <c r="N207" s="2"/>
    </row>
    <row r="208" spans="1:14">
      <c r="A208" s="2"/>
      <c r="B208" s="2"/>
      <c r="C208" s="2"/>
      <c r="D208" s="2"/>
      <c r="E208" s="9"/>
      <c r="F208" s="9"/>
      <c r="G208" s="9"/>
      <c r="H208" s="10"/>
      <c r="I208" s="11"/>
      <c r="J208" s="11"/>
      <c r="K208" s="2"/>
      <c r="L208" s="2"/>
      <c r="M208" s="2"/>
      <c r="N208" s="2"/>
    </row>
    <row r="209" spans="1:14">
      <c r="A209" t="s">
        <v>29</v>
      </c>
      <c r="B209" s="16"/>
      <c r="C209" s="16"/>
      <c r="D209" s="16"/>
      <c r="E209" s="9"/>
      <c r="F209" s="9"/>
      <c r="G209" s="9"/>
      <c r="H209" s="10"/>
      <c r="I209" s="11"/>
      <c r="J209" s="11"/>
      <c r="K209" s="2"/>
      <c r="L209" s="2"/>
      <c r="M209" s="2"/>
      <c r="N209" s="2"/>
    </row>
    <row r="210" spans="1:14">
      <c r="E210" s="9"/>
      <c r="F210" s="9"/>
      <c r="G210" s="9"/>
      <c r="H210" s="10"/>
      <c r="I210" s="11"/>
      <c r="J210" s="11"/>
      <c r="K210" s="2"/>
      <c r="L210" s="2"/>
      <c r="M210" s="2"/>
      <c r="N210" s="2"/>
    </row>
    <row r="211" spans="1:14">
      <c r="A211" s="23" t="s">
        <v>130</v>
      </c>
      <c r="D211" s="40" t="s">
        <v>95</v>
      </c>
      <c r="E211" s="9"/>
      <c r="F211" s="9"/>
      <c r="G211" s="9"/>
      <c r="H211" s="10"/>
      <c r="I211" s="11"/>
      <c r="J211" s="11"/>
      <c r="K211" s="2"/>
      <c r="L211" s="2"/>
      <c r="M211" s="2"/>
      <c r="N211" s="2"/>
    </row>
    <row r="212" spans="1:14">
      <c r="A212" t="s">
        <v>93</v>
      </c>
      <c r="D212" s="163" t="s">
        <v>96</v>
      </c>
      <c r="E212" s="9"/>
      <c r="F212" s="9"/>
      <c r="G212" s="9"/>
      <c r="H212" s="10"/>
      <c r="I212" s="11"/>
      <c r="J212" s="11"/>
      <c r="K212" s="2"/>
      <c r="L212" s="2"/>
      <c r="M212" s="2"/>
      <c r="N212" s="2"/>
    </row>
    <row r="213" spans="1:14">
      <c r="A213" s="2"/>
      <c r="B213" s="2"/>
      <c r="C213" s="2"/>
      <c r="D213" s="2"/>
      <c r="E213" s="9"/>
      <c r="F213" s="9"/>
      <c r="G213" s="9"/>
      <c r="H213" s="10"/>
      <c r="I213" s="11"/>
      <c r="J213" s="11"/>
      <c r="K213" s="2"/>
      <c r="L213" s="2"/>
      <c r="M213" s="2"/>
      <c r="N213" s="2"/>
    </row>
    <row r="214" spans="1:14">
      <c r="A214" s="2"/>
      <c r="B214" s="2"/>
      <c r="C214" s="2"/>
      <c r="D214" s="2"/>
      <c r="E214" s="2"/>
      <c r="F214" s="2"/>
      <c r="G214" s="13"/>
      <c r="H214" s="3"/>
      <c r="I214" s="3"/>
      <c r="J214" s="3"/>
      <c r="K214" s="2"/>
      <c r="L214" s="2"/>
      <c r="M214" s="2"/>
      <c r="N214" s="2"/>
    </row>
  </sheetData>
  <mergeCells count="166">
    <mergeCell ref="B201:D201"/>
    <mergeCell ref="E201:H201"/>
    <mergeCell ref="B202:D202"/>
    <mergeCell ref="A204:C204"/>
    <mergeCell ref="A206:C206"/>
    <mergeCell ref="B195:D195"/>
    <mergeCell ref="B196:D196"/>
    <mergeCell ref="B197:D197"/>
    <mergeCell ref="B198:D198"/>
    <mergeCell ref="B199:D199"/>
    <mergeCell ref="B200:D200"/>
    <mergeCell ref="B186:D186"/>
    <mergeCell ref="B187:D187"/>
    <mergeCell ref="B191:D191"/>
    <mergeCell ref="B192:D192"/>
    <mergeCell ref="B193:D193"/>
    <mergeCell ref="B194:D194"/>
    <mergeCell ref="B179:D179"/>
    <mergeCell ref="B180:D180"/>
    <mergeCell ref="B181:D181"/>
    <mergeCell ref="B182:D182"/>
    <mergeCell ref="B183:D183"/>
    <mergeCell ref="B184:D184"/>
    <mergeCell ref="B171:D171"/>
    <mergeCell ref="B172:D172"/>
    <mergeCell ref="B173:D173"/>
    <mergeCell ref="B175:D175"/>
    <mergeCell ref="B176:D176"/>
    <mergeCell ref="B178:D178"/>
    <mergeCell ref="B164:D164"/>
    <mergeCell ref="B166:D166"/>
    <mergeCell ref="B167:D167"/>
    <mergeCell ref="B168:D168"/>
    <mergeCell ref="B169:D169"/>
    <mergeCell ref="B170:D170"/>
    <mergeCell ref="B157:D157"/>
    <mergeCell ref="B158:D158"/>
    <mergeCell ref="B159:D159"/>
    <mergeCell ref="B160:D160"/>
    <mergeCell ref="B161:D161"/>
    <mergeCell ref="B163:D163"/>
    <mergeCell ref="B150:D150"/>
    <mergeCell ref="B151:D151"/>
    <mergeCell ref="B153:D153"/>
    <mergeCell ref="B154:D154"/>
    <mergeCell ref="B155:D155"/>
    <mergeCell ref="B156:D156"/>
    <mergeCell ref="B144:D144"/>
    <mergeCell ref="B145:D145"/>
    <mergeCell ref="B146:D146"/>
    <mergeCell ref="B147:D147"/>
    <mergeCell ref="B148:D148"/>
    <mergeCell ref="B149:D149"/>
    <mergeCell ref="B137:D137"/>
    <mergeCell ref="B138:D138"/>
    <mergeCell ref="B139:D139"/>
    <mergeCell ref="B140:D140"/>
    <mergeCell ref="B141:D141"/>
    <mergeCell ref="B143:D143"/>
    <mergeCell ref="B130:D130"/>
    <mergeCell ref="B131:D131"/>
    <mergeCell ref="B133:D133"/>
    <mergeCell ref="B134:D134"/>
    <mergeCell ref="B135:D135"/>
    <mergeCell ref="B136:D136"/>
    <mergeCell ref="B124:D124"/>
    <mergeCell ref="B125:D125"/>
    <mergeCell ref="B126:D126"/>
    <mergeCell ref="B127:D127"/>
    <mergeCell ref="B128:D128"/>
    <mergeCell ref="B129:D129"/>
    <mergeCell ref="B117:D117"/>
    <mergeCell ref="B118:D118"/>
    <mergeCell ref="B119:D119"/>
    <mergeCell ref="B120:D120"/>
    <mergeCell ref="B122:D122"/>
    <mergeCell ref="B123:D123"/>
    <mergeCell ref="B104:D104"/>
    <mergeCell ref="B107:D107"/>
    <mergeCell ref="B109:D109"/>
    <mergeCell ref="B110:D110"/>
    <mergeCell ref="B114:D114"/>
    <mergeCell ref="B115:D115"/>
    <mergeCell ref="B95:D95"/>
    <mergeCell ref="B97:D97"/>
    <mergeCell ref="B98:D98"/>
    <mergeCell ref="B99:D99"/>
    <mergeCell ref="B101:D101"/>
    <mergeCell ref="B103:D103"/>
    <mergeCell ref="B86:D86"/>
    <mergeCell ref="B87:D87"/>
    <mergeCell ref="B89:D89"/>
    <mergeCell ref="B91:D91"/>
    <mergeCell ref="B92:D92"/>
    <mergeCell ref="B93:D93"/>
    <mergeCell ref="B77:D77"/>
    <mergeCell ref="B79:D79"/>
    <mergeCell ref="B80:D80"/>
    <mergeCell ref="B81:D81"/>
    <mergeCell ref="B83:D83"/>
    <mergeCell ref="B85:D85"/>
    <mergeCell ref="B69:D69"/>
    <mergeCell ref="B70:D70"/>
    <mergeCell ref="B71:D71"/>
    <mergeCell ref="B73:D73"/>
    <mergeCell ref="B74:D74"/>
    <mergeCell ref="B75:D75"/>
    <mergeCell ref="B61:D61"/>
    <mergeCell ref="B63:D63"/>
    <mergeCell ref="B64:D64"/>
    <mergeCell ref="B65:D65"/>
    <mergeCell ref="B66:D66"/>
    <mergeCell ref="B68:D68"/>
    <mergeCell ref="B54:D54"/>
    <mergeCell ref="B55:D55"/>
    <mergeCell ref="B57:D57"/>
    <mergeCell ref="B58:D58"/>
    <mergeCell ref="B59:D59"/>
    <mergeCell ref="B60:D60"/>
    <mergeCell ref="B47:D47"/>
    <mergeCell ref="B48:D48"/>
    <mergeCell ref="B49:D49"/>
    <mergeCell ref="B51:D51"/>
    <mergeCell ref="B52:D52"/>
    <mergeCell ref="B53:D53"/>
    <mergeCell ref="B40:D40"/>
    <mergeCell ref="B41:D41"/>
    <mergeCell ref="B42:D42"/>
    <mergeCell ref="B43:D43"/>
    <mergeCell ref="B44:D44"/>
    <mergeCell ref="B46:D46"/>
    <mergeCell ref="B30:D30"/>
    <mergeCell ref="B32:D32"/>
    <mergeCell ref="B35:D35"/>
    <mergeCell ref="B36:D36"/>
    <mergeCell ref="B37:D37"/>
    <mergeCell ref="B38:D38"/>
    <mergeCell ref="B23:D23"/>
    <mergeCell ref="B25:D25"/>
    <mergeCell ref="B26:D26"/>
    <mergeCell ref="B27:D27"/>
    <mergeCell ref="B28:D28"/>
    <mergeCell ref="B29:D29"/>
    <mergeCell ref="B13:D13"/>
    <mergeCell ref="B14:D14"/>
    <mergeCell ref="B15:D15"/>
    <mergeCell ref="B16:D16"/>
    <mergeCell ref="B17:D17"/>
    <mergeCell ref="B22:D22"/>
    <mergeCell ref="K8:N8"/>
    <mergeCell ref="D9:F9"/>
    <mergeCell ref="H9:I9"/>
    <mergeCell ref="A11:A12"/>
    <mergeCell ref="B11:D12"/>
    <mergeCell ref="E11:E12"/>
    <mergeCell ref="F11:F12"/>
    <mergeCell ref="G11:G12"/>
    <mergeCell ref="H11:H12"/>
    <mergeCell ref="I11:I12"/>
    <mergeCell ref="A2:C5"/>
    <mergeCell ref="D2:F3"/>
    <mergeCell ref="G2:I5"/>
    <mergeCell ref="D4:F5"/>
    <mergeCell ref="H7:I7"/>
    <mergeCell ref="D8:F8"/>
    <mergeCell ref="H8:I8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13"/>
  <sheetViews>
    <sheetView topLeftCell="A16" zoomScale="80" zoomScaleNormal="80" workbookViewId="0">
      <selection activeCell="N8" sqref="N8"/>
    </sheetView>
  </sheetViews>
  <sheetFormatPr defaultRowHeight="14.5"/>
  <cols>
    <col min="4" max="4" width="58.7265625" customWidth="1"/>
    <col min="11" max="11" width="12.81640625" customWidth="1"/>
  </cols>
  <sheetData>
    <row r="1" spans="1:11">
      <c r="H1" s="370"/>
      <c r="I1" s="371"/>
      <c r="J1" s="371"/>
    </row>
    <row r="2" spans="1:11">
      <c r="A2" s="794"/>
      <c r="B2" s="795"/>
      <c r="C2" s="796"/>
      <c r="D2" s="803" t="s">
        <v>113</v>
      </c>
      <c r="E2" s="803"/>
      <c r="F2" s="803"/>
      <c r="G2" s="794"/>
      <c r="H2" s="370"/>
      <c r="I2" s="371"/>
      <c r="J2" s="371"/>
    </row>
    <row r="3" spans="1:11">
      <c r="A3" s="797"/>
      <c r="B3" s="798"/>
      <c r="C3" s="799"/>
      <c r="D3" s="803"/>
      <c r="E3" s="803"/>
      <c r="F3" s="803"/>
      <c r="G3" s="797"/>
      <c r="H3" s="373"/>
      <c r="I3" s="13"/>
      <c r="J3" s="13"/>
    </row>
    <row r="4" spans="1:11">
      <c r="A4" s="797"/>
      <c r="B4" s="798"/>
      <c r="C4" s="799"/>
      <c r="D4" s="804" t="s">
        <v>114</v>
      </c>
      <c r="E4" s="804"/>
      <c r="F4" s="804"/>
      <c r="G4" s="797"/>
      <c r="H4" s="373"/>
      <c r="I4" s="13"/>
      <c r="J4" s="13"/>
    </row>
    <row r="5" spans="1:11">
      <c r="A5" s="800"/>
      <c r="B5" s="801"/>
      <c r="C5" s="802"/>
      <c r="D5" s="804"/>
      <c r="E5" s="804"/>
      <c r="F5" s="804"/>
      <c r="G5" s="800"/>
      <c r="H5" s="373"/>
      <c r="I5" s="13"/>
      <c r="J5" s="13"/>
    </row>
    <row r="6" spans="1:11">
      <c r="A6" s="184"/>
      <c r="B6" s="185"/>
      <c r="C6" s="185"/>
      <c r="D6" s="185"/>
      <c r="E6" s="568"/>
      <c r="F6" s="568"/>
      <c r="G6" s="568"/>
      <c r="H6" s="373"/>
      <c r="I6" s="13"/>
      <c r="J6" s="13"/>
    </row>
    <row r="7" spans="1:11">
      <c r="A7" s="188" t="s">
        <v>115</v>
      </c>
      <c r="B7" s="185"/>
      <c r="C7" s="189"/>
      <c r="D7" s="190"/>
      <c r="E7" s="190"/>
      <c r="F7" s="190"/>
      <c r="G7" s="191" t="s">
        <v>116</v>
      </c>
      <c r="H7" s="413"/>
      <c r="I7" s="414"/>
      <c r="J7" s="414"/>
    </row>
    <row r="8" spans="1:11" ht="31">
      <c r="A8" s="192"/>
      <c r="B8" s="185"/>
      <c r="C8" s="189"/>
      <c r="D8" s="844" t="s">
        <v>119</v>
      </c>
      <c r="E8" s="844"/>
      <c r="F8" s="844"/>
      <c r="G8" s="568"/>
      <c r="H8" s="943" t="s">
        <v>206</v>
      </c>
      <c r="I8" s="944"/>
      <c r="J8" s="944"/>
      <c r="K8" s="944"/>
    </row>
    <row r="9" spans="1:11">
      <c r="A9" s="188" t="s">
        <v>117</v>
      </c>
      <c r="B9" s="185"/>
      <c r="C9" s="189"/>
      <c r="D9" s="846"/>
      <c r="E9" s="846"/>
      <c r="F9" s="846"/>
      <c r="G9" s="568" t="s">
        <v>118</v>
      </c>
      <c r="H9" s="2"/>
      <c r="I9" s="2"/>
      <c r="J9" s="2"/>
    </row>
    <row r="10" spans="1:11">
      <c r="A10" s="193"/>
      <c r="B10" s="194"/>
      <c r="C10" s="195"/>
      <c r="D10" s="196"/>
      <c r="E10" s="569"/>
      <c r="F10" s="569"/>
      <c r="G10" s="198"/>
      <c r="H10" s="2"/>
      <c r="I10" s="2"/>
      <c r="J10" s="2"/>
    </row>
    <row r="11" spans="1:11">
      <c r="A11" s="848" t="s">
        <v>4</v>
      </c>
      <c r="B11" s="850" t="s">
        <v>5</v>
      </c>
      <c r="C11" s="851"/>
      <c r="D11" s="852"/>
      <c r="E11" s="856" t="s">
        <v>8</v>
      </c>
      <c r="F11" s="858" t="s">
        <v>33</v>
      </c>
      <c r="G11" s="851" t="s">
        <v>34</v>
      </c>
      <c r="H11" s="541" t="s">
        <v>8</v>
      </c>
      <c r="I11" s="542" t="s">
        <v>33</v>
      </c>
      <c r="J11" s="687" t="s">
        <v>34</v>
      </c>
      <c r="K11" s="945" t="s">
        <v>320</v>
      </c>
    </row>
    <row r="12" spans="1:11" ht="15" thickBot="1">
      <c r="A12" s="849"/>
      <c r="B12" s="853"/>
      <c r="C12" s="854"/>
      <c r="D12" s="855"/>
      <c r="E12" s="857"/>
      <c r="F12" s="859"/>
      <c r="G12" s="854"/>
      <c r="H12" s="578"/>
      <c r="I12" s="579"/>
      <c r="J12" s="688"/>
      <c r="K12" s="946"/>
    </row>
    <row r="13" spans="1:11">
      <c r="A13" s="151" t="s">
        <v>18</v>
      </c>
      <c r="B13" s="862" t="s">
        <v>17</v>
      </c>
      <c r="C13" s="863"/>
      <c r="D13" s="864"/>
      <c r="E13" s="236"/>
      <c r="F13" s="237"/>
      <c r="G13" s="237"/>
      <c r="H13" s="236"/>
      <c r="I13" s="237"/>
      <c r="J13" s="689"/>
      <c r="K13" s="691"/>
    </row>
    <row r="14" spans="1:11">
      <c r="A14" s="152">
        <v>1</v>
      </c>
      <c r="B14" s="816" t="s">
        <v>92</v>
      </c>
      <c r="C14" s="865"/>
      <c r="D14" s="866"/>
      <c r="E14" s="241"/>
      <c r="F14" s="242" t="s">
        <v>12</v>
      </c>
      <c r="G14" s="243">
        <v>1</v>
      </c>
      <c r="H14" s="241"/>
      <c r="I14" s="242" t="s">
        <v>12</v>
      </c>
      <c r="J14" s="690">
        <v>1</v>
      </c>
      <c r="K14" s="691"/>
    </row>
    <row r="15" spans="1:11">
      <c r="A15" s="152"/>
      <c r="B15" s="816" t="s">
        <v>91</v>
      </c>
      <c r="C15" s="817"/>
      <c r="D15" s="818"/>
      <c r="E15" s="241"/>
      <c r="F15" s="242" t="s">
        <v>12</v>
      </c>
      <c r="G15" s="243">
        <v>1</v>
      </c>
      <c r="H15" s="241"/>
      <c r="I15" s="242" t="s">
        <v>12</v>
      </c>
      <c r="J15" s="690">
        <v>1</v>
      </c>
      <c r="K15" s="691"/>
    </row>
    <row r="16" spans="1:11">
      <c r="A16" s="246">
        <v>2</v>
      </c>
      <c r="B16" s="867" t="s">
        <v>41</v>
      </c>
      <c r="C16" s="868"/>
      <c r="D16" s="869"/>
      <c r="E16" s="247"/>
      <c r="F16" s="242"/>
      <c r="G16" s="248"/>
      <c r="H16" s="247"/>
      <c r="I16" s="242"/>
      <c r="J16" s="249"/>
      <c r="K16" s="691"/>
    </row>
    <row r="17" spans="1:11">
      <c r="A17" s="246"/>
      <c r="B17" s="867" t="s">
        <v>42</v>
      </c>
      <c r="C17" s="868"/>
      <c r="D17" s="869"/>
      <c r="E17" s="247"/>
      <c r="F17" s="242" t="s">
        <v>9</v>
      </c>
      <c r="G17" s="248">
        <v>300</v>
      </c>
      <c r="H17" s="247"/>
      <c r="I17" s="242" t="s">
        <v>190</v>
      </c>
      <c r="J17" s="249">
        <v>300</v>
      </c>
      <c r="K17" s="691"/>
    </row>
    <row r="18" spans="1:11">
      <c r="A18" s="246"/>
      <c r="B18" s="554" t="s">
        <v>108</v>
      </c>
      <c r="C18" s="555"/>
      <c r="D18" s="556"/>
      <c r="E18" s="247"/>
      <c r="F18" s="242" t="s">
        <v>16</v>
      </c>
      <c r="G18" s="248">
        <v>10</v>
      </c>
      <c r="H18" s="247"/>
      <c r="I18" s="242" t="s">
        <v>191</v>
      </c>
      <c r="J18" s="249">
        <v>10</v>
      </c>
      <c r="K18" s="691"/>
    </row>
    <row r="19" spans="1:11">
      <c r="A19" s="246"/>
      <c r="B19" s="554" t="s">
        <v>43</v>
      </c>
      <c r="C19" s="555"/>
      <c r="D19" s="556"/>
      <c r="E19" s="247"/>
      <c r="F19" s="242" t="s">
        <v>15</v>
      </c>
      <c r="G19" s="248">
        <v>2</v>
      </c>
      <c r="H19" s="247"/>
      <c r="I19" s="242" t="s">
        <v>192</v>
      </c>
      <c r="J19" s="249">
        <v>2</v>
      </c>
      <c r="K19" s="691"/>
    </row>
    <row r="20" spans="1:11">
      <c r="A20" s="246"/>
      <c r="B20" s="554" t="s">
        <v>99</v>
      </c>
      <c r="C20" s="555"/>
      <c r="D20" s="556"/>
      <c r="E20" s="247"/>
      <c r="F20" s="242" t="s">
        <v>12</v>
      </c>
      <c r="G20" s="248">
        <v>1</v>
      </c>
      <c r="H20" s="247"/>
      <c r="I20" s="242" t="s">
        <v>12</v>
      </c>
      <c r="J20" s="249">
        <v>1</v>
      </c>
      <c r="K20" s="691"/>
    </row>
    <row r="21" spans="1:11">
      <c r="A21" s="246"/>
      <c r="B21" s="554" t="s">
        <v>166</v>
      </c>
      <c r="C21" s="555"/>
      <c r="D21" s="556"/>
      <c r="E21" s="247"/>
      <c r="F21" s="242" t="s">
        <v>45</v>
      </c>
      <c r="G21" s="249">
        <v>6</v>
      </c>
      <c r="H21" s="247"/>
      <c r="I21" s="242" t="s">
        <v>45</v>
      </c>
      <c r="J21" s="249">
        <v>6</v>
      </c>
      <c r="K21" s="691"/>
    </row>
    <row r="22" spans="1:11">
      <c r="A22" s="246"/>
      <c r="B22" s="918" t="s">
        <v>193</v>
      </c>
      <c r="C22" s="919"/>
      <c r="D22" s="920"/>
      <c r="E22" s="247"/>
      <c r="F22" s="242"/>
      <c r="G22" s="249"/>
      <c r="H22" s="247"/>
      <c r="I22" s="416" t="s">
        <v>45</v>
      </c>
      <c r="J22" s="249">
        <v>15</v>
      </c>
      <c r="K22" s="691"/>
    </row>
    <row r="23" spans="1:11">
      <c r="A23" s="246"/>
      <c r="B23" s="822" t="s">
        <v>165</v>
      </c>
      <c r="C23" s="823"/>
      <c r="D23" s="824"/>
      <c r="E23" s="247"/>
      <c r="F23" s="242" t="s">
        <v>45</v>
      </c>
      <c r="G23" s="249">
        <v>6</v>
      </c>
      <c r="H23" s="247"/>
      <c r="I23" s="242" t="s">
        <v>45</v>
      </c>
      <c r="J23" s="249">
        <v>6</v>
      </c>
      <c r="K23" s="691"/>
    </row>
    <row r="24" spans="1:11">
      <c r="A24" s="246">
        <v>3</v>
      </c>
      <c r="B24" s="554" t="s">
        <v>46</v>
      </c>
      <c r="C24" s="555"/>
      <c r="D24" s="556"/>
      <c r="E24" s="247"/>
      <c r="F24" s="242"/>
      <c r="G24" s="249"/>
      <c r="H24" s="247"/>
      <c r="I24" s="242"/>
      <c r="J24" s="249"/>
      <c r="K24" s="691"/>
    </row>
    <row r="25" spans="1:11">
      <c r="A25" s="246"/>
      <c r="B25" s="825" t="s">
        <v>47</v>
      </c>
      <c r="C25" s="826"/>
      <c r="D25" s="827"/>
      <c r="E25" s="247"/>
      <c r="F25" s="242" t="s">
        <v>39</v>
      </c>
      <c r="G25" s="249">
        <v>3</v>
      </c>
      <c r="H25" s="247"/>
      <c r="I25" s="242" t="s">
        <v>39</v>
      </c>
      <c r="J25" s="249">
        <v>3</v>
      </c>
      <c r="K25" s="691"/>
    </row>
    <row r="26" spans="1:11">
      <c r="A26" s="246"/>
      <c r="B26" s="825" t="s">
        <v>109</v>
      </c>
      <c r="C26" s="826"/>
      <c r="D26" s="827"/>
      <c r="E26" s="247"/>
      <c r="F26" s="242" t="s">
        <v>39</v>
      </c>
      <c r="G26" s="249">
        <v>3</v>
      </c>
      <c r="H26" s="247"/>
      <c r="I26" s="242" t="s">
        <v>39</v>
      </c>
      <c r="J26" s="249">
        <v>3</v>
      </c>
      <c r="K26" s="691"/>
    </row>
    <row r="27" spans="1:11">
      <c r="A27" s="246"/>
      <c r="B27" s="825" t="s">
        <v>110</v>
      </c>
      <c r="C27" s="826"/>
      <c r="D27" s="827"/>
      <c r="E27" s="247"/>
      <c r="F27" s="242" t="s">
        <v>39</v>
      </c>
      <c r="G27" s="249">
        <v>3</v>
      </c>
      <c r="H27" s="247"/>
      <c r="I27" s="242" t="s">
        <v>39</v>
      </c>
      <c r="J27" s="249">
        <v>3</v>
      </c>
      <c r="K27" s="691"/>
    </row>
    <row r="28" spans="1:11">
      <c r="A28" s="246"/>
      <c r="B28" s="825" t="s">
        <v>48</v>
      </c>
      <c r="C28" s="828"/>
      <c r="D28" s="829"/>
      <c r="E28" s="247"/>
      <c r="F28" s="242" t="s">
        <v>12</v>
      </c>
      <c r="G28" s="249">
        <v>2</v>
      </c>
      <c r="H28" s="247"/>
      <c r="I28" s="242" t="s">
        <v>194</v>
      </c>
      <c r="J28" s="249">
        <v>2</v>
      </c>
      <c r="K28" s="691"/>
    </row>
    <row r="29" spans="1:11">
      <c r="A29" s="246"/>
      <c r="B29" s="825" t="s">
        <v>49</v>
      </c>
      <c r="C29" s="828"/>
      <c r="D29" s="829"/>
      <c r="E29" s="247"/>
      <c r="F29" s="242" t="s">
        <v>39</v>
      </c>
      <c r="G29" s="249">
        <v>2</v>
      </c>
      <c r="H29" s="247"/>
      <c r="I29" s="242" t="s">
        <v>194</v>
      </c>
      <c r="J29" s="249">
        <v>2</v>
      </c>
      <c r="K29" s="691"/>
    </row>
    <row r="30" spans="1:11">
      <c r="A30" s="246"/>
      <c r="B30" s="825" t="s">
        <v>50</v>
      </c>
      <c r="C30" s="826"/>
      <c r="D30" s="827"/>
      <c r="E30" s="247"/>
      <c r="F30" s="242" t="s">
        <v>12</v>
      </c>
      <c r="G30" s="249">
        <v>3</v>
      </c>
      <c r="H30" s="247"/>
      <c r="I30" s="242" t="s">
        <v>194</v>
      </c>
      <c r="J30" s="249">
        <v>3</v>
      </c>
      <c r="K30" s="691"/>
    </row>
    <row r="31" spans="1:11">
      <c r="A31" s="246"/>
      <c r="B31" s="562" t="s">
        <v>51</v>
      </c>
      <c r="C31" s="563"/>
      <c r="D31" s="564"/>
      <c r="E31" s="247"/>
      <c r="F31" s="242" t="s">
        <v>39</v>
      </c>
      <c r="G31" s="249">
        <v>1</v>
      </c>
      <c r="H31" s="247"/>
      <c r="I31" s="242" t="s">
        <v>195</v>
      </c>
      <c r="J31" s="249">
        <v>1</v>
      </c>
      <c r="K31" s="691"/>
    </row>
    <row r="32" spans="1:11">
      <c r="A32" s="246"/>
      <c r="B32" s="816" t="s">
        <v>75</v>
      </c>
      <c r="C32" s="817"/>
      <c r="D32" s="818"/>
      <c r="E32" s="247"/>
      <c r="F32" s="242" t="s">
        <v>39</v>
      </c>
      <c r="G32" s="249">
        <v>2</v>
      </c>
      <c r="H32" s="247"/>
      <c r="I32" s="242" t="s">
        <v>33</v>
      </c>
      <c r="J32" s="249">
        <v>2</v>
      </c>
      <c r="K32" s="691"/>
    </row>
    <row r="33" spans="1:11">
      <c r="A33" s="246"/>
      <c r="B33" s="533" t="s">
        <v>111</v>
      </c>
      <c r="C33" s="557"/>
      <c r="D33" s="558"/>
      <c r="E33" s="247"/>
      <c r="F33" s="242" t="s">
        <v>39</v>
      </c>
      <c r="G33" s="249">
        <v>2</v>
      </c>
      <c r="H33" s="247"/>
      <c r="I33" s="242" t="s">
        <v>33</v>
      </c>
      <c r="J33" s="249">
        <v>2</v>
      </c>
      <c r="K33" s="691"/>
    </row>
    <row r="34" spans="1:11">
      <c r="A34" s="246"/>
      <c r="B34" s="533" t="s">
        <v>164</v>
      </c>
      <c r="C34" s="557"/>
      <c r="D34" s="558"/>
      <c r="E34" s="247"/>
      <c r="F34" s="242" t="s">
        <v>12</v>
      </c>
      <c r="G34" s="249">
        <v>1</v>
      </c>
      <c r="H34" s="247"/>
      <c r="I34" s="242" t="s">
        <v>194</v>
      </c>
      <c r="J34" s="249">
        <v>1</v>
      </c>
      <c r="K34" s="691"/>
    </row>
    <row r="35" spans="1:11">
      <c r="A35" s="246"/>
      <c r="B35" s="816" t="s">
        <v>76</v>
      </c>
      <c r="C35" s="817"/>
      <c r="D35" s="818"/>
      <c r="E35" s="247"/>
      <c r="F35" s="242" t="s">
        <v>39</v>
      </c>
      <c r="G35" s="249">
        <v>2</v>
      </c>
      <c r="H35" s="247"/>
      <c r="I35" s="242" t="s">
        <v>33</v>
      </c>
      <c r="J35" s="249">
        <v>2</v>
      </c>
      <c r="K35" s="691"/>
    </row>
    <row r="36" spans="1:11">
      <c r="A36" s="246"/>
      <c r="B36" s="816" t="s">
        <v>163</v>
      </c>
      <c r="C36" s="817"/>
      <c r="D36" s="818"/>
      <c r="E36" s="247"/>
      <c r="F36" s="242" t="s">
        <v>39</v>
      </c>
      <c r="G36" s="249">
        <v>2</v>
      </c>
      <c r="H36" s="247"/>
      <c r="I36" s="242" t="s">
        <v>33</v>
      </c>
      <c r="J36" s="249">
        <v>2</v>
      </c>
      <c r="K36" s="691"/>
    </row>
    <row r="37" spans="1:11">
      <c r="A37" s="246"/>
      <c r="B37" s="816" t="s">
        <v>90</v>
      </c>
      <c r="C37" s="817"/>
      <c r="D37" s="818"/>
      <c r="E37" s="247"/>
      <c r="F37" s="242" t="s">
        <v>12</v>
      </c>
      <c r="G37" s="249">
        <v>1</v>
      </c>
      <c r="H37" s="247"/>
      <c r="I37" s="242" t="s">
        <v>194</v>
      </c>
      <c r="J37" s="249">
        <v>1</v>
      </c>
      <c r="K37" s="691"/>
    </row>
    <row r="38" spans="1:11">
      <c r="A38" s="154" t="s">
        <v>52</v>
      </c>
      <c r="B38" s="830" t="s">
        <v>53</v>
      </c>
      <c r="C38" s="831"/>
      <c r="D38" s="832"/>
      <c r="E38" s="250"/>
      <c r="F38" s="251"/>
      <c r="G38" s="252"/>
      <c r="H38" s="250"/>
      <c r="I38" s="251"/>
      <c r="J38" s="252"/>
      <c r="K38" s="691"/>
    </row>
    <row r="39" spans="1:11">
      <c r="A39" s="154"/>
      <c r="B39" s="559"/>
      <c r="C39" s="560"/>
      <c r="D39" s="561"/>
      <c r="E39" s="250"/>
      <c r="F39" s="251"/>
      <c r="G39" s="252"/>
      <c r="H39" s="250"/>
      <c r="I39" s="251"/>
      <c r="J39" s="252"/>
      <c r="K39" s="691"/>
    </row>
    <row r="40" spans="1:11">
      <c r="A40" s="157" t="s">
        <v>19</v>
      </c>
      <c r="B40" s="833" t="s">
        <v>131</v>
      </c>
      <c r="C40" s="834"/>
      <c r="D40" s="835"/>
      <c r="E40" s="254"/>
      <c r="F40" s="255"/>
      <c r="G40" s="256"/>
      <c r="H40" s="254"/>
      <c r="I40" s="255"/>
      <c r="J40" s="256"/>
      <c r="K40" s="691"/>
    </row>
    <row r="41" spans="1:11">
      <c r="A41" s="155">
        <v>1</v>
      </c>
      <c r="B41" s="836" t="s">
        <v>100</v>
      </c>
      <c r="C41" s="837"/>
      <c r="D41" s="838"/>
      <c r="E41" s="254"/>
      <c r="F41" s="255" t="s">
        <v>12</v>
      </c>
      <c r="G41" s="256">
        <v>1</v>
      </c>
      <c r="H41" s="254"/>
      <c r="I41" s="255" t="s">
        <v>197</v>
      </c>
      <c r="J41" s="256">
        <v>1</v>
      </c>
      <c r="K41" s="691"/>
    </row>
    <row r="42" spans="1:11">
      <c r="A42" s="155">
        <v>2</v>
      </c>
      <c r="B42" s="836" t="s">
        <v>120</v>
      </c>
      <c r="C42" s="837"/>
      <c r="D42" s="838"/>
      <c r="E42" s="254"/>
      <c r="F42" s="255" t="s">
        <v>12</v>
      </c>
      <c r="G42" s="256">
        <v>1</v>
      </c>
      <c r="H42" s="254"/>
      <c r="I42" s="255" t="s">
        <v>197</v>
      </c>
      <c r="J42" s="256">
        <v>1</v>
      </c>
      <c r="K42" s="691"/>
    </row>
    <row r="43" spans="1:11">
      <c r="A43" s="155">
        <v>3</v>
      </c>
      <c r="B43" s="836" t="s">
        <v>167</v>
      </c>
      <c r="C43" s="837"/>
      <c r="D43" s="838"/>
      <c r="E43" s="254"/>
      <c r="F43" s="255" t="s">
        <v>39</v>
      </c>
      <c r="G43" s="256">
        <v>1</v>
      </c>
      <c r="H43" s="254"/>
      <c r="I43" s="255" t="s">
        <v>177</v>
      </c>
      <c r="J43" s="256"/>
      <c r="K43" s="691"/>
    </row>
    <row r="44" spans="1:11">
      <c r="A44" s="156"/>
      <c r="B44" s="839" t="s">
        <v>53</v>
      </c>
      <c r="C44" s="840"/>
      <c r="D44" s="841"/>
      <c r="E44" s="254"/>
      <c r="F44" s="255"/>
      <c r="G44" s="256"/>
      <c r="H44" s="254"/>
      <c r="I44" s="255"/>
      <c r="J44" s="256"/>
      <c r="K44" s="691"/>
    </row>
    <row r="45" spans="1:11">
      <c r="A45" s="156"/>
      <c r="B45" s="549"/>
      <c r="C45" s="550"/>
      <c r="D45" s="551"/>
      <c r="E45" s="254"/>
      <c r="F45" s="255"/>
      <c r="G45" s="256"/>
      <c r="H45" s="254"/>
      <c r="I45" s="255"/>
      <c r="J45" s="256"/>
      <c r="K45" s="691"/>
    </row>
    <row r="46" spans="1:11">
      <c r="A46" s="157" t="s">
        <v>78</v>
      </c>
      <c r="B46" s="833" t="s">
        <v>175</v>
      </c>
      <c r="C46" s="834"/>
      <c r="D46" s="835"/>
      <c r="E46" s="254"/>
      <c r="F46" s="255"/>
      <c r="G46" s="256"/>
      <c r="H46" s="254"/>
      <c r="I46" s="255"/>
      <c r="J46" s="256"/>
      <c r="K46" s="691"/>
    </row>
    <row r="47" spans="1:11">
      <c r="A47" s="155">
        <v>1</v>
      </c>
      <c r="B47" s="836" t="s">
        <v>100</v>
      </c>
      <c r="C47" s="837"/>
      <c r="D47" s="838"/>
      <c r="E47" s="254"/>
      <c r="F47" s="255" t="s">
        <v>12</v>
      </c>
      <c r="G47" s="256">
        <v>1</v>
      </c>
      <c r="H47" s="254"/>
      <c r="I47" s="255" t="s">
        <v>197</v>
      </c>
      <c r="J47" s="256">
        <v>1</v>
      </c>
      <c r="K47" s="691"/>
    </row>
    <row r="48" spans="1:11">
      <c r="A48" s="155">
        <v>2</v>
      </c>
      <c r="B48" s="836" t="s">
        <v>120</v>
      </c>
      <c r="C48" s="837"/>
      <c r="D48" s="838"/>
      <c r="E48" s="254"/>
      <c r="F48" s="255" t="s">
        <v>12</v>
      </c>
      <c r="G48" s="256">
        <v>1</v>
      </c>
      <c r="H48" s="254"/>
      <c r="I48" s="255" t="s">
        <v>197</v>
      </c>
      <c r="J48" s="256">
        <v>1</v>
      </c>
      <c r="K48" s="691"/>
    </row>
    <row r="49" spans="1:11">
      <c r="A49" s="156"/>
      <c r="B49" s="839" t="s">
        <v>53</v>
      </c>
      <c r="C49" s="840"/>
      <c r="D49" s="841"/>
      <c r="E49" s="254"/>
      <c r="F49" s="255"/>
      <c r="G49" s="256"/>
      <c r="H49" s="254"/>
      <c r="I49" s="255"/>
      <c r="J49" s="256"/>
      <c r="K49" s="691"/>
    </row>
    <row r="50" spans="1:11">
      <c r="A50" s="155"/>
      <c r="B50" s="543"/>
      <c r="C50" s="544"/>
      <c r="D50" s="545"/>
      <c r="E50" s="254"/>
      <c r="F50" s="255"/>
      <c r="G50" s="256"/>
      <c r="H50" s="254"/>
      <c r="I50" s="255"/>
      <c r="J50" s="256"/>
      <c r="K50" s="691"/>
    </row>
    <row r="51" spans="1:11">
      <c r="A51" s="157" t="s">
        <v>79</v>
      </c>
      <c r="B51" s="833" t="s">
        <v>132</v>
      </c>
      <c r="C51" s="834"/>
      <c r="D51" s="835"/>
      <c r="E51" s="254"/>
      <c r="F51" s="255"/>
      <c r="G51" s="256"/>
      <c r="H51" s="254"/>
      <c r="I51" s="255"/>
      <c r="J51" s="256"/>
      <c r="K51" s="691"/>
    </row>
    <row r="52" spans="1:11">
      <c r="A52" s="155">
        <v>1</v>
      </c>
      <c r="B52" s="836" t="s">
        <v>100</v>
      </c>
      <c r="C52" s="837"/>
      <c r="D52" s="838"/>
      <c r="E52" s="254"/>
      <c r="F52" s="255" t="s">
        <v>12</v>
      </c>
      <c r="G52" s="256">
        <v>1</v>
      </c>
      <c r="H52" s="254"/>
      <c r="I52" s="255" t="s">
        <v>197</v>
      </c>
      <c r="J52" s="256">
        <v>1</v>
      </c>
      <c r="K52" s="691"/>
    </row>
    <row r="53" spans="1:11">
      <c r="A53" s="155">
        <v>2</v>
      </c>
      <c r="B53" s="836" t="s">
        <v>120</v>
      </c>
      <c r="C53" s="837"/>
      <c r="D53" s="838"/>
      <c r="E53" s="254"/>
      <c r="F53" s="255" t="s">
        <v>12</v>
      </c>
      <c r="G53" s="256">
        <v>1</v>
      </c>
      <c r="H53" s="254"/>
      <c r="I53" s="255" t="s">
        <v>197</v>
      </c>
      <c r="J53" s="256">
        <v>1</v>
      </c>
      <c r="K53" s="691"/>
    </row>
    <row r="54" spans="1:11">
      <c r="A54" s="155">
        <v>3</v>
      </c>
      <c r="B54" s="836" t="s">
        <v>167</v>
      </c>
      <c r="C54" s="837"/>
      <c r="D54" s="838"/>
      <c r="E54" s="254"/>
      <c r="F54" s="255" t="s">
        <v>39</v>
      </c>
      <c r="G54" s="256">
        <v>1</v>
      </c>
      <c r="H54" s="254"/>
      <c r="I54" s="255"/>
      <c r="J54" s="256"/>
      <c r="K54" s="691"/>
    </row>
    <row r="55" spans="1:11">
      <c r="A55" s="156"/>
      <c r="B55" s="839" t="s">
        <v>53</v>
      </c>
      <c r="C55" s="840"/>
      <c r="D55" s="841"/>
      <c r="E55" s="254"/>
      <c r="F55" s="255"/>
      <c r="G55" s="256"/>
      <c r="H55" s="254"/>
      <c r="I55" s="255"/>
      <c r="J55" s="256"/>
      <c r="K55" s="691"/>
    </row>
    <row r="56" spans="1:11">
      <c r="A56" s="156"/>
      <c r="B56" s="549"/>
      <c r="C56" s="550"/>
      <c r="D56" s="551"/>
      <c r="E56" s="254"/>
      <c r="F56" s="255"/>
      <c r="G56" s="256"/>
      <c r="H56" s="254"/>
      <c r="I56" s="255"/>
      <c r="J56" s="256"/>
      <c r="K56" s="691"/>
    </row>
    <row r="57" spans="1:11">
      <c r="A57" s="157" t="s">
        <v>80</v>
      </c>
      <c r="B57" s="833" t="s">
        <v>133</v>
      </c>
      <c r="C57" s="834"/>
      <c r="D57" s="835"/>
      <c r="E57" s="254"/>
      <c r="F57" s="255"/>
      <c r="G57" s="256"/>
      <c r="H57" s="254"/>
      <c r="I57" s="255"/>
      <c r="J57" s="256"/>
      <c r="K57" s="691"/>
    </row>
    <row r="58" spans="1:11">
      <c r="A58" s="155">
        <v>1</v>
      </c>
      <c r="B58" s="836" t="s">
        <v>100</v>
      </c>
      <c r="C58" s="837"/>
      <c r="D58" s="838"/>
      <c r="E58" s="254"/>
      <c r="F58" s="255" t="s">
        <v>12</v>
      </c>
      <c r="G58" s="256">
        <v>1</v>
      </c>
      <c r="H58" s="254"/>
      <c r="I58" s="255" t="s">
        <v>197</v>
      </c>
      <c r="J58" s="256">
        <v>1</v>
      </c>
      <c r="K58" s="691"/>
    </row>
    <row r="59" spans="1:11">
      <c r="A59" s="155">
        <v>2</v>
      </c>
      <c r="B59" s="836" t="s">
        <v>120</v>
      </c>
      <c r="C59" s="837"/>
      <c r="D59" s="838"/>
      <c r="E59" s="254"/>
      <c r="F59" s="255" t="s">
        <v>12</v>
      </c>
      <c r="G59" s="256">
        <v>1</v>
      </c>
      <c r="H59" s="254"/>
      <c r="I59" s="255" t="s">
        <v>197</v>
      </c>
      <c r="J59" s="256">
        <v>1</v>
      </c>
      <c r="K59" s="691"/>
    </row>
    <row r="60" spans="1:11">
      <c r="A60" s="155">
        <v>3</v>
      </c>
      <c r="B60" s="836" t="s">
        <v>167</v>
      </c>
      <c r="C60" s="837"/>
      <c r="D60" s="838"/>
      <c r="E60" s="254"/>
      <c r="F60" s="255" t="s">
        <v>39</v>
      </c>
      <c r="G60" s="256">
        <v>1</v>
      </c>
      <c r="H60" s="254"/>
      <c r="I60" s="255"/>
      <c r="J60" s="256"/>
      <c r="K60" s="691"/>
    </row>
    <row r="61" spans="1:11">
      <c r="A61" s="156"/>
      <c r="B61" s="839" t="s">
        <v>53</v>
      </c>
      <c r="C61" s="840"/>
      <c r="D61" s="841"/>
      <c r="E61" s="254"/>
      <c r="F61" s="255"/>
      <c r="G61" s="256"/>
      <c r="H61" s="254"/>
      <c r="I61" s="255"/>
      <c r="J61" s="256"/>
      <c r="K61" s="691"/>
    </row>
    <row r="62" spans="1:11">
      <c r="A62" s="156"/>
      <c r="B62" s="549"/>
      <c r="C62" s="550"/>
      <c r="D62" s="551"/>
      <c r="E62" s="254"/>
      <c r="F62" s="255"/>
      <c r="G62" s="256"/>
      <c r="H62" s="254"/>
      <c r="I62" s="255"/>
      <c r="J62" s="256"/>
      <c r="K62" s="691"/>
    </row>
    <row r="63" spans="1:11">
      <c r="A63" s="157" t="s">
        <v>105</v>
      </c>
      <c r="B63" s="833" t="s">
        <v>134</v>
      </c>
      <c r="C63" s="834"/>
      <c r="D63" s="835"/>
      <c r="E63" s="254"/>
      <c r="F63" s="255"/>
      <c r="G63" s="256"/>
      <c r="H63" s="254"/>
      <c r="I63" s="255"/>
      <c r="J63" s="256"/>
      <c r="K63" s="691"/>
    </row>
    <row r="64" spans="1:11">
      <c r="A64" s="155">
        <v>1</v>
      </c>
      <c r="B64" s="836" t="s">
        <v>100</v>
      </c>
      <c r="C64" s="837"/>
      <c r="D64" s="838"/>
      <c r="E64" s="254"/>
      <c r="F64" s="255" t="s">
        <v>12</v>
      </c>
      <c r="G64" s="256">
        <v>1</v>
      </c>
      <c r="H64" s="254"/>
      <c r="I64" s="255" t="s">
        <v>197</v>
      </c>
      <c r="J64" s="256">
        <v>1</v>
      </c>
      <c r="K64" s="691"/>
    </row>
    <row r="65" spans="1:11">
      <c r="A65" s="155">
        <v>2</v>
      </c>
      <c r="B65" s="836" t="s">
        <v>120</v>
      </c>
      <c r="C65" s="837"/>
      <c r="D65" s="838"/>
      <c r="E65" s="254"/>
      <c r="F65" s="255" t="s">
        <v>12</v>
      </c>
      <c r="G65" s="256">
        <v>1</v>
      </c>
      <c r="H65" s="254"/>
      <c r="I65" s="255" t="s">
        <v>197</v>
      </c>
      <c r="J65" s="256">
        <v>1</v>
      </c>
      <c r="K65" s="691"/>
    </row>
    <row r="66" spans="1:11">
      <c r="A66" s="156"/>
      <c r="B66" s="839" t="s">
        <v>53</v>
      </c>
      <c r="C66" s="840"/>
      <c r="D66" s="841"/>
      <c r="E66" s="254"/>
      <c r="F66" s="255"/>
      <c r="G66" s="256"/>
      <c r="H66" s="254"/>
      <c r="I66" s="255"/>
      <c r="J66" s="256"/>
      <c r="K66" s="691"/>
    </row>
    <row r="67" spans="1:11">
      <c r="A67" s="156"/>
      <c r="B67" s="549"/>
      <c r="C67" s="550"/>
      <c r="D67" s="551"/>
      <c r="E67" s="254"/>
      <c r="F67" s="255"/>
      <c r="G67" s="256"/>
      <c r="H67" s="254"/>
      <c r="I67" s="255"/>
      <c r="J67" s="256"/>
      <c r="K67" s="691"/>
    </row>
    <row r="68" spans="1:11">
      <c r="A68" s="157" t="s">
        <v>81</v>
      </c>
      <c r="B68" s="833" t="s">
        <v>135</v>
      </c>
      <c r="C68" s="834"/>
      <c r="D68" s="835"/>
      <c r="E68" s="254"/>
      <c r="F68" s="255"/>
      <c r="G68" s="256"/>
      <c r="H68" s="254"/>
      <c r="I68" s="255"/>
      <c r="J68" s="256"/>
      <c r="K68" s="691"/>
    </row>
    <row r="69" spans="1:11">
      <c r="A69" s="155">
        <v>1</v>
      </c>
      <c r="B69" s="836" t="s">
        <v>100</v>
      </c>
      <c r="C69" s="837"/>
      <c r="D69" s="838"/>
      <c r="E69" s="254"/>
      <c r="F69" s="255" t="s">
        <v>12</v>
      </c>
      <c r="G69" s="256">
        <v>1</v>
      </c>
      <c r="H69" s="254"/>
      <c r="I69" s="255" t="s">
        <v>197</v>
      </c>
      <c r="J69" s="256">
        <v>1</v>
      </c>
      <c r="K69" s="691"/>
    </row>
    <row r="70" spans="1:11">
      <c r="A70" s="155">
        <v>2</v>
      </c>
      <c r="B70" s="836" t="s">
        <v>120</v>
      </c>
      <c r="C70" s="837"/>
      <c r="D70" s="838"/>
      <c r="E70" s="254"/>
      <c r="F70" s="255" t="s">
        <v>12</v>
      </c>
      <c r="G70" s="256">
        <v>1</v>
      </c>
      <c r="H70" s="254"/>
      <c r="I70" s="255" t="s">
        <v>197</v>
      </c>
      <c r="J70" s="256">
        <v>1</v>
      </c>
      <c r="K70" s="691"/>
    </row>
    <row r="71" spans="1:11">
      <c r="A71" s="156"/>
      <c r="B71" s="839" t="s">
        <v>53</v>
      </c>
      <c r="C71" s="840"/>
      <c r="D71" s="841"/>
      <c r="E71" s="254"/>
      <c r="F71" s="255"/>
      <c r="G71" s="256"/>
      <c r="H71" s="254"/>
      <c r="I71" s="255"/>
      <c r="J71" s="256"/>
      <c r="K71" s="691"/>
    </row>
    <row r="72" spans="1:11">
      <c r="A72" s="156"/>
      <c r="B72" s="549"/>
      <c r="C72" s="550"/>
      <c r="D72" s="551"/>
      <c r="E72" s="254"/>
      <c r="F72" s="255"/>
      <c r="G72" s="256"/>
      <c r="H72" s="254"/>
      <c r="I72" s="255"/>
      <c r="J72" s="256"/>
      <c r="K72" s="691"/>
    </row>
    <row r="73" spans="1:11">
      <c r="A73" s="157" t="s">
        <v>82</v>
      </c>
      <c r="B73" s="873" t="s">
        <v>139</v>
      </c>
      <c r="C73" s="874"/>
      <c r="D73" s="875"/>
      <c r="E73" s="254"/>
      <c r="F73" s="255"/>
      <c r="G73" s="256"/>
      <c r="H73" s="254"/>
      <c r="I73" s="255"/>
      <c r="J73" s="256"/>
      <c r="K73" s="691"/>
    </row>
    <row r="74" spans="1:11">
      <c r="A74" s="155">
        <v>1</v>
      </c>
      <c r="B74" s="876" t="s">
        <v>121</v>
      </c>
      <c r="C74" s="877"/>
      <c r="D74" s="878"/>
      <c r="E74" s="254"/>
      <c r="F74" s="255" t="s">
        <v>97</v>
      </c>
      <c r="G74" s="256">
        <v>4</v>
      </c>
      <c r="H74" s="254"/>
      <c r="I74" s="255" t="s">
        <v>198</v>
      </c>
      <c r="J74" s="256">
        <v>4</v>
      </c>
      <c r="K74" s="691"/>
    </row>
    <row r="75" spans="1:11">
      <c r="A75" s="155">
        <v>2</v>
      </c>
      <c r="B75" s="876" t="s">
        <v>122</v>
      </c>
      <c r="C75" s="877"/>
      <c r="D75" s="878"/>
      <c r="E75" s="254"/>
      <c r="F75" s="255" t="s">
        <v>97</v>
      </c>
      <c r="G75" s="256">
        <v>11</v>
      </c>
      <c r="H75" s="254"/>
      <c r="I75" s="255" t="s">
        <v>198</v>
      </c>
      <c r="J75" s="256">
        <v>11</v>
      </c>
      <c r="K75" s="691"/>
    </row>
    <row r="76" spans="1:11">
      <c r="A76" s="155">
        <v>3</v>
      </c>
      <c r="B76" s="546" t="s">
        <v>123</v>
      </c>
      <c r="C76" s="552"/>
      <c r="D76" s="553"/>
      <c r="E76" s="240"/>
      <c r="F76" s="255" t="s">
        <v>12</v>
      </c>
      <c r="G76" s="256">
        <v>1</v>
      </c>
      <c r="H76" s="240"/>
      <c r="I76" s="255" t="s">
        <v>197</v>
      </c>
      <c r="J76" s="256">
        <v>1</v>
      </c>
      <c r="K76" s="691"/>
    </row>
    <row r="77" spans="1:11">
      <c r="A77" s="155"/>
      <c r="B77" s="839" t="s">
        <v>53</v>
      </c>
      <c r="C77" s="840"/>
      <c r="D77" s="841"/>
      <c r="E77" s="254"/>
      <c r="F77" s="255"/>
      <c r="G77" s="256"/>
      <c r="H77" s="254"/>
      <c r="I77" s="255"/>
      <c r="J77" s="256"/>
      <c r="K77" s="691"/>
    </row>
    <row r="78" spans="1:11">
      <c r="A78" s="155"/>
      <c r="B78" s="549"/>
      <c r="C78" s="550"/>
      <c r="D78" s="551"/>
      <c r="E78" s="254"/>
      <c r="F78" s="255"/>
      <c r="G78" s="256"/>
      <c r="H78" s="254"/>
      <c r="I78" s="255"/>
      <c r="J78" s="256"/>
      <c r="K78" s="691"/>
    </row>
    <row r="79" spans="1:11">
      <c r="A79" s="157" t="s">
        <v>83</v>
      </c>
      <c r="B79" s="873" t="s">
        <v>140</v>
      </c>
      <c r="C79" s="874"/>
      <c r="D79" s="875"/>
      <c r="E79" s="254"/>
      <c r="F79" s="255"/>
      <c r="G79" s="256"/>
      <c r="H79" s="254"/>
      <c r="I79" s="255"/>
      <c r="J79" s="256"/>
      <c r="K79" s="691"/>
    </row>
    <row r="80" spans="1:11">
      <c r="A80" s="155">
        <v>1</v>
      </c>
      <c r="B80" s="876" t="s">
        <v>121</v>
      </c>
      <c r="C80" s="877"/>
      <c r="D80" s="878"/>
      <c r="E80" s="254"/>
      <c r="F80" s="255" t="s">
        <v>97</v>
      </c>
      <c r="G80" s="256">
        <v>2</v>
      </c>
      <c r="H80" s="254"/>
      <c r="I80" s="255" t="s">
        <v>198</v>
      </c>
      <c r="J80" s="256">
        <v>2</v>
      </c>
      <c r="K80" s="691"/>
    </row>
    <row r="81" spans="1:11">
      <c r="A81" s="155">
        <v>2</v>
      </c>
      <c r="B81" s="876" t="s">
        <v>122</v>
      </c>
      <c r="C81" s="877"/>
      <c r="D81" s="878"/>
      <c r="E81" s="254"/>
      <c r="F81" s="255" t="s">
        <v>97</v>
      </c>
      <c r="G81" s="256">
        <v>5</v>
      </c>
      <c r="H81" s="254"/>
      <c r="I81" s="255" t="s">
        <v>198</v>
      </c>
      <c r="J81" s="256">
        <v>5</v>
      </c>
      <c r="K81" s="691"/>
    </row>
    <row r="82" spans="1:11">
      <c r="A82" s="155">
        <v>3</v>
      </c>
      <c r="B82" s="546" t="s">
        <v>123</v>
      </c>
      <c r="C82" s="552"/>
      <c r="D82" s="553"/>
      <c r="E82" s="240"/>
      <c r="F82" s="255" t="s">
        <v>12</v>
      </c>
      <c r="G82" s="256">
        <v>1</v>
      </c>
      <c r="H82" s="240"/>
      <c r="I82" s="255" t="s">
        <v>197</v>
      </c>
      <c r="J82" s="256">
        <v>1</v>
      </c>
      <c r="K82" s="691"/>
    </row>
    <row r="83" spans="1:11">
      <c r="A83" s="155"/>
      <c r="B83" s="839" t="s">
        <v>53</v>
      </c>
      <c r="C83" s="840"/>
      <c r="D83" s="841"/>
      <c r="E83" s="254"/>
      <c r="F83" s="255"/>
      <c r="G83" s="256"/>
      <c r="H83" s="254"/>
      <c r="I83" s="255"/>
      <c r="J83" s="256"/>
      <c r="K83" s="691"/>
    </row>
    <row r="84" spans="1:11">
      <c r="A84" s="155"/>
      <c r="B84" s="549"/>
      <c r="C84" s="550"/>
      <c r="D84" s="551"/>
      <c r="E84" s="254"/>
      <c r="F84" s="255"/>
      <c r="G84" s="256"/>
      <c r="H84" s="254"/>
      <c r="I84" s="255"/>
      <c r="J84" s="256"/>
      <c r="K84" s="691"/>
    </row>
    <row r="85" spans="1:11">
      <c r="A85" s="157" t="s">
        <v>84</v>
      </c>
      <c r="B85" s="873" t="s">
        <v>141</v>
      </c>
      <c r="C85" s="874"/>
      <c r="D85" s="875"/>
      <c r="E85" s="254"/>
      <c r="F85" s="255"/>
      <c r="G85" s="256"/>
      <c r="H85" s="254"/>
      <c r="I85" s="255"/>
      <c r="J85" s="256"/>
      <c r="K85" s="691"/>
    </row>
    <row r="86" spans="1:11">
      <c r="A86" s="155">
        <v>1</v>
      </c>
      <c r="B86" s="876" t="s">
        <v>121</v>
      </c>
      <c r="C86" s="877"/>
      <c r="D86" s="878"/>
      <c r="E86" s="254"/>
      <c r="F86" s="255" t="s">
        <v>97</v>
      </c>
      <c r="G86" s="256">
        <v>2</v>
      </c>
      <c r="H86" s="254"/>
      <c r="I86" s="255" t="s">
        <v>198</v>
      </c>
      <c r="J86" s="256">
        <v>2</v>
      </c>
      <c r="K86" s="691"/>
    </row>
    <row r="87" spans="1:11">
      <c r="A87" s="155">
        <v>2</v>
      </c>
      <c r="B87" s="876" t="s">
        <v>122</v>
      </c>
      <c r="C87" s="877"/>
      <c r="D87" s="878"/>
      <c r="E87" s="254"/>
      <c r="F87" s="255" t="s">
        <v>97</v>
      </c>
      <c r="G87" s="256">
        <v>3</v>
      </c>
      <c r="H87" s="254"/>
      <c r="I87" s="255" t="s">
        <v>198</v>
      </c>
      <c r="J87" s="256">
        <v>3</v>
      </c>
      <c r="K87" s="691"/>
    </row>
    <row r="88" spans="1:11">
      <c r="A88" s="155">
        <v>3</v>
      </c>
      <c r="B88" s="546" t="s">
        <v>123</v>
      </c>
      <c r="C88" s="552"/>
      <c r="D88" s="553"/>
      <c r="E88" s="240"/>
      <c r="F88" s="255" t="s">
        <v>12</v>
      </c>
      <c r="G88" s="256">
        <v>1</v>
      </c>
      <c r="H88" s="240"/>
      <c r="I88" s="255" t="s">
        <v>197</v>
      </c>
      <c r="J88" s="256">
        <v>1</v>
      </c>
      <c r="K88" s="691"/>
    </row>
    <row r="89" spans="1:11">
      <c r="A89" s="155"/>
      <c r="B89" s="839" t="s">
        <v>53</v>
      </c>
      <c r="C89" s="840"/>
      <c r="D89" s="841"/>
      <c r="E89" s="254"/>
      <c r="F89" s="255"/>
      <c r="G89" s="256"/>
      <c r="H89" s="254"/>
      <c r="I89" s="255"/>
      <c r="J89" s="256"/>
      <c r="K89" s="691"/>
    </row>
    <row r="90" spans="1:11">
      <c r="A90" s="155"/>
      <c r="B90" s="549"/>
      <c r="C90" s="550"/>
      <c r="D90" s="551"/>
      <c r="E90" s="254"/>
      <c r="F90" s="255"/>
      <c r="G90" s="256"/>
      <c r="H90" s="254"/>
      <c r="I90" s="255"/>
      <c r="J90" s="256"/>
      <c r="K90" s="691"/>
    </row>
    <row r="91" spans="1:11">
      <c r="A91" s="157" t="s">
        <v>85</v>
      </c>
      <c r="B91" s="873" t="s">
        <v>142</v>
      </c>
      <c r="C91" s="874"/>
      <c r="D91" s="875"/>
      <c r="E91" s="254"/>
      <c r="F91" s="255"/>
      <c r="G91" s="256"/>
      <c r="H91" s="254"/>
      <c r="I91" s="255"/>
      <c r="J91" s="256"/>
      <c r="K91" s="691"/>
    </row>
    <row r="92" spans="1:11">
      <c r="A92" s="155">
        <v>1</v>
      </c>
      <c r="B92" s="876" t="s">
        <v>121</v>
      </c>
      <c r="C92" s="877"/>
      <c r="D92" s="878"/>
      <c r="E92" s="254"/>
      <c r="F92" s="255" t="s">
        <v>97</v>
      </c>
      <c r="G92" s="256">
        <v>1</v>
      </c>
      <c r="H92" s="254"/>
      <c r="I92" s="255" t="s">
        <v>198</v>
      </c>
      <c r="J92" s="256">
        <v>1</v>
      </c>
      <c r="K92" s="691"/>
    </row>
    <row r="93" spans="1:11">
      <c r="A93" s="155">
        <v>2</v>
      </c>
      <c r="B93" s="876" t="s">
        <v>122</v>
      </c>
      <c r="C93" s="877"/>
      <c r="D93" s="878"/>
      <c r="E93" s="254"/>
      <c r="F93" s="255" t="s">
        <v>97</v>
      </c>
      <c r="G93" s="256">
        <v>2</v>
      </c>
      <c r="H93" s="254"/>
      <c r="I93" s="255" t="s">
        <v>198</v>
      </c>
      <c r="J93" s="256">
        <v>2</v>
      </c>
      <c r="K93" s="691"/>
    </row>
    <row r="94" spans="1:11">
      <c r="A94" s="155">
        <v>3</v>
      </c>
      <c r="B94" s="546" t="s">
        <v>123</v>
      </c>
      <c r="C94" s="552"/>
      <c r="D94" s="553"/>
      <c r="E94" s="240"/>
      <c r="F94" s="255" t="s">
        <v>12</v>
      </c>
      <c r="G94" s="256">
        <v>1</v>
      </c>
      <c r="H94" s="240"/>
      <c r="I94" s="255" t="s">
        <v>197</v>
      </c>
      <c r="J94" s="256">
        <v>1</v>
      </c>
      <c r="K94" s="691"/>
    </row>
    <row r="95" spans="1:11">
      <c r="A95" s="155"/>
      <c r="B95" s="839" t="s">
        <v>53</v>
      </c>
      <c r="C95" s="840"/>
      <c r="D95" s="841"/>
      <c r="E95" s="254"/>
      <c r="F95" s="255"/>
      <c r="G95" s="256"/>
      <c r="H95" s="254"/>
      <c r="I95" s="255"/>
      <c r="J95" s="256"/>
      <c r="K95" s="691"/>
    </row>
    <row r="96" spans="1:11">
      <c r="A96" s="155"/>
      <c r="B96" s="549"/>
      <c r="C96" s="550"/>
      <c r="D96" s="551"/>
      <c r="E96" s="254"/>
      <c r="F96" s="255"/>
      <c r="G96" s="256"/>
      <c r="H96" s="254"/>
      <c r="I96" s="255"/>
      <c r="J96" s="256"/>
      <c r="K96" s="691"/>
    </row>
    <row r="97" spans="1:11">
      <c r="A97" s="157" t="s">
        <v>86</v>
      </c>
      <c r="B97" s="873" t="s">
        <v>143</v>
      </c>
      <c r="C97" s="874"/>
      <c r="D97" s="875"/>
      <c r="E97" s="254"/>
      <c r="F97" s="255"/>
      <c r="G97" s="256"/>
      <c r="H97" s="254"/>
      <c r="I97" s="255"/>
      <c r="J97" s="256"/>
      <c r="K97" s="691"/>
    </row>
    <row r="98" spans="1:11">
      <c r="A98" s="155">
        <v>1</v>
      </c>
      <c r="B98" s="876" t="s">
        <v>121</v>
      </c>
      <c r="C98" s="877"/>
      <c r="D98" s="878"/>
      <c r="E98" s="254"/>
      <c r="F98" s="255" t="s">
        <v>97</v>
      </c>
      <c r="G98" s="256">
        <v>2</v>
      </c>
      <c r="H98" s="254"/>
      <c r="I98" s="255" t="s">
        <v>198</v>
      </c>
      <c r="J98" s="256">
        <v>2</v>
      </c>
      <c r="K98" s="691"/>
    </row>
    <row r="99" spans="1:11">
      <c r="A99" s="155">
        <v>2</v>
      </c>
      <c r="B99" s="876" t="s">
        <v>122</v>
      </c>
      <c r="C99" s="877"/>
      <c r="D99" s="878"/>
      <c r="E99" s="254"/>
      <c r="F99" s="255" t="s">
        <v>97</v>
      </c>
      <c r="G99" s="256">
        <v>5</v>
      </c>
      <c r="H99" s="254"/>
      <c r="I99" s="255" t="s">
        <v>198</v>
      </c>
      <c r="J99" s="256">
        <v>5</v>
      </c>
      <c r="K99" s="691"/>
    </row>
    <row r="100" spans="1:11">
      <c r="A100" s="155">
        <v>3</v>
      </c>
      <c r="B100" s="546" t="s">
        <v>123</v>
      </c>
      <c r="C100" s="552"/>
      <c r="D100" s="553"/>
      <c r="E100" s="240"/>
      <c r="F100" s="255" t="s">
        <v>12</v>
      </c>
      <c r="G100" s="256">
        <v>1</v>
      </c>
      <c r="H100" s="240"/>
      <c r="I100" s="255" t="s">
        <v>197</v>
      </c>
      <c r="J100" s="256">
        <v>1</v>
      </c>
      <c r="K100" s="691"/>
    </row>
    <row r="101" spans="1:11">
      <c r="A101" s="155"/>
      <c r="B101" s="839" t="s">
        <v>53</v>
      </c>
      <c r="C101" s="840"/>
      <c r="D101" s="841"/>
      <c r="E101" s="254"/>
      <c r="F101" s="255"/>
      <c r="G101" s="256"/>
      <c r="H101" s="254"/>
      <c r="I101" s="255"/>
      <c r="J101" s="256"/>
      <c r="K101" s="691"/>
    </row>
    <row r="102" spans="1:11">
      <c r="A102" s="155"/>
      <c r="B102" s="549"/>
      <c r="C102" s="550"/>
      <c r="D102" s="551"/>
      <c r="E102" s="254"/>
      <c r="F102" s="255"/>
      <c r="G102" s="256"/>
      <c r="H102" s="254"/>
      <c r="I102" s="255"/>
      <c r="J102" s="256"/>
      <c r="K102" s="691"/>
    </row>
    <row r="103" spans="1:11">
      <c r="A103" s="157" t="s">
        <v>102</v>
      </c>
      <c r="B103" s="873" t="s">
        <v>144</v>
      </c>
      <c r="C103" s="874"/>
      <c r="D103" s="875"/>
      <c r="E103" s="254"/>
      <c r="F103" s="255"/>
      <c r="G103" s="256"/>
      <c r="H103" s="254"/>
      <c r="I103" s="255"/>
      <c r="J103" s="256"/>
      <c r="K103" s="691"/>
    </row>
    <row r="104" spans="1:11">
      <c r="A104" s="155">
        <v>2</v>
      </c>
      <c r="B104" s="876" t="s">
        <v>122</v>
      </c>
      <c r="C104" s="877"/>
      <c r="D104" s="878"/>
      <c r="E104" s="254"/>
      <c r="F104" s="255" t="s">
        <v>97</v>
      </c>
      <c r="G104" s="256">
        <v>6</v>
      </c>
      <c r="H104" s="254"/>
      <c r="I104" s="255" t="s">
        <v>198</v>
      </c>
      <c r="J104" s="256">
        <v>6</v>
      </c>
      <c r="K104" s="691"/>
    </row>
    <row r="105" spans="1:11">
      <c r="A105" s="155">
        <v>3</v>
      </c>
      <c r="B105" s="546" t="s">
        <v>123</v>
      </c>
      <c r="C105" s="552"/>
      <c r="D105" s="553"/>
      <c r="E105" s="240"/>
      <c r="F105" s="255" t="s">
        <v>12</v>
      </c>
      <c r="G105" s="256">
        <v>1</v>
      </c>
      <c r="H105" s="240"/>
      <c r="I105" s="255" t="s">
        <v>197</v>
      </c>
      <c r="J105" s="256">
        <v>1</v>
      </c>
      <c r="K105" s="691"/>
    </row>
    <row r="106" spans="1:11">
      <c r="A106" s="155"/>
      <c r="B106" s="546"/>
      <c r="C106" s="552"/>
      <c r="D106" s="553"/>
      <c r="E106" s="240"/>
      <c r="F106" s="255"/>
      <c r="G106" s="256"/>
      <c r="H106" s="240"/>
      <c r="I106" s="255"/>
      <c r="J106" s="256"/>
      <c r="K106" s="691"/>
    </row>
    <row r="107" spans="1:11">
      <c r="A107" s="155"/>
      <c r="B107" s="839" t="s">
        <v>53</v>
      </c>
      <c r="C107" s="840"/>
      <c r="D107" s="841"/>
      <c r="E107" s="254"/>
      <c r="F107" s="255"/>
      <c r="G107" s="256"/>
      <c r="H107" s="254"/>
      <c r="I107" s="255"/>
      <c r="J107" s="256"/>
      <c r="K107" s="691"/>
    </row>
    <row r="108" spans="1:11">
      <c r="A108" s="155"/>
      <c r="B108" s="549"/>
      <c r="C108" s="550"/>
      <c r="D108" s="551"/>
      <c r="E108" s="254"/>
      <c r="F108" s="255"/>
      <c r="G108" s="256"/>
      <c r="H108" s="254"/>
      <c r="I108" s="255"/>
      <c r="J108" s="256"/>
      <c r="K108" s="691"/>
    </row>
    <row r="109" spans="1:11">
      <c r="A109" s="157" t="s">
        <v>101</v>
      </c>
      <c r="B109" s="873" t="s">
        <v>146</v>
      </c>
      <c r="C109" s="874"/>
      <c r="D109" s="875"/>
      <c r="E109" s="254"/>
      <c r="F109" s="255"/>
      <c r="G109" s="256"/>
      <c r="H109" s="254"/>
      <c r="I109" s="255"/>
      <c r="J109" s="256"/>
      <c r="K109" s="691"/>
    </row>
    <row r="110" spans="1:11">
      <c r="A110" s="155">
        <v>1</v>
      </c>
      <c r="B110" s="876" t="s">
        <v>145</v>
      </c>
      <c r="C110" s="877"/>
      <c r="D110" s="878"/>
      <c r="E110" s="254"/>
      <c r="F110" s="255" t="s">
        <v>98</v>
      </c>
      <c r="G110" s="256">
        <v>15</v>
      </c>
      <c r="H110" s="254"/>
      <c r="I110" s="255" t="s">
        <v>199</v>
      </c>
      <c r="J110" s="256">
        <v>15</v>
      </c>
      <c r="K110" s="691"/>
    </row>
    <row r="111" spans="1:11">
      <c r="A111" s="155">
        <v>2</v>
      </c>
      <c r="B111" s="546" t="s">
        <v>168</v>
      </c>
      <c r="C111" s="547"/>
      <c r="D111" s="548"/>
      <c r="E111" s="254"/>
      <c r="F111" s="255" t="s">
        <v>98</v>
      </c>
      <c r="G111" s="256">
        <v>12</v>
      </c>
      <c r="H111" s="254"/>
      <c r="I111" s="255" t="s">
        <v>199</v>
      </c>
      <c r="J111" s="256">
        <v>12</v>
      </c>
      <c r="K111" s="691"/>
    </row>
    <row r="112" spans="1:11">
      <c r="A112" s="155">
        <v>3</v>
      </c>
      <c r="B112" s="546" t="s">
        <v>169</v>
      </c>
      <c r="C112" s="547"/>
      <c r="D112" s="548"/>
      <c r="E112" s="254"/>
      <c r="F112" s="255" t="s">
        <v>103</v>
      </c>
      <c r="G112" s="256">
        <v>20</v>
      </c>
      <c r="H112" s="254"/>
      <c r="I112" s="255" t="s">
        <v>196</v>
      </c>
      <c r="J112" s="256">
        <v>20</v>
      </c>
      <c r="K112" s="691"/>
    </row>
    <row r="113" spans="1:11">
      <c r="A113" s="155">
        <v>4</v>
      </c>
      <c r="B113" s="546" t="s">
        <v>170</v>
      </c>
      <c r="C113" s="547"/>
      <c r="D113" s="548"/>
      <c r="E113" s="254"/>
      <c r="F113" s="255" t="s">
        <v>103</v>
      </c>
      <c r="G113" s="256">
        <v>40</v>
      </c>
      <c r="H113" s="254"/>
      <c r="I113" s="255" t="s">
        <v>196</v>
      </c>
      <c r="J113" s="256">
        <v>40</v>
      </c>
      <c r="K113" s="691"/>
    </row>
    <row r="114" spans="1:11">
      <c r="A114" s="155">
        <v>5</v>
      </c>
      <c r="B114" s="876" t="s">
        <v>123</v>
      </c>
      <c r="C114" s="877"/>
      <c r="D114" s="878"/>
      <c r="E114" s="254"/>
      <c r="F114" s="255" t="s">
        <v>103</v>
      </c>
      <c r="G114" s="256">
        <v>12</v>
      </c>
      <c r="H114" s="254"/>
      <c r="I114" s="255" t="s">
        <v>197</v>
      </c>
      <c r="J114" s="256">
        <v>1</v>
      </c>
      <c r="K114" s="691"/>
    </row>
    <row r="115" spans="1:11">
      <c r="A115" s="155"/>
      <c r="B115" s="839" t="s">
        <v>53</v>
      </c>
      <c r="C115" s="840"/>
      <c r="D115" s="841"/>
      <c r="E115" s="254"/>
      <c r="F115" s="255"/>
      <c r="G115" s="256"/>
      <c r="H115" s="254"/>
      <c r="I115" s="255"/>
      <c r="J115" s="256"/>
      <c r="K115" s="691"/>
    </row>
    <row r="116" spans="1:11">
      <c r="A116" s="155"/>
      <c r="B116" s="549"/>
      <c r="C116" s="550"/>
      <c r="D116" s="551"/>
      <c r="E116" s="254"/>
      <c r="F116" s="255"/>
      <c r="G116" s="256"/>
      <c r="H116" s="254"/>
      <c r="I116" s="255"/>
      <c r="J116" s="256"/>
      <c r="K116" s="691"/>
    </row>
    <row r="117" spans="1:11">
      <c r="A117" s="157" t="s">
        <v>136</v>
      </c>
      <c r="B117" s="873" t="s">
        <v>124</v>
      </c>
      <c r="C117" s="874"/>
      <c r="D117" s="875"/>
      <c r="E117" s="254"/>
      <c r="F117" s="255"/>
      <c r="G117" s="256"/>
      <c r="H117" s="254"/>
      <c r="I117" s="255"/>
      <c r="J117" s="256"/>
      <c r="K117" s="691"/>
    </row>
    <row r="118" spans="1:11">
      <c r="A118" s="155">
        <v>1</v>
      </c>
      <c r="B118" s="836" t="s">
        <v>125</v>
      </c>
      <c r="C118" s="837"/>
      <c r="D118" s="838"/>
      <c r="E118" s="254"/>
      <c r="F118" s="255" t="s">
        <v>97</v>
      </c>
      <c r="G118" s="256">
        <v>12</v>
      </c>
      <c r="H118" s="254"/>
      <c r="I118" s="255" t="s">
        <v>198</v>
      </c>
      <c r="J118" s="256">
        <v>12</v>
      </c>
      <c r="K118" s="691"/>
    </row>
    <row r="119" spans="1:11">
      <c r="A119" s="155">
        <v>2</v>
      </c>
      <c r="B119" s="876" t="s">
        <v>123</v>
      </c>
      <c r="C119" s="877"/>
      <c r="D119" s="878"/>
      <c r="E119" s="254"/>
      <c r="F119" s="255" t="s">
        <v>103</v>
      </c>
      <c r="G119" s="256">
        <v>2</v>
      </c>
      <c r="H119" s="254"/>
      <c r="I119" s="255" t="s">
        <v>197</v>
      </c>
      <c r="J119" s="256">
        <v>2</v>
      </c>
      <c r="K119" s="691"/>
    </row>
    <row r="120" spans="1:11">
      <c r="A120" s="155"/>
      <c r="B120" s="839" t="s">
        <v>53</v>
      </c>
      <c r="C120" s="840"/>
      <c r="D120" s="841"/>
      <c r="E120" s="254"/>
      <c r="F120" s="255"/>
      <c r="G120" s="256"/>
      <c r="H120" s="254"/>
      <c r="I120" s="255"/>
      <c r="J120" s="256"/>
      <c r="K120" s="691"/>
    </row>
    <row r="121" spans="1:11">
      <c r="A121" s="155"/>
      <c r="B121" s="549"/>
      <c r="C121" s="550"/>
      <c r="D121" s="551"/>
      <c r="E121" s="254"/>
      <c r="F121" s="255"/>
      <c r="G121" s="256"/>
      <c r="H121" s="254"/>
      <c r="I121" s="255"/>
      <c r="J121" s="256"/>
      <c r="K121" s="691"/>
    </row>
    <row r="122" spans="1:11">
      <c r="A122" s="157" t="s">
        <v>137</v>
      </c>
      <c r="B122" s="873" t="s">
        <v>126</v>
      </c>
      <c r="C122" s="874"/>
      <c r="D122" s="875"/>
      <c r="E122" s="254"/>
      <c r="F122" s="255"/>
      <c r="G122" s="256"/>
      <c r="H122" s="254"/>
      <c r="I122" s="255"/>
      <c r="J122" s="256"/>
      <c r="K122" s="691"/>
    </row>
    <row r="123" spans="1:11">
      <c r="A123" s="155">
        <v>1</v>
      </c>
      <c r="B123" s="876" t="s">
        <v>149</v>
      </c>
      <c r="C123" s="877"/>
      <c r="D123" s="878"/>
      <c r="E123" s="254"/>
      <c r="F123" s="255" t="s">
        <v>12</v>
      </c>
      <c r="G123" s="256">
        <v>1</v>
      </c>
      <c r="H123" s="254"/>
      <c r="I123" s="255" t="s">
        <v>197</v>
      </c>
      <c r="J123" s="256">
        <v>1</v>
      </c>
      <c r="K123" s="691"/>
    </row>
    <row r="124" spans="1:11">
      <c r="A124" s="155">
        <v>2</v>
      </c>
      <c r="B124" s="876" t="s">
        <v>147</v>
      </c>
      <c r="C124" s="877"/>
      <c r="D124" s="878"/>
      <c r="E124" s="254"/>
      <c r="F124" s="255" t="s">
        <v>97</v>
      </c>
      <c r="G124" s="256">
        <v>4</v>
      </c>
      <c r="H124" s="254"/>
      <c r="I124" s="255" t="s">
        <v>198</v>
      </c>
      <c r="J124" s="256">
        <v>4</v>
      </c>
      <c r="K124" s="691"/>
    </row>
    <row r="125" spans="1:11">
      <c r="A125" s="155">
        <v>3</v>
      </c>
      <c r="B125" s="876" t="s">
        <v>127</v>
      </c>
      <c r="C125" s="877"/>
      <c r="D125" s="878"/>
      <c r="E125" s="254"/>
      <c r="F125" s="255" t="s">
        <v>104</v>
      </c>
      <c r="G125" s="256">
        <v>4</v>
      </c>
      <c r="H125" s="254"/>
      <c r="I125" s="255" t="s">
        <v>199</v>
      </c>
      <c r="J125" s="256">
        <v>4</v>
      </c>
      <c r="K125" s="691"/>
    </row>
    <row r="126" spans="1:11">
      <c r="A126" s="155">
        <v>4</v>
      </c>
      <c r="B126" s="876" t="s">
        <v>168</v>
      </c>
      <c r="C126" s="879"/>
      <c r="D126" s="880"/>
      <c r="E126" s="254"/>
      <c r="F126" s="255" t="s">
        <v>104</v>
      </c>
      <c r="G126" s="256">
        <v>3</v>
      </c>
      <c r="H126" s="254"/>
      <c r="I126" s="255" t="s">
        <v>199</v>
      </c>
      <c r="J126" s="256">
        <v>3</v>
      </c>
      <c r="K126" s="691"/>
    </row>
    <row r="127" spans="1:11">
      <c r="A127" s="155">
        <v>5</v>
      </c>
      <c r="B127" s="876" t="s">
        <v>169</v>
      </c>
      <c r="C127" s="879"/>
      <c r="D127" s="880"/>
      <c r="E127" s="254"/>
      <c r="F127" s="255" t="s">
        <v>45</v>
      </c>
      <c r="G127" s="256">
        <v>8</v>
      </c>
      <c r="H127" s="254"/>
      <c r="I127" s="255" t="s">
        <v>196</v>
      </c>
      <c r="J127" s="256">
        <v>8</v>
      </c>
      <c r="K127" s="691"/>
    </row>
    <row r="128" spans="1:11">
      <c r="A128" s="155">
        <v>6</v>
      </c>
      <c r="B128" s="876" t="s">
        <v>170</v>
      </c>
      <c r="C128" s="879"/>
      <c r="D128" s="880"/>
      <c r="E128" s="254"/>
      <c r="F128" s="255" t="s">
        <v>104</v>
      </c>
      <c r="G128" s="256">
        <v>12</v>
      </c>
      <c r="H128" s="254"/>
      <c r="I128" s="255" t="s">
        <v>199</v>
      </c>
      <c r="J128" s="256">
        <v>12</v>
      </c>
      <c r="K128" s="691"/>
    </row>
    <row r="129" spans="1:11">
      <c r="A129" s="155">
        <v>7</v>
      </c>
      <c r="B129" s="876" t="s">
        <v>148</v>
      </c>
      <c r="C129" s="877"/>
      <c r="D129" s="878"/>
      <c r="E129" s="254"/>
      <c r="F129" s="255" t="s">
        <v>104</v>
      </c>
      <c r="G129" s="256">
        <v>4</v>
      </c>
      <c r="H129" s="254"/>
      <c r="I129" s="255" t="s">
        <v>199</v>
      </c>
      <c r="J129" s="256">
        <v>4</v>
      </c>
      <c r="K129" s="691"/>
    </row>
    <row r="130" spans="1:11">
      <c r="A130" s="155">
        <v>8</v>
      </c>
      <c r="B130" s="836" t="s">
        <v>128</v>
      </c>
      <c r="C130" s="837"/>
      <c r="D130" s="838"/>
      <c r="E130" s="254"/>
      <c r="F130" s="255" t="s">
        <v>12</v>
      </c>
      <c r="G130" s="256">
        <v>1</v>
      </c>
      <c r="H130" s="254"/>
      <c r="I130" s="255" t="s">
        <v>196</v>
      </c>
      <c r="J130" s="256">
        <v>1</v>
      </c>
      <c r="K130" s="691"/>
    </row>
    <row r="131" spans="1:11">
      <c r="A131" s="155"/>
      <c r="B131" s="839" t="s">
        <v>53</v>
      </c>
      <c r="C131" s="840"/>
      <c r="D131" s="841"/>
      <c r="E131" s="254"/>
      <c r="F131" s="255"/>
      <c r="G131" s="256"/>
      <c r="H131" s="254"/>
      <c r="I131" s="255"/>
      <c r="J131" s="256"/>
      <c r="K131" s="691"/>
    </row>
    <row r="132" spans="1:11">
      <c r="A132" s="155"/>
      <c r="B132" s="549"/>
      <c r="C132" s="550"/>
      <c r="D132" s="551"/>
      <c r="E132" s="254"/>
      <c r="F132" s="255"/>
      <c r="G132" s="256"/>
      <c r="H132" s="254"/>
      <c r="I132" s="255"/>
      <c r="J132" s="256"/>
      <c r="K132" s="691"/>
    </row>
    <row r="133" spans="1:11">
      <c r="A133" s="157" t="s">
        <v>138</v>
      </c>
      <c r="B133" s="873" t="s">
        <v>129</v>
      </c>
      <c r="C133" s="874"/>
      <c r="D133" s="875"/>
      <c r="E133" s="254"/>
      <c r="F133" s="263"/>
      <c r="G133" s="256"/>
      <c r="H133" s="254"/>
      <c r="I133" s="263"/>
      <c r="J133" s="256"/>
      <c r="K133" s="691"/>
    </row>
    <row r="134" spans="1:11">
      <c r="A134" s="155">
        <v>1</v>
      </c>
      <c r="B134" s="876" t="s">
        <v>171</v>
      </c>
      <c r="C134" s="877"/>
      <c r="D134" s="878"/>
      <c r="E134" s="254"/>
      <c r="F134" s="255" t="s">
        <v>97</v>
      </c>
      <c r="G134" s="256">
        <v>4</v>
      </c>
      <c r="H134" s="254"/>
      <c r="I134" s="255" t="s">
        <v>198</v>
      </c>
      <c r="J134" s="256">
        <v>4</v>
      </c>
      <c r="K134" s="691"/>
    </row>
    <row r="135" spans="1:11">
      <c r="A135" s="155">
        <v>2</v>
      </c>
      <c r="B135" s="876" t="s">
        <v>123</v>
      </c>
      <c r="C135" s="877"/>
      <c r="D135" s="878"/>
      <c r="E135" s="254"/>
      <c r="F135" s="255" t="s">
        <v>12</v>
      </c>
      <c r="G135" s="256">
        <v>1</v>
      </c>
      <c r="H135" s="254"/>
      <c r="I135" s="255" t="s">
        <v>197</v>
      </c>
      <c r="J135" s="256">
        <v>1</v>
      </c>
      <c r="K135" s="691"/>
    </row>
    <row r="136" spans="1:11">
      <c r="A136" s="155"/>
      <c r="B136" s="839" t="s">
        <v>53</v>
      </c>
      <c r="C136" s="840"/>
      <c r="D136" s="841"/>
      <c r="E136" s="254"/>
      <c r="F136" s="255"/>
      <c r="G136" s="256"/>
      <c r="H136" s="254"/>
      <c r="I136" s="255"/>
      <c r="J136" s="256"/>
      <c r="K136" s="691"/>
    </row>
    <row r="137" spans="1:11">
      <c r="A137" s="155"/>
      <c r="B137" s="836"/>
      <c r="C137" s="837"/>
      <c r="D137" s="838"/>
      <c r="E137" s="254"/>
      <c r="F137" s="255"/>
      <c r="G137" s="256"/>
      <c r="H137" s="254"/>
      <c r="I137" s="255"/>
      <c r="J137" s="256"/>
      <c r="K137" s="691"/>
    </row>
    <row r="138" spans="1:11">
      <c r="A138" s="157" t="s">
        <v>176</v>
      </c>
      <c r="B138" s="873" t="s">
        <v>160</v>
      </c>
      <c r="C138" s="874"/>
      <c r="D138" s="875"/>
      <c r="E138" s="254"/>
      <c r="F138" s="263"/>
      <c r="G138" s="256"/>
      <c r="H138" s="254"/>
      <c r="I138" s="263"/>
      <c r="J138" s="256"/>
      <c r="K138" s="691"/>
    </row>
    <row r="139" spans="1:11">
      <c r="A139" s="155">
        <v>1</v>
      </c>
      <c r="B139" s="876" t="s">
        <v>161</v>
      </c>
      <c r="C139" s="877"/>
      <c r="D139" s="878"/>
      <c r="E139" s="254"/>
      <c r="F139" s="255" t="s">
        <v>104</v>
      </c>
      <c r="G139" s="256">
        <v>2</v>
      </c>
      <c r="H139" s="254"/>
      <c r="I139" s="255" t="s">
        <v>200</v>
      </c>
      <c r="J139" s="256">
        <v>2</v>
      </c>
      <c r="K139" s="691"/>
    </row>
    <row r="140" spans="1:11">
      <c r="A140" s="155">
        <v>2</v>
      </c>
      <c r="B140" s="876" t="s">
        <v>172</v>
      </c>
      <c r="C140" s="877"/>
      <c r="D140" s="878"/>
      <c r="E140" s="254"/>
      <c r="F140" s="255" t="s">
        <v>104</v>
      </c>
      <c r="G140" s="256">
        <v>1</v>
      </c>
      <c r="H140" s="254"/>
      <c r="I140" s="255" t="s">
        <v>200</v>
      </c>
      <c r="J140" s="256">
        <v>1</v>
      </c>
      <c r="K140" s="691"/>
    </row>
    <row r="141" spans="1:11">
      <c r="A141" s="155"/>
      <c r="B141" s="839" t="s">
        <v>53</v>
      </c>
      <c r="C141" s="840"/>
      <c r="D141" s="841"/>
      <c r="E141" s="254"/>
      <c r="F141" s="255"/>
      <c r="G141" s="256"/>
      <c r="H141" s="254"/>
      <c r="I141" s="255"/>
      <c r="J141" s="256"/>
      <c r="K141" s="691"/>
    </row>
    <row r="142" spans="1:11">
      <c r="A142" s="155"/>
      <c r="B142" s="549"/>
      <c r="C142" s="550"/>
      <c r="D142" s="551"/>
      <c r="E142" s="254"/>
      <c r="F142" s="255"/>
      <c r="G142" s="256"/>
      <c r="H142" s="254"/>
      <c r="I142" s="255"/>
      <c r="J142" s="256"/>
      <c r="K142" s="691"/>
    </row>
    <row r="143" spans="1:11">
      <c r="A143" s="158" t="s">
        <v>150</v>
      </c>
      <c r="B143" s="810" t="s">
        <v>54</v>
      </c>
      <c r="C143" s="882"/>
      <c r="D143" s="883"/>
      <c r="E143" s="265"/>
      <c r="F143" s="266"/>
      <c r="G143" s="267"/>
      <c r="H143" s="265"/>
      <c r="I143" s="266"/>
      <c r="J143" s="267"/>
      <c r="K143" s="691"/>
    </row>
    <row r="144" spans="1:11">
      <c r="A144" s="155">
        <v>1</v>
      </c>
      <c r="B144" s="881" t="s">
        <v>55</v>
      </c>
      <c r="C144" s="882"/>
      <c r="D144" s="883"/>
      <c r="E144" s="268"/>
      <c r="F144" s="226" t="s">
        <v>45</v>
      </c>
      <c r="G144" s="269">
        <v>100</v>
      </c>
      <c r="H144" s="268"/>
      <c r="I144" s="226" t="s">
        <v>196</v>
      </c>
      <c r="J144" s="269">
        <v>100</v>
      </c>
      <c r="K144" s="691"/>
    </row>
    <row r="145" spans="1:11">
      <c r="A145" s="155">
        <v>2</v>
      </c>
      <c r="B145" s="881" t="s">
        <v>56</v>
      </c>
      <c r="C145" s="882"/>
      <c r="D145" s="883"/>
      <c r="E145" s="268"/>
      <c r="F145" s="226" t="s">
        <v>45</v>
      </c>
      <c r="G145" s="269">
        <v>200</v>
      </c>
      <c r="H145" s="268"/>
      <c r="I145" s="226" t="s">
        <v>196</v>
      </c>
      <c r="J145" s="269">
        <v>200</v>
      </c>
      <c r="K145" s="691"/>
    </row>
    <row r="146" spans="1:11">
      <c r="A146" s="155">
        <v>3</v>
      </c>
      <c r="B146" s="881" t="s">
        <v>57</v>
      </c>
      <c r="C146" s="882"/>
      <c r="D146" s="883"/>
      <c r="E146" s="268"/>
      <c r="F146" s="226" t="s">
        <v>45</v>
      </c>
      <c r="G146" s="269">
        <v>50</v>
      </c>
      <c r="H146" s="268"/>
      <c r="I146" s="226" t="s">
        <v>196</v>
      </c>
      <c r="J146" s="269">
        <v>50</v>
      </c>
      <c r="K146" s="691"/>
    </row>
    <row r="147" spans="1:11">
      <c r="A147" s="155">
        <v>4</v>
      </c>
      <c r="B147" s="881" t="s">
        <v>58</v>
      </c>
      <c r="C147" s="882"/>
      <c r="D147" s="883"/>
      <c r="E147" s="268"/>
      <c r="F147" s="226" t="s">
        <v>45</v>
      </c>
      <c r="G147" s="269">
        <v>15</v>
      </c>
      <c r="H147" s="268"/>
      <c r="I147" s="226" t="s">
        <v>196</v>
      </c>
      <c r="J147" s="269">
        <v>15</v>
      </c>
      <c r="K147" s="691"/>
    </row>
    <row r="148" spans="1:11">
      <c r="A148" s="155">
        <v>5</v>
      </c>
      <c r="B148" s="881" t="s">
        <v>107</v>
      </c>
      <c r="C148" s="882"/>
      <c r="D148" s="883"/>
      <c r="E148" s="268"/>
      <c r="F148" s="226" t="s">
        <v>45</v>
      </c>
      <c r="G148" s="269">
        <v>50</v>
      </c>
      <c r="H148" s="268"/>
      <c r="I148" s="226" t="s">
        <v>196</v>
      </c>
      <c r="J148" s="269">
        <v>50</v>
      </c>
      <c r="K148" s="691"/>
    </row>
    <row r="149" spans="1:11">
      <c r="A149" s="155">
        <v>6</v>
      </c>
      <c r="B149" s="881" t="s">
        <v>59</v>
      </c>
      <c r="C149" s="882"/>
      <c r="D149" s="883"/>
      <c r="E149" s="268"/>
      <c r="F149" s="271" t="s">
        <v>44</v>
      </c>
      <c r="G149" s="272">
        <v>100</v>
      </c>
      <c r="H149" s="268"/>
      <c r="I149" s="271" t="s">
        <v>196</v>
      </c>
      <c r="J149" s="272">
        <v>100</v>
      </c>
      <c r="K149" s="691"/>
    </row>
    <row r="150" spans="1:11">
      <c r="A150" s="155">
        <v>7</v>
      </c>
      <c r="B150" s="881" t="s">
        <v>155</v>
      </c>
      <c r="C150" s="884"/>
      <c r="D150" s="885"/>
      <c r="E150" s="268"/>
      <c r="F150" s="226" t="s">
        <v>60</v>
      </c>
      <c r="G150" s="273">
        <v>40</v>
      </c>
      <c r="H150" s="268"/>
      <c r="I150" s="226" t="s">
        <v>201</v>
      </c>
      <c r="J150" s="490">
        <v>40</v>
      </c>
      <c r="K150" s="691"/>
    </row>
    <row r="151" spans="1:11">
      <c r="A151" s="155">
        <v>8</v>
      </c>
      <c r="B151" s="886" t="s">
        <v>72</v>
      </c>
      <c r="C151" s="882"/>
      <c r="D151" s="883"/>
      <c r="E151" s="268"/>
      <c r="F151" s="226" t="s">
        <v>12</v>
      </c>
      <c r="G151" s="273">
        <v>1</v>
      </c>
      <c r="H151" s="268"/>
      <c r="I151" s="226" t="s">
        <v>197</v>
      </c>
      <c r="J151" s="490">
        <v>1</v>
      </c>
      <c r="K151" s="691"/>
    </row>
    <row r="152" spans="1:11">
      <c r="A152" s="155"/>
      <c r="B152" s="491" t="s">
        <v>205</v>
      </c>
      <c r="C152" s="536"/>
      <c r="D152" s="537"/>
      <c r="E152" s="268"/>
      <c r="F152" s="226"/>
      <c r="G152" s="490"/>
      <c r="H152" s="268"/>
      <c r="I152" s="226"/>
      <c r="J152" s="490"/>
      <c r="K152" s="691"/>
    </row>
    <row r="153" spans="1:11">
      <c r="A153" s="159"/>
      <c r="B153" s="887" t="s">
        <v>53</v>
      </c>
      <c r="C153" s="888"/>
      <c r="D153" s="889"/>
      <c r="E153" s="250"/>
      <c r="F153" s="251"/>
      <c r="G153" s="252"/>
      <c r="H153" s="250"/>
      <c r="I153" s="251"/>
      <c r="J153" s="252"/>
      <c r="K153" s="691"/>
    </row>
    <row r="154" spans="1:11">
      <c r="A154" s="159"/>
      <c r="B154" s="887"/>
      <c r="C154" s="890"/>
      <c r="D154" s="891"/>
      <c r="E154" s="250"/>
      <c r="F154" s="266"/>
      <c r="G154" s="267"/>
      <c r="H154" s="250"/>
      <c r="I154" s="266"/>
      <c r="J154" s="267"/>
      <c r="K154" s="691"/>
    </row>
    <row r="155" spans="1:11">
      <c r="A155" s="158" t="s">
        <v>151</v>
      </c>
      <c r="B155" s="810" t="s">
        <v>77</v>
      </c>
      <c r="C155" s="882"/>
      <c r="D155" s="883"/>
      <c r="E155" s="265"/>
      <c r="F155" s="226"/>
      <c r="G155" s="267"/>
      <c r="H155" s="265"/>
      <c r="I155" s="226"/>
      <c r="J155" s="267"/>
      <c r="K155" s="691"/>
    </row>
    <row r="156" spans="1:11">
      <c r="A156" s="155"/>
      <c r="B156" s="886" t="s">
        <v>156</v>
      </c>
      <c r="C156" s="882"/>
      <c r="D156" s="883"/>
      <c r="E156" s="268">
        <v>1</v>
      </c>
      <c r="F156" s="226" t="s">
        <v>10</v>
      </c>
      <c r="G156" s="269">
        <v>12</v>
      </c>
      <c r="H156" s="268">
        <v>1</v>
      </c>
      <c r="I156" s="226" t="s">
        <v>202</v>
      </c>
      <c r="J156" s="269">
        <v>12</v>
      </c>
      <c r="K156" s="691"/>
    </row>
    <row r="157" spans="1:11">
      <c r="A157" s="155"/>
      <c r="B157" s="886" t="s">
        <v>157</v>
      </c>
      <c r="C157" s="882"/>
      <c r="D157" s="883"/>
      <c r="E157" s="268">
        <v>1</v>
      </c>
      <c r="F157" s="226" t="s">
        <v>10</v>
      </c>
      <c r="G157" s="269">
        <v>12</v>
      </c>
      <c r="H157" s="268">
        <v>1</v>
      </c>
      <c r="I157" s="226" t="s">
        <v>202</v>
      </c>
      <c r="J157" s="269">
        <v>12</v>
      </c>
      <c r="K157" s="691"/>
    </row>
    <row r="158" spans="1:11">
      <c r="A158" s="155"/>
      <c r="B158" s="886" t="s">
        <v>106</v>
      </c>
      <c r="C158" s="882"/>
      <c r="D158" s="883"/>
      <c r="E158" s="268">
        <v>1</v>
      </c>
      <c r="F158" s="226" t="s">
        <v>10</v>
      </c>
      <c r="G158" s="269">
        <v>12</v>
      </c>
      <c r="H158" s="268">
        <v>1</v>
      </c>
      <c r="I158" s="226" t="s">
        <v>202</v>
      </c>
      <c r="J158" s="269">
        <v>12</v>
      </c>
      <c r="K158" s="691"/>
    </row>
    <row r="159" spans="1:11">
      <c r="A159" s="155"/>
      <c r="B159" s="886" t="s">
        <v>61</v>
      </c>
      <c r="C159" s="882"/>
      <c r="D159" s="883"/>
      <c r="E159" s="268">
        <v>1</v>
      </c>
      <c r="F159" s="226" t="s">
        <v>10</v>
      </c>
      <c r="G159" s="269">
        <v>12</v>
      </c>
      <c r="H159" s="268">
        <v>1</v>
      </c>
      <c r="I159" s="226" t="s">
        <v>202</v>
      </c>
      <c r="J159" s="269">
        <v>12</v>
      </c>
      <c r="K159" s="691"/>
    </row>
    <row r="160" spans="1:11">
      <c r="A160" s="155"/>
      <c r="B160" s="886" t="s">
        <v>73</v>
      </c>
      <c r="C160" s="882"/>
      <c r="D160" s="883"/>
      <c r="E160" s="268">
        <v>6</v>
      </c>
      <c r="F160" s="226" t="s">
        <v>10</v>
      </c>
      <c r="G160" s="269">
        <v>12</v>
      </c>
      <c r="H160" s="268">
        <v>6</v>
      </c>
      <c r="I160" s="226" t="s">
        <v>202</v>
      </c>
      <c r="J160" s="269">
        <v>12</v>
      </c>
      <c r="K160" s="691"/>
    </row>
    <row r="161" spans="1:11">
      <c r="A161" s="155"/>
      <c r="B161" s="886" t="s">
        <v>74</v>
      </c>
      <c r="C161" s="882"/>
      <c r="D161" s="883"/>
      <c r="E161" s="268">
        <v>3</v>
      </c>
      <c r="F161" s="226" t="s">
        <v>10</v>
      </c>
      <c r="G161" s="269">
        <v>12</v>
      </c>
      <c r="H161" s="268">
        <v>3</v>
      </c>
      <c r="I161" s="226" t="s">
        <v>202</v>
      </c>
      <c r="J161" s="269">
        <v>12</v>
      </c>
      <c r="K161" s="691"/>
    </row>
    <row r="162" spans="1:11">
      <c r="A162" s="155"/>
      <c r="B162" s="535"/>
      <c r="C162" s="534" t="s">
        <v>112</v>
      </c>
      <c r="D162" s="537"/>
      <c r="E162" s="268">
        <v>1</v>
      </c>
      <c r="F162" s="226" t="s">
        <v>10</v>
      </c>
      <c r="G162" s="269">
        <v>12</v>
      </c>
      <c r="H162" s="268">
        <v>1</v>
      </c>
      <c r="I162" s="226" t="s">
        <v>203</v>
      </c>
      <c r="J162" s="269">
        <v>12</v>
      </c>
      <c r="K162" s="691"/>
    </row>
    <row r="163" spans="1:11">
      <c r="A163" s="155"/>
      <c r="B163" s="886" t="s">
        <v>62</v>
      </c>
      <c r="C163" s="882"/>
      <c r="D163" s="883"/>
      <c r="E163" s="268">
        <v>3</v>
      </c>
      <c r="F163" s="226" t="s">
        <v>10</v>
      </c>
      <c r="G163" s="269">
        <v>12</v>
      </c>
      <c r="H163" s="268">
        <v>3</v>
      </c>
      <c r="I163" s="226" t="s">
        <v>202</v>
      </c>
      <c r="J163" s="269">
        <v>12</v>
      </c>
      <c r="K163" s="691"/>
    </row>
    <row r="164" spans="1:11">
      <c r="A164" s="155"/>
      <c r="B164" s="887" t="s">
        <v>53</v>
      </c>
      <c r="C164" s="888"/>
      <c r="D164" s="889"/>
      <c r="E164" s="276">
        <f>SUM(E156:E163)</f>
        <v>17</v>
      </c>
      <c r="F164" s="226"/>
      <c r="G164" s="267"/>
      <c r="H164" s="276"/>
      <c r="I164" s="226"/>
      <c r="J164" s="267"/>
      <c r="K164" s="691"/>
    </row>
    <row r="165" spans="1:11">
      <c r="A165" s="155"/>
      <c r="B165" s="538"/>
      <c r="C165" s="539"/>
      <c r="D165" s="540"/>
      <c r="E165" s="265"/>
      <c r="F165" s="226"/>
      <c r="G165" s="267"/>
      <c r="H165" s="265"/>
      <c r="I165" s="226"/>
      <c r="J165" s="267"/>
      <c r="K165" s="691"/>
    </row>
    <row r="166" spans="1:11">
      <c r="A166" s="158" t="s">
        <v>152</v>
      </c>
      <c r="B166" s="810" t="s">
        <v>173</v>
      </c>
      <c r="C166" s="882"/>
      <c r="D166" s="883"/>
      <c r="E166" s="265"/>
      <c r="F166" s="226"/>
      <c r="G166" s="267"/>
      <c r="H166" s="265"/>
      <c r="I166" s="226"/>
      <c r="J166" s="267"/>
      <c r="K166" s="691"/>
    </row>
    <row r="167" spans="1:11">
      <c r="A167" s="155"/>
      <c r="B167" s="886" t="s">
        <v>156</v>
      </c>
      <c r="C167" s="882"/>
      <c r="D167" s="883"/>
      <c r="E167" s="268">
        <v>3</v>
      </c>
      <c r="F167" s="226" t="s">
        <v>10</v>
      </c>
      <c r="G167" s="277">
        <v>12</v>
      </c>
      <c r="H167" s="268">
        <v>3</v>
      </c>
      <c r="I167" s="226" t="s">
        <v>202</v>
      </c>
      <c r="J167" s="269">
        <v>12</v>
      </c>
      <c r="K167" s="691"/>
    </row>
    <row r="168" spans="1:11">
      <c r="A168" s="155"/>
      <c r="B168" s="886" t="s">
        <v>157</v>
      </c>
      <c r="C168" s="882"/>
      <c r="D168" s="883"/>
      <c r="E168" s="268">
        <v>3</v>
      </c>
      <c r="F168" s="226" t="s">
        <v>10</v>
      </c>
      <c r="G168" s="277">
        <v>12</v>
      </c>
      <c r="H168" s="268">
        <v>3</v>
      </c>
      <c r="I168" s="226" t="s">
        <v>202</v>
      </c>
      <c r="J168" s="269">
        <v>12</v>
      </c>
      <c r="K168" s="691"/>
    </row>
    <row r="169" spans="1:11">
      <c r="A169" s="155"/>
      <c r="B169" s="886" t="s">
        <v>87</v>
      </c>
      <c r="C169" s="882"/>
      <c r="D169" s="883"/>
      <c r="E169" s="268">
        <v>6</v>
      </c>
      <c r="F169" s="226" t="s">
        <v>10</v>
      </c>
      <c r="G169" s="277">
        <v>12</v>
      </c>
      <c r="H169" s="268">
        <v>6</v>
      </c>
      <c r="I169" s="226" t="s">
        <v>202</v>
      </c>
      <c r="J169" s="269">
        <v>12</v>
      </c>
      <c r="K169" s="691"/>
    </row>
    <row r="170" spans="1:11">
      <c r="A170" s="155"/>
      <c r="B170" s="886" t="s">
        <v>61</v>
      </c>
      <c r="C170" s="882"/>
      <c r="D170" s="883"/>
      <c r="E170" s="268">
        <v>3</v>
      </c>
      <c r="F170" s="226" t="s">
        <v>10</v>
      </c>
      <c r="G170" s="277">
        <v>12</v>
      </c>
      <c r="H170" s="268">
        <v>3</v>
      </c>
      <c r="I170" s="226" t="s">
        <v>202</v>
      </c>
      <c r="J170" s="269">
        <v>12</v>
      </c>
      <c r="K170" s="691"/>
    </row>
    <row r="171" spans="1:11">
      <c r="A171" s="155"/>
      <c r="B171" s="886" t="s">
        <v>73</v>
      </c>
      <c r="C171" s="882"/>
      <c r="D171" s="883"/>
      <c r="E171" s="268">
        <v>12</v>
      </c>
      <c r="F171" s="226" t="s">
        <v>10</v>
      </c>
      <c r="G171" s="277">
        <v>12</v>
      </c>
      <c r="H171" s="268">
        <v>12</v>
      </c>
      <c r="I171" s="226" t="s">
        <v>202</v>
      </c>
      <c r="J171" s="269">
        <v>12</v>
      </c>
      <c r="K171" s="691"/>
    </row>
    <row r="172" spans="1:11">
      <c r="A172" s="155"/>
      <c r="B172" s="886" t="s">
        <v>74</v>
      </c>
      <c r="C172" s="882"/>
      <c r="D172" s="883"/>
      <c r="E172" s="268">
        <v>12</v>
      </c>
      <c r="F172" s="226" t="s">
        <v>10</v>
      </c>
      <c r="G172" s="277">
        <v>12</v>
      </c>
      <c r="H172" s="268">
        <v>12</v>
      </c>
      <c r="I172" s="226" t="s">
        <v>202</v>
      </c>
      <c r="J172" s="269">
        <v>12</v>
      </c>
      <c r="K172" s="691"/>
    </row>
    <row r="173" spans="1:11">
      <c r="A173" s="155"/>
      <c r="B173" s="881" t="s">
        <v>159</v>
      </c>
      <c r="C173" s="884"/>
      <c r="D173" s="885"/>
      <c r="E173" s="268">
        <v>3</v>
      </c>
      <c r="F173" s="226" t="s">
        <v>10</v>
      </c>
      <c r="G173" s="277">
        <v>12</v>
      </c>
      <c r="H173" s="268">
        <v>6</v>
      </c>
      <c r="I173" s="226" t="s">
        <v>202</v>
      </c>
      <c r="J173" s="269">
        <v>12</v>
      </c>
      <c r="K173" s="691"/>
    </row>
    <row r="174" spans="1:11">
      <c r="A174" s="155"/>
      <c r="B174" s="535" t="s">
        <v>88</v>
      </c>
      <c r="C174" s="536"/>
      <c r="D174" s="537"/>
      <c r="E174" s="268">
        <v>6</v>
      </c>
      <c r="F174" s="226" t="s">
        <v>10</v>
      </c>
      <c r="G174" s="277">
        <v>12</v>
      </c>
      <c r="H174" s="268">
        <v>36</v>
      </c>
      <c r="I174" s="226" t="s">
        <v>202</v>
      </c>
      <c r="J174" s="269">
        <v>12</v>
      </c>
      <c r="K174" s="691"/>
    </row>
    <row r="175" spans="1:11">
      <c r="A175" s="155"/>
      <c r="B175" s="886" t="s">
        <v>62</v>
      </c>
      <c r="C175" s="882"/>
      <c r="D175" s="883"/>
      <c r="E175" s="268">
        <v>18</v>
      </c>
      <c r="F175" s="226" t="s">
        <v>10</v>
      </c>
      <c r="G175" s="277">
        <v>12</v>
      </c>
      <c r="H175" s="268">
        <v>18</v>
      </c>
      <c r="I175" s="226" t="s">
        <v>202</v>
      </c>
      <c r="J175" s="269">
        <v>12</v>
      </c>
      <c r="K175" s="691"/>
    </row>
    <row r="176" spans="1:11">
      <c r="A176" s="155"/>
      <c r="B176" s="887" t="s">
        <v>53</v>
      </c>
      <c r="C176" s="888"/>
      <c r="D176" s="889"/>
      <c r="E176" s="276">
        <f>SUM(E167:E175)</f>
        <v>66</v>
      </c>
      <c r="F176" s="226"/>
      <c r="G176" s="267"/>
      <c r="H176" s="276"/>
      <c r="I176" s="226"/>
      <c r="J176" s="267"/>
      <c r="K176" s="691"/>
    </row>
    <row r="177" spans="1:11">
      <c r="A177" s="155"/>
      <c r="B177" s="538"/>
      <c r="C177" s="539"/>
      <c r="D177" s="540"/>
      <c r="E177" s="276"/>
      <c r="F177" s="226"/>
      <c r="G177" s="267"/>
      <c r="H177" s="276"/>
      <c r="I177" s="226"/>
      <c r="J177" s="267"/>
      <c r="K177" s="691"/>
    </row>
    <row r="178" spans="1:11">
      <c r="A178" s="158" t="s">
        <v>153</v>
      </c>
      <c r="B178" s="810" t="s">
        <v>158</v>
      </c>
      <c r="C178" s="882"/>
      <c r="D178" s="883"/>
      <c r="E178" s="265"/>
      <c r="F178" s="226"/>
      <c r="G178" s="267"/>
      <c r="H178" s="265"/>
      <c r="I178" s="226"/>
      <c r="J178" s="267"/>
      <c r="K178" s="691"/>
    </row>
    <row r="179" spans="1:11">
      <c r="A179" s="155"/>
      <c r="B179" s="886" t="s">
        <v>156</v>
      </c>
      <c r="C179" s="882"/>
      <c r="D179" s="883"/>
      <c r="E179" s="268">
        <v>1</v>
      </c>
      <c r="F179" s="226" t="s">
        <v>10</v>
      </c>
      <c r="G179" s="277">
        <v>6</v>
      </c>
      <c r="H179" s="268">
        <v>1</v>
      </c>
      <c r="I179" s="226" t="s">
        <v>202</v>
      </c>
      <c r="J179" s="277">
        <v>6</v>
      </c>
      <c r="K179" s="691"/>
    </row>
    <row r="180" spans="1:11">
      <c r="A180" s="155"/>
      <c r="B180" s="886" t="s">
        <v>157</v>
      </c>
      <c r="C180" s="882"/>
      <c r="D180" s="883"/>
      <c r="E180" s="268">
        <v>1</v>
      </c>
      <c r="F180" s="226" t="s">
        <v>10</v>
      </c>
      <c r="G180" s="277">
        <v>6</v>
      </c>
      <c r="H180" s="268">
        <v>1</v>
      </c>
      <c r="I180" s="226" t="s">
        <v>202</v>
      </c>
      <c r="J180" s="277">
        <v>6</v>
      </c>
      <c r="K180" s="691"/>
    </row>
    <row r="181" spans="1:11">
      <c r="A181" s="155"/>
      <c r="B181" s="886" t="s">
        <v>87</v>
      </c>
      <c r="C181" s="882"/>
      <c r="D181" s="883"/>
      <c r="E181" s="268">
        <v>1</v>
      </c>
      <c r="F181" s="226" t="s">
        <v>10</v>
      </c>
      <c r="G181" s="277">
        <v>6</v>
      </c>
      <c r="H181" s="268">
        <v>1</v>
      </c>
      <c r="I181" s="226" t="s">
        <v>202</v>
      </c>
      <c r="J181" s="277">
        <v>6</v>
      </c>
      <c r="K181" s="691"/>
    </row>
    <row r="182" spans="1:11">
      <c r="A182" s="155"/>
      <c r="B182" s="886" t="s">
        <v>73</v>
      </c>
      <c r="C182" s="882"/>
      <c r="D182" s="883"/>
      <c r="E182" s="268">
        <v>4</v>
      </c>
      <c r="F182" s="226" t="s">
        <v>10</v>
      </c>
      <c r="G182" s="277">
        <v>6</v>
      </c>
      <c r="H182" s="268">
        <v>4</v>
      </c>
      <c r="I182" s="226" t="s">
        <v>202</v>
      </c>
      <c r="J182" s="277">
        <v>6</v>
      </c>
      <c r="K182" s="691"/>
    </row>
    <row r="183" spans="1:11">
      <c r="A183" s="155"/>
      <c r="B183" s="886" t="s">
        <v>74</v>
      </c>
      <c r="C183" s="882"/>
      <c r="D183" s="883"/>
      <c r="E183" s="268">
        <v>4</v>
      </c>
      <c r="F183" s="226" t="s">
        <v>10</v>
      </c>
      <c r="G183" s="277">
        <v>6</v>
      </c>
      <c r="H183" s="268">
        <v>4</v>
      </c>
      <c r="I183" s="226" t="s">
        <v>202</v>
      </c>
      <c r="J183" s="277">
        <v>6</v>
      </c>
      <c r="K183" s="691"/>
    </row>
    <row r="184" spans="1:11">
      <c r="A184" s="155"/>
      <c r="B184" s="881" t="s">
        <v>159</v>
      </c>
      <c r="C184" s="884"/>
      <c r="D184" s="885"/>
      <c r="E184" s="268">
        <v>1</v>
      </c>
      <c r="F184" s="226" t="s">
        <v>10</v>
      </c>
      <c r="G184" s="277">
        <v>6</v>
      </c>
      <c r="H184" s="268">
        <v>1</v>
      </c>
      <c r="I184" s="226" t="s">
        <v>202</v>
      </c>
      <c r="J184" s="277">
        <v>6</v>
      </c>
      <c r="K184" s="691"/>
    </row>
    <row r="185" spans="1:11">
      <c r="A185" s="155"/>
      <c r="B185" s="535" t="s">
        <v>88</v>
      </c>
      <c r="C185" s="536"/>
      <c r="D185" s="537"/>
      <c r="E185" s="268">
        <v>4</v>
      </c>
      <c r="F185" s="226" t="s">
        <v>10</v>
      </c>
      <c r="G185" s="277">
        <v>6</v>
      </c>
      <c r="H185" s="268">
        <v>4</v>
      </c>
      <c r="I185" s="226" t="s">
        <v>202</v>
      </c>
      <c r="J185" s="277">
        <v>6</v>
      </c>
      <c r="K185" s="691"/>
    </row>
    <row r="186" spans="1:11">
      <c r="A186" s="155"/>
      <c r="B186" s="886" t="s">
        <v>62</v>
      </c>
      <c r="C186" s="882"/>
      <c r="D186" s="883"/>
      <c r="E186" s="268">
        <v>4</v>
      </c>
      <c r="F186" s="226" t="s">
        <v>10</v>
      </c>
      <c r="G186" s="277">
        <v>6</v>
      </c>
      <c r="H186" s="268">
        <v>4</v>
      </c>
      <c r="I186" s="226" t="s">
        <v>202</v>
      </c>
      <c r="J186" s="277">
        <v>6</v>
      </c>
      <c r="K186" s="691"/>
    </row>
    <row r="187" spans="1:11">
      <c r="A187" s="155"/>
      <c r="B187" s="887" t="s">
        <v>53</v>
      </c>
      <c r="C187" s="888"/>
      <c r="D187" s="889"/>
      <c r="E187" s="276">
        <f>SUM(E179:E186)</f>
        <v>20</v>
      </c>
      <c r="F187" s="226"/>
      <c r="G187" s="267"/>
      <c r="H187" s="276"/>
      <c r="I187" s="226"/>
      <c r="J187" s="267"/>
      <c r="K187" s="691"/>
    </row>
    <row r="188" spans="1:11">
      <c r="A188" s="155"/>
      <c r="B188" s="538"/>
      <c r="C188" s="539"/>
      <c r="D188" s="540"/>
      <c r="E188" s="276"/>
      <c r="F188" s="226"/>
      <c r="G188" s="267"/>
      <c r="H188" s="276"/>
      <c r="I188" s="226"/>
      <c r="J188" s="267"/>
      <c r="K188" s="691"/>
    </row>
    <row r="189" spans="1:11">
      <c r="A189" s="155"/>
      <c r="B189" s="538"/>
      <c r="C189" s="539"/>
      <c r="D189" s="540"/>
      <c r="E189" s="276"/>
      <c r="F189" s="226"/>
      <c r="G189" s="267"/>
      <c r="H189" s="276"/>
      <c r="I189" s="226"/>
      <c r="J189" s="267"/>
      <c r="K189" s="691"/>
    </row>
    <row r="190" spans="1:11">
      <c r="A190" s="155"/>
      <c r="B190" s="538"/>
      <c r="C190" s="539"/>
      <c r="D190" s="540"/>
      <c r="E190" s="265"/>
      <c r="F190" s="226"/>
      <c r="G190" s="267"/>
      <c r="H190" s="265"/>
      <c r="I190" s="226"/>
      <c r="J190" s="267"/>
      <c r="K190" s="691"/>
    </row>
    <row r="191" spans="1:11">
      <c r="A191" s="158" t="s">
        <v>154</v>
      </c>
      <c r="B191" s="810" t="s">
        <v>20</v>
      </c>
      <c r="C191" s="882"/>
      <c r="D191" s="883"/>
      <c r="E191" s="265"/>
      <c r="F191" s="226"/>
      <c r="G191" s="267"/>
      <c r="H191" s="265"/>
      <c r="I191" s="226"/>
      <c r="J191" s="267"/>
      <c r="K191" s="691"/>
    </row>
    <row r="192" spans="1:11">
      <c r="A192" s="155"/>
      <c r="B192" s="816" t="s">
        <v>63</v>
      </c>
      <c r="C192" s="884"/>
      <c r="D192" s="885"/>
      <c r="E192" s="265"/>
      <c r="F192" s="226"/>
      <c r="G192" s="267"/>
      <c r="H192" s="265"/>
      <c r="I192" s="226"/>
      <c r="J192" s="267"/>
      <c r="K192" s="691"/>
    </row>
    <row r="193" spans="1:11">
      <c r="A193" s="158" t="s">
        <v>162</v>
      </c>
      <c r="B193" s="899" t="s">
        <v>89</v>
      </c>
      <c r="C193" s="900"/>
      <c r="D193" s="901"/>
      <c r="E193" s="265"/>
      <c r="F193" s="226"/>
      <c r="G193" s="267"/>
      <c r="H193" s="265"/>
      <c r="I193" s="226"/>
      <c r="J193" s="267"/>
      <c r="K193" s="691"/>
    </row>
    <row r="194" spans="1:11">
      <c r="A194" s="155"/>
      <c r="B194" s="895"/>
      <c r="C194" s="884"/>
      <c r="D194" s="885"/>
      <c r="E194" s="265"/>
      <c r="F194" s="226"/>
      <c r="G194" s="267"/>
      <c r="H194" s="265"/>
      <c r="I194" s="226"/>
      <c r="J194" s="267"/>
      <c r="K194" s="691"/>
    </row>
    <row r="195" spans="1:11">
      <c r="A195" s="155"/>
      <c r="B195" s="896" t="s">
        <v>64</v>
      </c>
      <c r="C195" s="897"/>
      <c r="D195" s="898"/>
      <c r="E195" s="265"/>
      <c r="F195" s="226"/>
      <c r="G195" s="267"/>
      <c r="H195" s="265"/>
      <c r="I195" s="226"/>
      <c r="J195" s="267"/>
      <c r="K195" s="691"/>
    </row>
    <row r="196" spans="1:11">
      <c r="A196" s="155"/>
      <c r="B196" s="896" t="s">
        <v>65</v>
      </c>
      <c r="C196" s="828"/>
      <c r="D196" s="829"/>
      <c r="E196" s="265"/>
      <c r="F196" s="226"/>
      <c r="G196" s="267"/>
      <c r="H196" s="265"/>
      <c r="I196" s="226"/>
      <c r="J196" s="267"/>
      <c r="K196" s="691"/>
    </row>
    <row r="197" spans="1:11">
      <c r="A197" s="155"/>
      <c r="B197" s="896" t="s">
        <v>66</v>
      </c>
      <c r="C197" s="897"/>
      <c r="D197" s="898"/>
      <c r="E197" s="265"/>
      <c r="F197" s="226"/>
      <c r="G197" s="267"/>
      <c r="H197" s="265"/>
      <c r="I197" s="226"/>
      <c r="J197" s="267"/>
      <c r="K197" s="691"/>
    </row>
    <row r="198" spans="1:11">
      <c r="A198" s="155"/>
      <c r="B198" s="896" t="s">
        <v>38</v>
      </c>
      <c r="C198" s="897"/>
      <c r="D198" s="898"/>
      <c r="E198" s="265"/>
      <c r="F198" s="226"/>
      <c r="G198" s="267"/>
      <c r="H198" s="265"/>
      <c r="I198" s="226"/>
      <c r="J198" s="267"/>
      <c r="K198" s="691"/>
    </row>
    <row r="199" spans="1:11">
      <c r="A199" s="155"/>
      <c r="B199" s="896" t="s">
        <v>67</v>
      </c>
      <c r="C199" s="897"/>
      <c r="D199" s="898"/>
      <c r="E199" s="265"/>
      <c r="F199" s="226"/>
      <c r="G199" s="267"/>
      <c r="H199" s="265"/>
      <c r="I199" s="226"/>
      <c r="J199" s="267"/>
      <c r="K199" s="691"/>
    </row>
    <row r="200" spans="1:11">
      <c r="A200" s="155"/>
      <c r="B200" s="909" t="s">
        <v>68</v>
      </c>
      <c r="C200" s="903"/>
      <c r="D200" s="904"/>
      <c r="E200" s="265"/>
      <c r="F200" s="226"/>
      <c r="G200" s="267"/>
      <c r="H200" s="265"/>
      <c r="I200" s="226"/>
      <c r="J200" s="267"/>
      <c r="K200" s="691"/>
    </row>
    <row r="201" spans="1:11" ht="15" thickBot="1">
      <c r="A201" s="155"/>
      <c r="B201" s="911" t="s">
        <v>69</v>
      </c>
      <c r="C201" s="912"/>
      <c r="D201" s="913"/>
      <c r="E201" s="912" t="s">
        <v>174</v>
      </c>
      <c r="F201" s="912"/>
      <c r="G201" s="912"/>
      <c r="H201" s="532"/>
      <c r="I201" s="532"/>
      <c r="J201" s="532"/>
      <c r="K201" s="691"/>
    </row>
    <row r="202" spans="1:11" ht="15" thickBot="1">
      <c r="A202" s="160"/>
      <c r="B202" s="915" t="s">
        <v>32</v>
      </c>
      <c r="C202" s="916"/>
      <c r="D202" s="917"/>
      <c r="E202" s="107"/>
      <c r="F202" s="105"/>
      <c r="G202" s="106"/>
      <c r="H202" s="107"/>
      <c r="I202" s="105"/>
      <c r="J202" s="106"/>
      <c r="K202" s="691"/>
    </row>
    <row r="203" spans="1:11">
      <c r="A203" s="102"/>
      <c r="B203" s="103"/>
      <c r="C203" s="103"/>
      <c r="D203" s="103"/>
      <c r="E203" s="103"/>
      <c r="F203" s="103"/>
      <c r="G203" s="103"/>
      <c r="H203" s="2"/>
      <c r="I203" s="2"/>
      <c r="J203" s="2"/>
    </row>
    <row r="204" spans="1:11">
      <c r="A204" s="905" t="s">
        <v>11</v>
      </c>
      <c r="B204" s="906"/>
      <c r="C204" s="906"/>
      <c r="D204" s="103"/>
      <c r="E204" s="103"/>
      <c r="F204" s="103"/>
      <c r="G204" s="103"/>
      <c r="H204" s="2"/>
      <c r="I204" s="2"/>
      <c r="J204" s="2"/>
    </row>
    <row r="205" spans="1:11">
      <c r="A205" s="102"/>
      <c r="B205" s="103"/>
      <c r="C205" s="103"/>
      <c r="D205" s="103"/>
      <c r="E205" s="103"/>
      <c r="F205" s="103"/>
      <c r="G205" s="103"/>
    </row>
    <row r="206" spans="1:11">
      <c r="A206" s="907" t="s">
        <v>40</v>
      </c>
      <c r="B206" s="908"/>
      <c r="C206" s="908"/>
      <c r="D206" s="103"/>
      <c r="E206" s="103"/>
      <c r="F206" s="103"/>
      <c r="G206" s="103"/>
    </row>
    <row r="207" spans="1:11">
      <c r="A207" s="14" t="s">
        <v>94</v>
      </c>
      <c r="B207" s="16"/>
      <c r="C207" s="16"/>
      <c r="D207" s="162"/>
      <c r="E207" s="9"/>
      <c r="F207" s="9"/>
      <c r="G207" s="9"/>
    </row>
    <row r="208" spans="1:11">
      <c r="A208" s="2"/>
      <c r="B208" s="2"/>
      <c r="C208" s="2"/>
      <c r="D208" s="2"/>
      <c r="E208" s="9"/>
      <c r="F208" s="9"/>
      <c r="G208" s="9"/>
    </row>
    <row r="209" spans="1:7">
      <c r="A209" t="s">
        <v>29</v>
      </c>
      <c r="B209" s="16"/>
      <c r="C209" s="16"/>
      <c r="D209" s="16"/>
      <c r="E209" s="9"/>
      <c r="F209" s="9"/>
      <c r="G209" s="9"/>
    </row>
    <row r="210" spans="1:7">
      <c r="E210" s="9"/>
      <c r="F210" s="9"/>
      <c r="G210" s="9"/>
    </row>
    <row r="211" spans="1:7">
      <c r="A211" s="23" t="s">
        <v>130</v>
      </c>
      <c r="D211" s="40" t="s">
        <v>95</v>
      </c>
      <c r="E211" s="9"/>
      <c r="F211" s="9"/>
      <c r="G211" s="9"/>
    </row>
    <row r="212" spans="1:7">
      <c r="A212" t="s">
        <v>93</v>
      </c>
      <c r="D212" s="163" t="s">
        <v>96</v>
      </c>
      <c r="E212" s="9"/>
      <c r="F212" s="9"/>
      <c r="G212" s="9"/>
    </row>
    <row r="213" spans="1:7">
      <c r="A213" s="2"/>
      <c r="B213" s="2"/>
      <c r="C213" s="2"/>
      <c r="D213" s="2"/>
      <c r="E213" s="9"/>
      <c r="F213" s="9"/>
      <c r="G213" s="9"/>
    </row>
  </sheetData>
  <mergeCells count="162">
    <mergeCell ref="H8:K8"/>
    <mergeCell ref="B201:D201"/>
    <mergeCell ref="E201:G201"/>
    <mergeCell ref="B202:D202"/>
    <mergeCell ref="A204:C204"/>
    <mergeCell ref="A206:C206"/>
    <mergeCell ref="K11:K12"/>
    <mergeCell ref="B195:D195"/>
    <mergeCell ref="B196:D196"/>
    <mergeCell ref="B197:D197"/>
    <mergeCell ref="B198:D198"/>
    <mergeCell ref="B199:D199"/>
    <mergeCell ref="B200:D200"/>
    <mergeCell ref="B186:D186"/>
    <mergeCell ref="B187:D187"/>
    <mergeCell ref="B191:D191"/>
    <mergeCell ref="B192:D192"/>
    <mergeCell ref="B193:D193"/>
    <mergeCell ref="B194:D194"/>
    <mergeCell ref="B179:D179"/>
    <mergeCell ref="B180:D180"/>
    <mergeCell ref="B181:D181"/>
    <mergeCell ref="B182:D182"/>
    <mergeCell ref="B183:D183"/>
    <mergeCell ref="B184:D184"/>
    <mergeCell ref="B171:D171"/>
    <mergeCell ref="B172:D172"/>
    <mergeCell ref="B173:D173"/>
    <mergeCell ref="B175:D175"/>
    <mergeCell ref="B176:D176"/>
    <mergeCell ref="B178:D178"/>
    <mergeCell ref="B164:D164"/>
    <mergeCell ref="B166:D166"/>
    <mergeCell ref="B167:D167"/>
    <mergeCell ref="B168:D168"/>
    <mergeCell ref="B169:D169"/>
    <mergeCell ref="B170:D170"/>
    <mergeCell ref="B157:D157"/>
    <mergeCell ref="B158:D158"/>
    <mergeCell ref="B159:D159"/>
    <mergeCell ref="B160:D160"/>
    <mergeCell ref="B161:D161"/>
    <mergeCell ref="B163:D163"/>
    <mergeCell ref="B150:D150"/>
    <mergeCell ref="B151:D151"/>
    <mergeCell ref="B153:D153"/>
    <mergeCell ref="B154:D154"/>
    <mergeCell ref="B155:D155"/>
    <mergeCell ref="B156:D156"/>
    <mergeCell ref="B144:D144"/>
    <mergeCell ref="B145:D145"/>
    <mergeCell ref="B146:D146"/>
    <mergeCell ref="B147:D147"/>
    <mergeCell ref="B148:D148"/>
    <mergeCell ref="B149:D149"/>
    <mergeCell ref="B137:D137"/>
    <mergeCell ref="B138:D138"/>
    <mergeCell ref="B139:D139"/>
    <mergeCell ref="B140:D140"/>
    <mergeCell ref="B141:D141"/>
    <mergeCell ref="B143:D143"/>
    <mergeCell ref="B130:D130"/>
    <mergeCell ref="B131:D131"/>
    <mergeCell ref="B133:D133"/>
    <mergeCell ref="B134:D134"/>
    <mergeCell ref="B135:D135"/>
    <mergeCell ref="B136:D136"/>
    <mergeCell ref="B124:D124"/>
    <mergeCell ref="B125:D125"/>
    <mergeCell ref="B126:D126"/>
    <mergeCell ref="B127:D127"/>
    <mergeCell ref="B128:D128"/>
    <mergeCell ref="B129:D129"/>
    <mergeCell ref="B117:D117"/>
    <mergeCell ref="B118:D118"/>
    <mergeCell ref="B119:D119"/>
    <mergeCell ref="B120:D120"/>
    <mergeCell ref="B122:D122"/>
    <mergeCell ref="B123:D123"/>
    <mergeCell ref="B104:D104"/>
    <mergeCell ref="B107:D107"/>
    <mergeCell ref="B109:D109"/>
    <mergeCell ref="B110:D110"/>
    <mergeCell ref="B114:D114"/>
    <mergeCell ref="B115:D115"/>
    <mergeCell ref="B95:D95"/>
    <mergeCell ref="B97:D97"/>
    <mergeCell ref="B98:D98"/>
    <mergeCell ref="B99:D99"/>
    <mergeCell ref="B101:D101"/>
    <mergeCell ref="B103:D103"/>
    <mergeCell ref="B86:D86"/>
    <mergeCell ref="B87:D87"/>
    <mergeCell ref="B89:D89"/>
    <mergeCell ref="B91:D91"/>
    <mergeCell ref="B92:D92"/>
    <mergeCell ref="B93:D93"/>
    <mergeCell ref="B77:D77"/>
    <mergeCell ref="B79:D79"/>
    <mergeCell ref="B80:D80"/>
    <mergeCell ref="B81:D81"/>
    <mergeCell ref="B83:D83"/>
    <mergeCell ref="B85:D85"/>
    <mergeCell ref="B69:D69"/>
    <mergeCell ref="B70:D70"/>
    <mergeCell ref="B71:D71"/>
    <mergeCell ref="B73:D73"/>
    <mergeCell ref="B74:D74"/>
    <mergeCell ref="B75:D75"/>
    <mergeCell ref="B61:D61"/>
    <mergeCell ref="B63:D63"/>
    <mergeCell ref="B64:D64"/>
    <mergeCell ref="B65:D65"/>
    <mergeCell ref="B66:D66"/>
    <mergeCell ref="B68:D68"/>
    <mergeCell ref="B54:D54"/>
    <mergeCell ref="B55:D55"/>
    <mergeCell ref="B57:D57"/>
    <mergeCell ref="B58:D58"/>
    <mergeCell ref="B59:D59"/>
    <mergeCell ref="B60:D60"/>
    <mergeCell ref="B47:D47"/>
    <mergeCell ref="B48:D48"/>
    <mergeCell ref="B49:D49"/>
    <mergeCell ref="B51:D51"/>
    <mergeCell ref="B52:D52"/>
    <mergeCell ref="B53:D53"/>
    <mergeCell ref="B40:D40"/>
    <mergeCell ref="B41:D41"/>
    <mergeCell ref="B42:D42"/>
    <mergeCell ref="B43:D43"/>
    <mergeCell ref="B44:D44"/>
    <mergeCell ref="B46:D46"/>
    <mergeCell ref="B32:D32"/>
    <mergeCell ref="B35:D35"/>
    <mergeCell ref="B36:D36"/>
    <mergeCell ref="B37:D37"/>
    <mergeCell ref="B38:D38"/>
    <mergeCell ref="B23:D23"/>
    <mergeCell ref="B25:D25"/>
    <mergeCell ref="B26:D26"/>
    <mergeCell ref="B27:D27"/>
    <mergeCell ref="B28:D28"/>
    <mergeCell ref="B29:D29"/>
    <mergeCell ref="B16:D16"/>
    <mergeCell ref="B17:D17"/>
    <mergeCell ref="B22:D22"/>
    <mergeCell ref="D9:F9"/>
    <mergeCell ref="A11:A12"/>
    <mergeCell ref="B11:D12"/>
    <mergeCell ref="E11:E12"/>
    <mergeCell ref="F11:F12"/>
    <mergeCell ref="B30:D30"/>
    <mergeCell ref="G11:G12"/>
    <mergeCell ref="A2:C5"/>
    <mergeCell ref="D2:F3"/>
    <mergeCell ref="G2:G5"/>
    <mergeCell ref="D4:F5"/>
    <mergeCell ref="D8:F8"/>
    <mergeCell ref="B13:D13"/>
    <mergeCell ref="B14:D14"/>
    <mergeCell ref="B15:D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Final Qoute</vt:lpstr>
      <vt:lpstr>Reconcilled QTY</vt:lpstr>
      <vt:lpstr>original bid</vt:lpstr>
      <vt:lpstr>G &amp; R</vt:lpstr>
      <vt:lpstr>MEGANTECH</vt:lpstr>
      <vt:lpstr>EDP COMPARATIVE</vt:lpstr>
      <vt:lpstr>EDP2</vt:lpstr>
      <vt:lpstr> O AND J COMPARATIVE</vt:lpstr>
      <vt:lpstr>G &amp; R (2)</vt:lpstr>
      <vt:lpstr>Reconciled Qty with Contr's amt</vt:lpstr>
      <vt:lpstr>'Final Qoute'!Print_Area</vt:lpstr>
      <vt:lpstr>'original bid'!Print_Area</vt:lpstr>
      <vt:lpstr>'Reconcilled QTY'!Print_Area</vt:lpstr>
      <vt:lpstr>'Final Qoute'!Print_Titles</vt:lpstr>
      <vt:lpstr>'original bid'!Print_Titles</vt:lpstr>
      <vt:lpstr>'Reconciled Qty with Contr''s amt'!Print_Titles</vt:lpstr>
      <vt:lpstr>'Reconcilled QTY'!Print_Titles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</dc:creator>
  <cp:lastModifiedBy>Eguia,Wellert,CAGAYANDEORO,Engineering Projects</cp:lastModifiedBy>
  <cp:lastPrinted>2020-11-17T05:20:18Z</cp:lastPrinted>
  <dcterms:created xsi:type="dcterms:W3CDTF">2013-04-08T01:32:43Z</dcterms:created>
  <dcterms:modified xsi:type="dcterms:W3CDTF">2021-11-02T12:43:42Z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2019-03-05T06:53:39.6277189Z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