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帳務資料\"/>
    </mc:Choice>
  </mc:AlternateContent>
  <xr:revisionPtr revIDLastSave="0" documentId="13_ncr:1_{C2834D9D-59EE-4FFE-AE55-E0BB5BDD307D}" xr6:coauthVersionLast="36" xr6:coauthVersionMax="36" xr10:uidLastSave="{00000000-0000-0000-0000-000000000000}"/>
  <bookViews>
    <workbookView xWindow="0" yWindow="0" windowWidth="28800" windowHeight="11520" tabRatio="697" activeTab="6" xr2:uid="{00000000-000D-0000-FFFF-FFFF00000000}"/>
  </bookViews>
  <sheets>
    <sheet name="未收帳款" sheetId="66" r:id="rId1"/>
    <sheet name="零用金表單" sheetId="61" r:id="rId2"/>
    <sheet name="印黑帳本" sheetId="59" r:id="rId3"/>
    <sheet name="未出帳表 明細" sheetId="64" r:id="rId4"/>
    <sheet name="印黑2025出帳表 " sheetId="63" r:id="rId5"/>
    <sheet name="印黑2024出帳表" sheetId="57" r:id="rId6"/>
    <sheet name="2025墨水機應收帳款 " sheetId="65" r:id="rId7"/>
    <sheet name="2024墨水機應收帳款 " sheetId="48" r:id="rId8"/>
    <sheet name="2023墨水機應收帳款" sheetId="17" r:id="rId9"/>
  </sheets>
  <definedNames>
    <definedName name="_xlnm._FilterDatabase" localSheetId="8" hidden="1">'2023墨水機應收帳款'!$D$1:$D$343</definedName>
    <definedName name="bank" localSheetId="6">"Options!$B$17:$B$" &amp; IF((16+COUNTA(#REF!))&lt;=17,17,(16+COUNTA(#REF!)))</definedName>
    <definedName name="bank" localSheetId="3">"Options!$B$17:$B$" &amp; IF((16+COUNTA(#REF!))&lt;=17,17,(16+COUNTA(#REF!)))</definedName>
    <definedName name="bank" localSheetId="0">"Options!$B$17:$B$" &amp; IF((16+COUNTA(#REF!))&lt;=17,17,(16+COUNTA(#REF!)))</definedName>
    <definedName name="bank" localSheetId="4">"Options!$B$17:$B$" &amp; IF((16+COUNTA(#REF!))&lt;=17,17,(16+COUNTA(#REF!)))</definedName>
    <definedName name="bank" localSheetId="1">"Options!$B$17:$B$" &amp; IF((16+COUNTA(#REF!))&lt;=17,17,(16+COUNTA(#REF!)))</definedName>
    <definedName name="bank">"Options!$B$17:$B$" &amp; IF((16+COUNTA(#REF!))&lt;=17,17,(16+COUNTA(#REF!)))</definedName>
    <definedName name="bankA" localSheetId="6">"Bank!$A$10:$A$"&amp;IF((9+COUNTA(#REF!))&lt;=10,10,(9+COUNTA(#REF!)))</definedName>
    <definedName name="bankA" localSheetId="3">"Bank!$A$10:$A$"&amp;IF((9+COUNTA(#REF!))&lt;=10,10,(9+COUNTA(#REF!)))</definedName>
    <definedName name="bankA" localSheetId="0">"Bank!$A$10:$A$"&amp;IF((9+COUNTA(#REF!))&lt;=10,10,(9+COUNTA(#REF!)))</definedName>
    <definedName name="bankA" localSheetId="4">"Bank!$A$10:$A$"&amp;IF((9+COUNTA(#REF!))&lt;=10,10,(9+COUNTA(#REF!)))</definedName>
    <definedName name="bankA" localSheetId="2">"Bank!$A$10:$A$"&amp;IF((9+COUNTA(#REF!))&lt;=10,10,(9+COUNTA(#REF!)))</definedName>
    <definedName name="bankA" localSheetId="1">"Bank!$A$10:$A$"&amp;IF((9+COUNTA(#REF!))&lt;=10,10,(9+COUNTA(#REF!)))</definedName>
    <definedName name="bankA">"Bank!$A$10:$A$"&amp;IF((9+COUNTA(#REF!))&lt;=10,10,(9+COUNTA(#REF!)))</definedName>
    <definedName name="bankB" localSheetId="6">"Bank!$B$10:$B$"&amp;IF((9+COUNTA(#REF!))&lt;=10,10,(9+COUNTA(#REF!)))</definedName>
    <definedName name="bankB" localSheetId="3">"Bank!$B$10:$B$"&amp;IF((9+COUNTA(#REF!))&lt;=10,10,(9+COUNTA(#REF!)))</definedName>
    <definedName name="bankB" localSheetId="0">"Bank!$B$10:$B$"&amp;IF((9+COUNTA(#REF!))&lt;=10,10,(9+COUNTA(#REF!)))</definedName>
    <definedName name="bankB" localSheetId="4">"Bank!$B$10:$B$"&amp;IF((9+COUNTA(#REF!))&lt;=10,10,(9+COUNTA(#REF!)))</definedName>
    <definedName name="bankB" localSheetId="2">"Bank!$B$10:$B$"&amp;IF((9+COUNTA(#REF!))&lt;=10,10,(9+COUNTA(#REF!)))</definedName>
    <definedName name="bankB" localSheetId="1">"Bank!$B$10:$B$"&amp;IF((9+COUNTA(#REF!))&lt;=10,10,(9+COUNTA(#REF!)))</definedName>
    <definedName name="bankB">"Bank!$B$10:$B$"&amp;IF((9+COUNTA(#REF!))&lt;=10,10,(9+COUNTA(#REF!)))</definedName>
    <definedName name="bankD" localSheetId="6">"Bank!$D$10:$D$"&amp;IF((9+COUNTA(#REF!))&lt;=10,10,(9+COUNTA(#REF!)))</definedName>
    <definedName name="bankD" localSheetId="3">"Bank!$D$10:$D$"&amp;IF((9+COUNTA(#REF!))&lt;=10,10,(9+COUNTA(#REF!)))</definedName>
    <definedName name="bankD" localSheetId="0">"Bank!$D$10:$D$"&amp;IF((9+COUNTA(#REF!))&lt;=10,10,(9+COUNTA(#REF!)))</definedName>
    <definedName name="bankD" localSheetId="4">"Bank!$D$10:$D$"&amp;IF((9+COUNTA(#REF!))&lt;=10,10,(9+COUNTA(#REF!)))</definedName>
    <definedName name="bankD" localSheetId="2">"Bank!$D$10:$D$"&amp;IF((9+COUNTA(#REF!))&lt;=10,10,(9+COUNTA(#REF!)))</definedName>
    <definedName name="bankD" localSheetId="1">"Bank!$D$10:$D$"&amp;IF((9+COUNTA(#REF!))&lt;=10,10,(9+COUNTA(#REF!)))</definedName>
    <definedName name="bankD">"Bank!$D$10:$D$"&amp;IF((9+COUNTA(#REF!))&lt;=10,10,(9+COUNTA(#REF!)))</definedName>
    <definedName name="bankE" localSheetId="6">"Bank!$E$10:$E$"&amp;IF((9+COUNTA(#REF!))&lt;=10,10,(9+COUNTA(#REF!)))</definedName>
    <definedName name="bankE" localSheetId="3">"Bank!$E$10:$E$"&amp;IF((9+COUNTA(#REF!))&lt;=10,10,(9+COUNTA(#REF!)))</definedName>
    <definedName name="bankE" localSheetId="0">"Bank!$E$10:$E$"&amp;IF((9+COUNTA(#REF!))&lt;=10,10,(9+COUNTA(#REF!)))</definedName>
    <definedName name="bankE" localSheetId="4">"Bank!$E$10:$E$"&amp;IF((9+COUNTA(#REF!))&lt;=10,10,(9+COUNTA(#REF!)))</definedName>
    <definedName name="bankE" localSheetId="2">"Bank!$E$10:$E$"&amp;IF((9+COUNTA(#REF!))&lt;=10,10,(9+COUNTA(#REF!)))</definedName>
    <definedName name="bankE" localSheetId="1">"Bank!$E$10:$E$"&amp;IF((9+COUNTA(#REF!))&lt;=10,10,(9+COUNTA(#REF!)))</definedName>
    <definedName name="bankE">"Bank!$E$10:$E$"&amp;IF((9+COUNTA(#REF!))&lt;=10,10,(9+COUNTA(#REF!)))</definedName>
    <definedName name="bankF" localSheetId="6">"Bank!$F$10:$F$"&amp;IF((9+COUNTA(#REF!))&lt;=10,10,(9+COUNTA(#REF!)))</definedName>
    <definedName name="bankF" localSheetId="3">"Bank!$F$10:$F$"&amp;IF((9+COUNTA(#REF!))&lt;=10,10,(9+COUNTA(#REF!)))</definedName>
    <definedName name="bankF" localSheetId="0">"Bank!$F$10:$F$"&amp;IF((9+COUNTA(#REF!))&lt;=10,10,(9+COUNTA(#REF!)))</definedName>
    <definedName name="bankF" localSheetId="4">"Bank!$F$10:$F$"&amp;IF((9+COUNTA(#REF!))&lt;=10,10,(9+COUNTA(#REF!)))</definedName>
    <definedName name="bankF" localSheetId="2">"Bank!$F$10:$F$"&amp;IF((9+COUNTA(#REF!))&lt;=10,10,(9+COUNTA(#REF!)))</definedName>
    <definedName name="bankF" localSheetId="1">"Bank!$F$10:$F$"&amp;IF((9+COUNTA(#REF!))&lt;=10,10,(9+COUNTA(#REF!)))</definedName>
    <definedName name="bankF">"Bank!$F$10:$F$"&amp;IF((9+COUNTA(#REF!))&lt;=10,10,(9+COUNTA(#REF!)))</definedName>
    <definedName name="bankG" localSheetId="6">"Bank!$G$10:$G$"&amp;IF((9+COUNTA(#REF!))&lt;=10,10,(9+COUNTA(#REF!)))</definedName>
    <definedName name="bankG" localSheetId="3">"Bank!$G$10:$G$"&amp;IF((9+COUNTA(#REF!))&lt;=10,10,(9+COUNTA(#REF!)))</definedName>
    <definedName name="bankG" localSheetId="0">"Bank!$G$10:$G$"&amp;IF((9+COUNTA(#REF!))&lt;=10,10,(9+COUNTA(#REF!)))</definedName>
    <definedName name="bankG" localSheetId="4">"Bank!$G$10:$G$"&amp;IF((9+COUNTA(#REF!))&lt;=10,10,(9+COUNTA(#REF!)))</definedName>
    <definedName name="bankG" localSheetId="2">"Bank!$G$10:$G$"&amp;IF((9+COUNTA(#REF!))&lt;=10,10,(9+COUNTA(#REF!)))</definedName>
    <definedName name="bankG" localSheetId="1">"Bank!$G$10:$G$"&amp;IF((9+COUNTA(#REF!))&lt;=10,10,(9+COUNTA(#REF!)))</definedName>
    <definedName name="bankG">"Bank!$G$10:$G$"&amp;IF((9+COUNTA(#REF!))&lt;=10,10,(9+COUNTA(#REF!)))</definedName>
    <definedName name="banknow" localSheetId="6">(INDIRECT('2025墨水機應收帳款 '!bankB)&lt;=NOW())</definedName>
    <definedName name="banknow" localSheetId="3">(INDIRECT('未出帳表 明細'!bankB)&lt;=NOW())</definedName>
    <definedName name="banknow" localSheetId="0">(INDIRECT(未收帳款!bankB)&lt;=NOW())</definedName>
    <definedName name="banknow" localSheetId="4">(INDIRECT('印黑2025出帳表 '!bankB)&lt;=NOW())</definedName>
    <definedName name="banknow" localSheetId="2">(INDIRECT(印黑帳本!bankB)&lt;=NOW())</definedName>
    <definedName name="banknow" localSheetId="1">(INDIRECT(零用金表單!bankB)&lt;=NOW())</definedName>
    <definedName name="banknow">(INDIRECT(bankB)&lt;=NOW())</definedName>
    <definedName name="bankpay" localSheetId="6">"Parameter!$F$4:$F$"&amp;(COUNTA(#REF!)+3)</definedName>
    <definedName name="bankpay" localSheetId="3">"Parameter!$F$4:$F$"&amp;(COUNTA(#REF!)+3)</definedName>
    <definedName name="bankpay" localSheetId="0">"Parameter!$F$4:$F$"&amp;(COUNTA(#REF!)+3)</definedName>
    <definedName name="bankpay" localSheetId="4">"Parameter!$F$4:$F$"&amp;(COUNTA(#REF!)+3)</definedName>
    <definedName name="bankpay" localSheetId="1">"Parameter!$F$4:$F$"&amp;(COUNTA(#REF!)+3)</definedName>
    <definedName name="bankpay">"Parameter!$F$4:$F$"&amp;(COUNTA(#REF!)+3)</definedName>
    <definedName name="bankpay1" localSheetId="6">OFFSET(#REF!,,,COUNTA(#REF!),)</definedName>
    <definedName name="bankpay1" localSheetId="3">OFFSET(#REF!,,,COUNTA(#REF!),)</definedName>
    <definedName name="bankpay1" localSheetId="0">OFFSET(#REF!,,,COUNTA(#REF!),)</definedName>
    <definedName name="bankpay1" localSheetId="4">OFFSET(#REF!,,,COUNTA(#REF!),)</definedName>
    <definedName name="bankpay1" localSheetId="1">OFFSET(#REF!,,,COUNTA(#REF!),)</definedName>
    <definedName name="bankpay1">OFFSET(#REF!,,,COUNTA(#REF!),)</definedName>
    <definedName name="banktype1" localSheetId="6">#REF!</definedName>
    <definedName name="banktype1" localSheetId="3">#REF!</definedName>
    <definedName name="banktype1" localSheetId="0">#REF!</definedName>
    <definedName name="banktype1" localSheetId="4">#REF!</definedName>
    <definedName name="banktype1" localSheetId="1">#REF!</definedName>
    <definedName name="banktype1">#REF!</definedName>
    <definedName name="cardA" localSheetId="6">"credits!$A$15:$A$"&amp;IF((14+COUNTA(#REF!))&lt;=15,15,(14+COUNTA(#REF!)))</definedName>
    <definedName name="cardA" localSheetId="3">"credits!$A$15:$A$"&amp;IF((14+COUNTA(#REF!))&lt;=15,15,(14+COUNTA(#REF!)))</definedName>
    <definedName name="cardA" localSheetId="0">"credits!$A$15:$A$"&amp;IF((14+COUNTA(#REF!))&lt;=15,15,(14+COUNTA(#REF!)))</definedName>
    <definedName name="cardA" localSheetId="4">"credits!$A$15:$A$"&amp;IF((14+COUNTA(#REF!))&lt;=15,15,(14+COUNTA(#REF!)))</definedName>
    <definedName name="cardA" localSheetId="1">"credits!$A$15:$A$"&amp;IF((14+COUNTA(#REF!))&lt;=15,15,(14+COUNTA(#REF!)))</definedName>
    <definedName name="cardA">"credits!$A$15:$A$"&amp;IF((14+COUNTA(#REF!))&lt;=15,15,(14+COUNTA(#REF!)))</definedName>
    <definedName name="cardB" localSheetId="6">"credits!$B$15:$B$"&amp;IF((14+COUNTA(#REF!))&lt;=15,15,(14+COUNTA(#REF!)))</definedName>
    <definedName name="cardB" localSheetId="3">"credits!$B$15:$B$"&amp;IF((14+COUNTA(#REF!))&lt;=15,15,(14+COUNTA(#REF!)))</definedName>
    <definedName name="cardB" localSheetId="0">"credits!$B$15:$B$"&amp;IF((14+COUNTA(#REF!))&lt;=15,15,(14+COUNTA(#REF!)))</definedName>
    <definedName name="cardB" localSheetId="4">"credits!$B$15:$B$"&amp;IF((14+COUNTA(#REF!))&lt;=15,15,(14+COUNTA(#REF!)))</definedName>
    <definedName name="cardB" localSheetId="1">"credits!$B$15:$B$"&amp;IF((14+COUNTA(#REF!))&lt;=15,15,(14+COUNTA(#REF!)))</definedName>
    <definedName name="cardB">"credits!$B$15:$B$"&amp;IF((14+COUNTA(#REF!))&lt;=15,15,(14+COUNTA(#REF!)))</definedName>
    <definedName name="cardD" localSheetId="6">"credits!$D$15:$D$"&amp;IF((14+COUNTA(#REF!))&lt;=15,15,(14+COUNTA(#REF!)))</definedName>
    <definedName name="cardD" localSheetId="3">"credits!$D$15:$D$"&amp;IF((14+COUNTA(#REF!))&lt;=15,15,(14+COUNTA(#REF!)))</definedName>
    <definedName name="cardD" localSheetId="0">"credits!$D$15:$D$"&amp;IF((14+COUNTA(#REF!))&lt;=15,15,(14+COUNTA(#REF!)))</definedName>
    <definedName name="cardD" localSheetId="4">"credits!$D$15:$D$"&amp;IF((14+COUNTA(#REF!))&lt;=15,15,(14+COUNTA(#REF!)))</definedName>
    <definedName name="cardD" localSheetId="1">"credits!$D$15:$D$"&amp;IF((14+COUNTA(#REF!))&lt;=15,15,(14+COUNTA(#REF!)))</definedName>
    <definedName name="cardD">"credits!$D$15:$D$"&amp;IF((14+COUNTA(#REF!))&lt;=15,15,(14+COUNTA(#REF!)))</definedName>
    <definedName name="cardE" localSheetId="6">"credits!$E$15:$E$"&amp;IF((14+COUNTA(#REF!))&lt;=15,15,(14+COUNTA(#REF!)))</definedName>
    <definedName name="cardE" localSheetId="3">"credits!$E$15:$E$"&amp;IF((14+COUNTA(#REF!))&lt;=15,15,(14+COUNTA(#REF!)))</definedName>
    <definedName name="cardE" localSheetId="0">"credits!$E$15:$E$"&amp;IF((14+COUNTA(#REF!))&lt;=15,15,(14+COUNTA(#REF!)))</definedName>
    <definedName name="cardE" localSheetId="4">"credits!$E$15:$E$"&amp;IF((14+COUNTA(#REF!))&lt;=15,15,(14+COUNTA(#REF!)))</definedName>
    <definedName name="cardE" localSheetId="1">"credits!$E$15:$E$"&amp;IF((14+COUNTA(#REF!))&lt;=15,15,(14+COUNTA(#REF!)))</definedName>
    <definedName name="cardE">"credits!$E$15:$E$"&amp;IF((14+COUNTA(#REF!))&lt;=15,15,(14+COUNTA(#REF!)))</definedName>
    <definedName name="cardnow" localSheetId="6">(INDIRECT('2025墨水機應收帳款 '!cardB)&lt;=NOW())</definedName>
    <definedName name="cardnow" localSheetId="3">(INDIRECT('未出帳表 明細'!cardB)&lt;=NOW())</definedName>
    <definedName name="cardnow" localSheetId="0">(INDIRECT(未收帳款!cardB)&lt;=NOW())</definedName>
    <definedName name="cardnow" localSheetId="4">(INDIRECT('印黑2025出帳表 '!cardB)&lt;=NOW())</definedName>
    <definedName name="cardnow" localSheetId="1">(INDIRECT(零用金表單!cardB)&lt;=NOW())</definedName>
    <definedName name="cardnow">(INDIRECT(cardB)&lt;=NOW())</definedName>
    <definedName name="cash" localSheetId="6">#REF!</definedName>
    <definedName name="cash" localSheetId="3">#REF!</definedName>
    <definedName name="cash" localSheetId="0">#REF!</definedName>
    <definedName name="cash" localSheetId="4">#REF!</definedName>
    <definedName name="cash" localSheetId="1">#REF!</definedName>
    <definedName name="cash">#REF!</definedName>
    <definedName name="credit" localSheetId="6">"Options!$E$9:$E$"&amp; IF((8+COUNTA(#REF!))&lt;=9,9,(8+COUNTA(#REF!)))</definedName>
    <definedName name="credit" localSheetId="3">"Options!$E$9:$E$"&amp; IF((8+COUNTA(#REF!))&lt;=9,9,(8+COUNTA(#REF!)))</definedName>
    <definedName name="credit" localSheetId="0">"Options!$E$9:$E$"&amp; IF((8+COUNTA(#REF!))&lt;=9,9,(8+COUNTA(#REF!)))</definedName>
    <definedName name="credit" localSheetId="4">"Options!$E$9:$E$"&amp; IF((8+COUNTA(#REF!))&lt;=9,9,(8+COUNTA(#REF!)))</definedName>
    <definedName name="credit" localSheetId="1">"Options!$E$9:$E$"&amp; IF((8+COUNTA(#REF!))&lt;=9,9,(8+COUNTA(#REF!)))</definedName>
    <definedName name="credit">"Options!$E$9:$E$"&amp; IF((8+COUNTA(#REF!))&lt;=9,9,(8+COUNTA(#REF!)))</definedName>
    <definedName name="credit1">"Options!$E$9:$E$18"</definedName>
    <definedName name="Creditcard" localSheetId="6">"Options!$R$12:$R$"&amp;  (11+#REF!)</definedName>
    <definedName name="Creditcard" localSheetId="3">"Options!$R$12:$R$"&amp;  (11+#REF!)</definedName>
    <definedName name="Creditcard" localSheetId="0">"Options!$R$12:$R$"&amp;  (11+#REF!)</definedName>
    <definedName name="Creditcard" localSheetId="4">"Options!$R$12:$R$"&amp;  (11+#REF!)</definedName>
    <definedName name="Creditcard" localSheetId="1">"Options!$R$12:$R$"&amp;  (11+#REF!)</definedName>
    <definedName name="Creditcard">"Options!$R$12:$R$"&amp;  (11+#REF!)</definedName>
    <definedName name="creditpay" localSheetId="6">"Parameter!$F$3:$F$"&amp;(COUNTA(#REF!)+3)</definedName>
    <definedName name="creditpay" localSheetId="3">"Parameter!$F$3:$F$"&amp;(COUNTA(#REF!)+3)</definedName>
    <definedName name="creditpay" localSheetId="0">"Parameter!$F$3:$F$"&amp;(COUNTA(#REF!)+3)</definedName>
    <definedName name="creditpay" localSheetId="4">"Parameter!$F$3:$F$"&amp;(COUNTA(#REF!)+3)</definedName>
    <definedName name="creditpay" localSheetId="1">"Parameter!$F$3:$F$"&amp;(COUNTA(#REF!)+3)</definedName>
    <definedName name="creditpay">"Parameter!$F$3:$F$"&amp;(COUNTA(#REF!)+3)</definedName>
    <definedName name="food" localSheetId="6">#REF!</definedName>
    <definedName name="food" localSheetId="3">#REF!</definedName>
    <definedName name="food" localSheetId="0">#REF!</definedName>
    <definedName name="food" localSheetId="4">#REF!</definedName>
    <definedName name="food" localSheetId="1">#REF!</definedName>
    <definedName name="food">#REF!</definedName>
    <definedName name="incomeA" localSheetId="6">"incomes!$A$3:$A$"&amp;IF((2+COUNTA(#REF!))&lt;=3,3,(2+COUNTA(#REF!)))</definedName>
    <definedName name="incomeA" localSheetId="3">"incomes!$A$3:$A$"&amp;IF((2+COUNTA(#REF!))&lt;=3,3,(2+COUNTA(#REF!)))</definedName>
    <definedName name="incomeA" localSheetId="0">"incomes!$A$3:$A$"&amp;IF((2+COUNTA(#REF!))&lt;=3,3,(2+COUNTA(#REF!)))</definedName>
    <definedName name="incomeA" localSheetId="4">"incomes!$A$3:$A$"&amp;IF((2+COUNTA(#REF!))&lt;=3,3,(2+COUNTA(#REF!)))</definedName>
    <definedName name="incomeA" localSheetId="1">"incomes!$A$3:$A$"&amp;IF((2+COUNTA(#REF!))&lt;=3,3,(2+COUNTA(#REF!)))</definedName>
    <definedName name="incomeA">"incomes!$A$3:$A$"&amp;IF((2+COUNTA(#REF!))&lt;=3,3,(2+COUNTA(#REF!)))</definedName>
    <definedName name="incomeB" localSheetId="6">"incomes!$B$3:$B$"&amp;IF((2+COUNTA(#REF!))&lt;=3,3,(2+COUNTA(#REF!)))</definedName>
    <definedName name="incomeB" localSheetId="3">"incomes!$B$3:$B$"&amp;IF((2+COUNTA(#REF!))&lt;=3,3,(2+COUNTA(#REF!)))</definedName>
    <definedName name="incomeB" localSheetId="0">"incomes!$B$3:$B$"&amp;IF((2+COUNTA(#REF!))&lt;=3,3,(2+COUNTA(#REF!)))</definedName>
    <definedName name="incomeB" localSheetId="4">"incomes!$B$3:$B$"&amp;IF((2+COUNTA(#REF!))&lt;=3,3,(2+COUNTA(#REF!)))</definedName>
    <definedName name="incomeB" localSheetId="1">"incomes!$B$3:$B$"&amp;IF((2+COUNTA(#REF!))&lt;=3,3,(2+COUNTA(#REF!)))</definedName>
    <definedName name="incomeB">"incomes!$B$3:$B$"&amp;IF((2+COUNTA(#REF!))&lt;=3,3,(2+COUNTA(#REF!)))</definedName>
    <definedName name="incomeD" localSheetId="6">"incomes!$D$3:$D$"&amp;IF((2+COUNTA(#REF!))&lt;=3,3,(2+COUNTA(#REF!)))</definedName>
    <definedName name="incomeD" localSheetId="3">"incomes!$D$3:$D$"&amp;IF((2+COUNTA(#REF!))&lt;=3,3,(2+COUNTA(#REF!)))</definedName>
    <definedName name="incomeD" localSheetId="0">"incomes!$D$3:$D$"&amp;IF((2+COUNTA(#REF!))&lt;=3,3,(2+COUNTA(#REF!)))</definedName>
    <definedName name="incomeD" localSheetId="4">"incomes!$D$3:$D$"&amp;IF((2+COUNTA(#REF!))&lt;=3,3,(2+COUNTA(#REF!)))</definedName>
    <definedName name="incomeD" localSheetId="1">"incomes!$D$3:$D$"&amp;IF((2+COUNTA(#REF!))&lt;=3,3,(2+COUNTA(#REF!)))</definedName>
    <definedName name="incomeD">"incomes!$D$3:$D$"&amp;IF((2+COUNTA(#REF!))&lt;=3,3,(2+COUNTA(#REF!)))</definedName>
    <definedName name="incomeE" localSheetId="6">"incomes!$E$3:$E$"&amp;IF((2+COUNTA(#REF!))&lt;=3,3,(2+COUNTA(#REF!)))</definedName>
    <definedName name="incomeE" localSheetId="3">"incomes!$E$3:$E$"&amp;IF((2+COUNTA(#REF!))&lt;=3,3,(2+COUNTA(#REF!)))</definedName>
    <definedName name="incomeE" localSheetId="0">"incomes!$E$3:$E$"&amp;IF((2+COUNTA(#REF!))&lt;=3,3,(2+COUNTA(#REF!)))</definedName>
    <definedName name="incomeE" localSheetId="4">"incomes!$E$3:$E$"&amp;IF((2+COUNTA(#REF!))&lt;=3,3,(2+COUNTA(#REF!)))</definedName>
    <definedName name="incomeE" localSheetId="1">"incomes!$E$3:$E$"&amp;IF((2+COUNTA(#REF!))&lt;=3,3,(2+COUNTA(#REF!)))</definedName>
    <definedName name="incomeE">"incomes!$E$3:$E$"&amp;IF((2+COUNTA(#REF!))&lt;=3,3,(2+COUNTA(#REF!)))</definedName>
    <definedName name="incomelist1" localSheetId="6">OFFSET(#REF!,,,,COUNTA(#REF!))</definedName>
    <definedName name="incomelist1" localSheetId="3">OFFSET(#REF!,,,,COUNTA(#REF!))</definedName>
    <definedName name="incomelist1" localSheetId="0">OFFSET(#REF!,,,,COUNTA(#REF!))</definedName>
    <definedName name="incomelist1" localSheetId="4">OFFSET(#REF!,,,,COUNTA(#REF!))</definedName>
    <definedName name="incomelist1" localSheetId="1">OFFSET(#REF!,,,,COUNTA(#REF!))</definedName>
    <definedName name="incomelist1">OFFSET(#REF!,,,,COUNTA(#REF!))</definedName>
    <definedName name="incomelist2" localSheetId="6">OFFSET(#REF!,,MATCH(#REF!,'2025墨水機應收帳款 '!incomelist1,0)-1,COUNTA(OFFSET(#REF!,,MATCH(#REF!,'2025墨水機應收帳款 '!incomelist1,0)-1,65533,)),)</definedName>
    <definedName name="incomelist2" localSheetId="3">OFFSET(#REF!,,MATCH(#REF!,'未出帳表 明細'!incomelist1,0)-1,COUNTA(OFFSET(#REF!,,MATCH(#REF!,'未出帳表 明細'!incomelist1,0)-1,65533,)),)</definedName>
    <definedName name="incomelist2" localSheetId="0">OFFSET(#REF!,,MATCH(#REF!,未收帳款!incomelist1,0)-1,COUNTA(OFFSET(#REF!,,MATCH(#REF!,未收帳款!incomelist1,0)-1,65533,)),)</definedName>
    <definedName name="incomelist2" localSheetId="4">OFFSET(#REF!,,MATCH(#REF!,'印黑2025出帳表 '!incomelist1,0)-1,COUNTA(OFFSET(#REF!,,MATCH(#REF!,'印黑2025出帳表 '!incomelist1,0)-1,65533,)),)</definedName>
    <definedName name="incomelist2" localSheetId="1">OFFSET(#REF!,,MATCH(#REF!,零用金表單!incomelist1,0)-1,COUNTA(OFFSET(#REF!,,MATCH(#REF!,零用金表單!incomelist1,0)-1,65533,)),)</definedName>
    <definedName name="incomelist2">OFFSET(#REF!,,MATCH(#REF!,incomelist1,0)-1,COUNTA(OFFSET(#REF!,,MATCH(#REF!,incomelist1,0)-1,65533,)),)</definedName>
    <definedName name="incomenow" localSheetId="6">(INDIRECT('2025墨水機應收帳款 '!incomeA)&lt;=NOW())</definedName>
    <definedName name="incomenow" localSheetId="3">(INDIRECT('未出帳表 明細'!incomeA)&lt;=NOW())</definedName>
    <definedName name="incomenow" localSheetId="0">(INDIRECT(未收帳款!incomeA)&lt;=NOW())</definedName>
    <definedName name="incomenow" localSheetId="4">(INDIRECT('印黑2025出帳表 '!incomeA)&lt;=NOW())</definedName>
    <definedName name="incomenow" localSheetId="1">(INDIRECT(零用金表單!incomeA)&lt;=NOW())</definedName>
    <definedName name="incomenow">(INDIRECT(incomeA)&lt;=NOW())</definedName>
    <definedName name="incometype1" localSheetId="6">#REF!</definedName>
    <definedName name="incometype1" localSheetId="3">#REF!</definedName>
    <definedName name="incometype1" localSheetId="0">#REF!</definedName>
    <definedName name="incometype1" localSheetId="4">#REF!</definedName>
    <definedName name="incometype1" localSheetId="1">#REF!</definedName>
    <definedName name="incometype1">#REF!</definedName>
    <definedName name="incometype2" localSheetId="6">"Parameter!$F$3:$F"&amp; (2+SUMPRODUCT((#REF!&lt;&gt;"")*(#REF!&lt;&gt;0)*1))</definedName>
    <definedName name="incometype2" localSheetId="3">"Parameter!$F$3:$F"&amp; (2+SUMPRODUCT((#REF!&lt;&gt;"")*(#REF!&lt;&gt;0)*1))</definedName>
    <definedName name="incometype2" localSheetId="0">"Parameter!$F$3:$F"&amp; (2+SUMPRODUCT((#REF!&lt;&gt;"")*(#REF!&lt;&gt;0)*1))</definedName>
    <definedName name="incometype2" localSheetId="4">"Parameter!$F$3:$F"&amp; (2+SUMPRODUCT((#REF!&lt;&gt;"")*(#REF!&lt;&gt;0)*1))</definedName>
    <definedName name="incometype2" localSheetId="1">"Parameter!$F$3:$F"&amp; (2+SUMPRODUCT((#REF!&lt;&gt;"")*(#REF!&lt;&gt;0)*1))</definedName>
    <definedName name="incometype2">"Parameter!$F$3:$F"&amp; (2+SUMPRODUCT((#REF!&lt;&gt;"")*(#REF!&lt;&gt;0)*1))</definedName>
    <definedName name="jjj" localSheetId="6">#REF!</definedName>
    <definedName name="jjj" localSheetId="3">#REF!</definedName>
    <definedName name="jjj" localSheetId="0">#REF!</definedName>
    <definedName name="jjj" localSheetId="4">#REF!</definedName>
    <definedName name="jjj" localSheetId="2">#REF!</definedName>
    <definedName name="jjj" localSheetId="1">#REF!</definedName>
    <definedName name="jjj">#REF!</definedName>
    <definedName name="Lang" localSheetId="6">#REF!</definedName>
    <definedName name="Lang" localSheetId="3">#REF!</definedName>
    <definedName name="Lang" localSheetId="0">#REF!</definedName>
    <definedName name="Lang" localSheetId="4">#REF!</definedName>
    <definedName name="Lang" localSheetId="1">#REF!</definedName>
    <definedName name="Lang">#REF!</definedName>
    <definedName name="Language" localSheetId="6">#REF!</definedName>
    <definedName name="Language" localSheetId="3">#REF!</definedName>
    <definedName name="Language" localSheetId="0">#REF!</definedName>
    <definedName name="Language" localSheetId="4">#REF!</definedName>
    <definedName name="Language" localSheetId="1">#REF!</definedName>
    <definedName name="Language">#REF!</definedName>
    <definedName name="maxset" localSheetId="6">IF(ISNUMBER(#REF!),(#REF!+ROW(#REF!)/10^3+COLUMN(#REF!)/10^6),0)</definedName>
    <definedName name="maxset" localSheetId="3">IF(ISNUMBER(#REF!),(#REF!+ROW(#REF!)/10^3+COLUMN(#REF!)/10^6),0)</definedName>
    <definedName name="maxset" localSheetId="0">IF(ISNUMBER(#REF!),(#REF!+ROW(#REF!)/10^3+COLUMN(#REF!)/10^6),0)</definedName>
    <definedName name="maxset" localSheetId="4">IF(ISNUMBER(#REF!),(#REF!+ROW(#REF!)/10^3+COLUMN(#REF!)/10^6),0)</definedName>
    <definedName name="maxset" localSheetId="1">IF(ISNUMBER(#REF!),(#REF!+ROW(#REF!)/10^3+COLUMN(#REF!)/10^6),0)</definedName>
    <definedName name="maxset">IF(ISNUMBER(#REF!),(#REF!+ROW(#REF!)/10^3+COLUMN(#REF!)/10^6),0)</definedName>
    <definedName name="months" localSheetId="6">#REF!</definedName>
    <definedName name="months" localSheetId="3">#REF!</definedName>
    <definedName name="months" localSheetId="0">#REF!</definedName>
    <definedName name="months" localSheetId="4">#REF!</definedName>
    <definedName name="months" localSheetId="1">#REF!</definedName>
    <definedName name="months">#REF!</definedName>
    <definedName name="openclose" localSheetId="6">#REF!</definedName>
    <definedName name="openclose" localSheetId="3">#REF!</definedName>
    <definedName name="openclose" localSheetId="0">#REF!</definedName>
    <definedName name="openclose" localSheetId="4">#REF!</definedName>
    <definedName name="openclose" localSheetId="2">#REF!</definedName>
    <definedName name="openclose" localSheetId="1">#REF!</definedName>
    <definedName name="openclose">#REF!</definedName>
    <definedName name="spd1A" localSheetId="6">"Spend1!$A$3:$A$"&amp;IF((2+COUNTA(#REF!))&lt;=3,3,2+COUNTA(#REF!))</definedName>
    <definedName name="spd1A" localSheetId="3">"Spend1!$A$3:$A$"&amp;IF((2+COUNTA(#REF!))&lt;=3,3,2+COUNTA(#REF!))</definedName>
    <definedName name="spd1A" localSheetId="0">"Spend1!$A$3:$A$"&amp;IF((2+COUNTA(#REF!))&lt;=3,3,2+COUNTA(#REF!))</definedName>
    <definedName name="spd1A" localSheetId="4">"Spend1!$A$3:$A$"&amp;IF((2+COUNTA(#REF!))&lt;=3,3,2+COUNTA(#REF!))</definedName>
    <definedName name="spd1A" localSheetId="1">"Spend1!$A$3:$A$"&amp;IF((2+COUNTA(#REF!))&lt;=3,3,2+COUNTA(#REF!))</definedName>
    <definedName name="spd1A">"Spend1!$A$3:$A$"&amp;IF((2+COUNTA(#REF!))&lt;=3,3,2+COUNTA(#REF!))</definedName>
    <definedName name="spd1B" localSheetId="6">"Spend1!$B$3:$B$"&amp;IF((2+COUNTA(#REF!))&lt;=3,3,2+COUNTA(#REF!))</definedName>
    <definedName name="spd1B" localSheetId="3">"Spend1!$B$3:$B$"&amp;IF((2+COUNTA(#REF!))&lt;=3,3,2+COUNTA(#REF!))</definedName>
    <definedName name="spd1B" localSheetId="0">"Spend1!$B$3:$B$"&amp;IF((2+COUNTA(#REF!))&lt;=3,3,2+COUNTA(#REF!))</definedName>
    <definedName name="spd1B" localSheetId="4">"Spend1!$B$3:$B$"&amp;IF((2+COUNTA(#REF!))&lt;=3,3,2+COUNTA(#REF!))</definedName>
    <definedName name="spd1B" localSheetId="1">"Spend1!$B$3:$B$"&amp;IF((2+COUNTA(#REF!))&lt;=3,3,2+COUNTA(#REF!))</definedName>
    <definedName name="spd1B">"Spend1!$B$3:$B$"&amp;IF((2+COUNTA(#REF!))&lt;=3,3,2+COUNTA(#REF!))</definedName>
    <definedName name="spd1D" localSheetId="6">"Spend1!$D$3:$D$"&amp;IF((2+COUNTA(#REF!))&lt;=3,3,2+COUNTA(#REF!))</definedName>
    <definedName name="spd1D" localSheetId="3">"Spend1!$D$3:$D$"&amp;IF((2+COUNTA(#REF!))&lt;=3,3,2+COUNTA(#REF!))</definedName>
    <definedName name="spd1D" localSheetId="0">"Spend1!$D$3:$D$"&amp;IF((2+COUNTA(#REF!))&lt;=3,3,2+COUNTA(#REF!))</definedName>
    <definedName name="spd1D" localSheetId="4">"Spend1!$D$3:$D$"&amp;IF((2+COUNTA(#REF!))&lt;=3,3,2+COUNTA(#REF!))</definedName>
    <definedName name="spd1D" localSheetId="1">"Spend1!$D$3:$D$"&amp;IF((2+COUNTA(#REF!))&lt;=3,3,2+COUNTA(#REF!))</definedName>
    <definedName name="spd1D">"Spend1!$D$3:$D$"&amp;IF((2+COUNTA(#REF!))&lt;=3,3,2+COUNTA(#REF!))</definedName>
    <definedName name="spd1E" localSheetId="6">"Spend1!$E$3:$E$"&amp;IF((2+COUNTA(#REF!))&lt;=3,3,2+COUNTA(#REF!))</definedName>
    <definedName name="spd1E" localSheetId="3">"Spend1!$E$3:$E$"&amp;IF((2+COUNTA(#REF!))&lt;=3,3,2+COUNTA(#REF!))</definedName>
    <definedName name="spd1E" localSheetId="0">"Spend1!$E$3:$E$"&amp;IF((2+COUNTA(#REF!))&lt;=3,3,2+COUNTA(#REF!))</definedName>
    <definedName name="spd1E" localSheetId="4">"Spend1!$E$3:$E$"&amp;IF((2+COUNTA(#REF!))&lt;=3,3,2+COUNTA(#REF!))</definedName>
    <definedName name="spd1E" localSheetId="1">"Spend1!$E$3:$E$"&amp;IF((2+COUNTA(#REF!))&lt;=3,3,2+COUNTA(#REF!))</definedName>
    <definedName name="spd1E">"Spend1!$E$3:$E$"&amp;IF((2+COUNTA(#REF!))&lt;=3,3,2+COUNTA(#REF!))</definedName>
    <definedName name="spd1F" localSheetId="6">"Spend1!$F$3:$F$"&amp;IF((2+COUNTA(#REF!))&lt;=3,3,2+COUNTA(#REF!))</definedName>
    <definedName name="spd1F" localSheetId="3">"Spend1!$F$3:$F$"&amp;IF((2+COUNTA(#REF!))&lt;=3,3,2+COUNTA(#REF!))</definedName>
    <definedName name="spd1F" localSheetId="0">"Spend1!$F$3:$F$"&amp;IF((2+COUNTA(#REF!))&lt;=3,3,2+COUNTA(#REF!))</definedName>
    <definedName name="spd1F" localSheetId="4">"Spend1!$F$3:$F$"&amp;IF((2+COUNTA(#REF!))&lt;=3,3,2+COUNTA(#REF!))</definedName>
    <definedName name="spd1F" localSheetId="1">"Spend1!$F$3:$F$"&amp;IF((2+COUNTA(#REF!))&lt;=3,3,2+COUNTA(#REF!))</definedName>
    <definedName name="spd1F">"Spend1!$F$3:$F$"&amp;IF((2+COUNTA(#REF!))&lt;=3,3,2+COUNTA(#REF!))</definedName>
    <definedName name="spd2A" localSheetId="6">"Spend2!$A$3:$A$"&amp;IF((2+COUNTA(#REF!))&lt;=3,3,2+COUNTA(#REF!))</definedName>
    <definedName name="spd2A" localSheetId="3">"Spend2!$A$3:$A$"&amp;IF((2+COUNTA(#REF!))&lt;=3,3,2+COUNTA(#REF!))</definedName>
    <definedName name="spd2A" localSheetId="0">"Spend2!$A$3:$A$"&amp;IF((2+COUNTA(#REF!))&lt;=3,3,2+COUNTA(#REF!))</definedName>
    <definedName name="spd2A" localSheetId="4">"Spend2!$A$3:$A$"&amp;IF((2+COUNTA(#REF!))&lt;=3,3,2+COUNTA(#REF!))</definedName>
    <definedName name="spd2A" localSheetId="1">"Spend2!$A$3:$A$"&amp;IF((2+COUNTA(#REF!))&lt;=3,3,2+COUNTA(#REF!))</definedName>
    <definedName name="spd2A">"Spend2!$A$3:$A$"&amp;IF((2+COUNTA(#REF!))&lt;=3,3,2+COUNTA(#REF!))</definedName>
    <definedName name="spd2B" localSheetId="6">"Spend2!$B$3:$B$"&amp;IF((2+COUNTA(#REF!))&lt;=3,3,2+COUNTA(#REF!))</definedName>
    <definedName name="spd2B" localSheetId="3">"Spend2!$B$3:$B$"&amp;IF((2+COUNTA(#REF!))&lt;=3,3,2+COUNTA(#REF!))</definedName>
    <definedName name="spd2B" localSheetId="0">"Spend2!$B$3:$B$"&amp;IF((2+COUNTA(#REF!))&lt;=3,3,2+COUNTA(#REF!))</definedName>
    <definedName name="spd2B" localSheetId="4">"Spend2!$B$3:$B$"&amp;IF((2+COUNTA(#REF!))&lt;=3,3,2+COUNTA(#REF!))</definedName>
    <definedName name="spd2B" localSheetId="1">"Spend2!$B$3:$B$"&amp;IF((2+COUNTA(#REF!))&lt;=3,3,2+COUNTA(#REF!))</definedName>
    <definedName name="spd2B">"Spend2!$B$3:$B$"&amp;IF((2+COUNTA(#REF!))&lt;=3,3,2+COUNTA(#REF!))</definedName>
    <definedName name="spd2D" localSheetId="6">"Spend2!$D$3:$D$"&amp;IF((2+COUNTA(#REF!))&lt;=3,3,2+COUNTA(#REF!))</definedName>
    <definedName name="spd2D" localSheetId="3">"Spend2!$D$3:$D$"&amp;IF((2+COUNTA(#REF!))&lt;=3,3,2+COUNTA(#REF!))</definedName>
    <definedName name="spd2D" localSheetId="0">"Spend2!$D$3:$D$"&amp;IF((2+COUNTA(#REF!))&lt;=3,3,2+COUNTA(#REF!))</definedName>
    <definedName name="spd2D" localSheetId="4">"Spend2!$D$3:$D$"&amp;IF((2+COUNTA(#REF!))&lt;=3,3,2+COUNTA(#REF!))</definedName>
    <definedName name="spd2D" localSheetId="1">"Spend2!$D$3:$D$"&amp;IF((2+COUNTA(#REF!))&lt;=3,3,2+COUNTA(#REF!))</definedName>
    <definedName name="spd2D">"Spend2!$D$3:$D$"&amp;IF((2+COUNTA(#REF!))&lt;=3,3,2+COUNTA(#REF!))</definedName>
    <definedName name="spd2E" localSheetId="6">"Spend2!$E$3:$E$"&amp;IF((2+COUNTA(#REF!))&lt;=3,3,2+COUNTA(#REF!))</definedName>
    <definedName name="spd2E" localSheetId="3">"Spend2!$E$3:$E$"&amp;IF((2+COUNTA(#REF!))&lt;=3,3,2+COUNTA(#REF!))</definedName>
    <definedName name="spd2E" localSheetId="0">"Spend2!$E$3:$E$"&amp;IF((2+COUNTA(#REF!))&lt;=3,3,2+COUNTA(#REF!))</definedName>
    <definedName name="spd2E" localSheetId="4">"Spend2!$E$3:$E$"&amp;IF((2+COUNTA(#REF!))&lt;=3,3,2+COUNTA(#REF!))</definedName>
    <definedName name="spd2E" localSheetId="1">"Spend2!$E$3:$E$"&amp;IF((2+COUNTA(#REF!))&lt;=3,3,2+COUNTA(#REF!))</definedName>
    <definedName name="spd2E">"Spend2!$E$3:$E$"&amp;IF((2+COUNTA(#REF!))&lt;=3,3,2+COUNTA(#REF!))</definedName>
    <definedName name="spd2F" localSheetId="6">"Spend2!$F$3:$F$"&amp;IF((2+COUNTA(#REF!))&lt;=3,3,2+COUNTA(#REF!))</definedName>
    <definedName name="spd2F" localSheetId="3">"Spend2!$F$3:$F$"&amp;IF((2+COUNTA(#REF!))&lt;=3,3,2+COUNTA(#REF!))</definedName>
    <definedName name="spd2F" localSheetId="0">"Spend2!$F$3:$F$"&amp;IF((2+COUNTA(#REF!))&lt;=3,3,2+COUNTA(#REF!))</definedName>
    <definedName name="spd2F" localSheetId="4">"Spend2!$F$3:$F$"&amp;IF((2+COUNTA(#REF!))&lt;=3,3,2+COUNTA(#REF!))</definedName>
    <definedName name="spd2F" localSheetId="1">"Spend2!$F$3:$F$"&amp;IF((2+COUNTA(#REF!))&lt;=3,3,2+COUNTA(#REF!))</definedName>
    <definedName name="spd2F">"Spend2!$F$3:$F$"&amp;IF((2+COUNTA(#REF!))&lt;=3,3,2+COUNTA(#REF!))</definedName>
    <definedName name="spdchk1" localSheetId="6">IF(DAY(INDIRECT('2025墨水機應收帳款 '!spd1A))&lt;LOOKUP(INDIRECT('2025墨水機應收帳款 '!spd1D),#REF!,#REF!),MONTH(INDIRECT('2025墨水機應收帳款 '!spd1A)),MONTH(INDIRECT('2025墨水機應收帳款 '!spd1A))+1)</definedName>
    <definedName name="spdchk1" localSheetId="3">IF(DAY(INDIRECT('未出帳表 明細'!spd1A))&lt;LOOKUP(INDIRECT('未出帳表 明細'!spd1D),#REF!,#REF!),MONTH(INDIRECT('未出帳表 明細'!spd1A)),MONTH(INDIRECT('未出帳表 明細'!spd1A))+1)</definedName>
    <definedName name="spdchk1" localSheetId="0">IF(DAY(INDIRECT(未收帳款!spd1A))&lt;LOOKUP(INDIRECT(未收帳款!spd1D),#REF!,#REF!),MONTH(INDIRECT(未收帳款!spd1A)),MONTH(INDIRECT(未收帳款!spd1A))+1)</definedName>
    <definedName name="spdchk1" localSheetId="4">IF(DAY(INDIRECT('印黑2025出帳表 '!spd1A))&lt;LOOKUP(INDIRECT('印黑2025出帳表 '!spd1D),#REF!,#REF!),MONTH(INDIRECT('印黑2025出帳表 '!spd1A)),MONTH(INDIRECT('印黑2025出帳表 '!spd1A))+1)</definedName>
    <definedName name="spdchk1" localSheetId="1">IF(DAY(INDIRECT(零用金表單!spd1A))&lt;LOOKUP(INDIRECT(零用金表單!spd1D),#REF!,#REF!),MONTH(INDIRECT(零用金表單!spd1A)),MONTH(INDIRECT(零用金表單!spd1A))+1)</definedName>
    <definedName name="spdchk1">IF(DAY(INDIRECT(spd1A))&lt;LOOKUP(INDIRECT(spd1D),#REF!,#REF!),MONTH(INDIRECT(spd1A)),MONTH(INDIRECT(spd1A))+1)</definedName>
    <definedName name="spdchk2" localSheetId="6">IF(DAY(INDIRECT('2025墨水機應收帳款 '!spd2A))&lt;LOOKUP(INDIRECT('2025墨水機應收帳款 '!spd2D),#REF!,#REF!),MONTH(INDIRECT('2025墨水機應收帳款 '!spd2A)),MONTH(INDIRECT('2025墨水機應收帳款 '!spd2A))+1)</definedName>
    <definedName name="spdchk2" localSheetId="3">IF(DAY(INDIRECT('未出帳表 明細'!spd2A))&lt;LOOKUP(INDIRECT('未出帳表 明細'!spd2D),#REF!,#REF!),MONTH(INDIRECT('未出帳表 明細'!spd2A)),MONTH(INDIRECT('未出帳表 明細'!spd2A))+1)</definedName>
    <definedName name="spdchk2" localSheetId="0">IF(DAY(INDIRECT(未收帳款!spd2A))&lt;LOOKUP(INDIRECT(未收帳款!spd2D),#REF!,#REF!),MONTH(INDIRECT(未收帳款!spd2A)),MONTH(INDIRECT(未收帳款!spd2A))+1)</definedName>
    <definedName name="spdchk2" localSheetId="4">IF(DAY(INDIRECT('印黑2025出帳表 '!spd2A))&lt;LOOKUP(INDIRECT('印黑2025出帳表 '!spd2D),#REF!,#REF!),MONTH(INDIRECT('印黑2025出帳表 '!spd2A)),MONTH(INDIRECT('印黑2025出帳表 '!spd2A))+1)</definedName>
    <definedName name="spdchk2" localSheetId="1">IF(DAY(INDIRECT(零用金表單!spd2A))&lt;LOOKUP(INDIRECT(零用金表單!spd2D),#REF!,#REF!),MONTH(INDIRECT(零用金表單!spd2A)),MONTH(INDIRECT(零用金表單!spd2A))+1)</definedName>
    <definedName name="spdchk2">IF(DAY(INDIRECT(spd2A))&lt;LOOKUP(INDIRECT(spd2D),#REF!,#REF!),MONTH(INDIRECT(spd2A)),MONTH(INDIRECT(spd2A))+1)</definedName>
    <definedName name="spdlist1" localSheetId="6">OFFSET(#REF!,,,,COUNTA(#REF!))</definedName>
    <definedName name="spdlist1" localSheetId="3">OFFSET(#REF!,,,,COUNTA(#REF!))</definedName>
    <definedName name="spdlist1" localSheetId="0">OFFSET(#REF!,,,,COUNTA(#REF!))</definedName>
    <definedName name="spdlist1" localSheetId="4">OFFSET(#REF!,,,,COUNTA(#REF!))</definedName>
    <definedName name="spdlist1" localSheetId="1">OFFSET(#REF!,,,,COUNTA(#REF!))</definedName>
    <definedName name="spdlist1">OFFSET(#REF!,,,,COUNTA(#REF!))</definedName>
    <definedName name="spdlist2" localSheetId="6">OFFSET(#REF!,,MATCH(#REF!,'2025墨水機應收帳款 '!spdlist1,0)-1,COUNTA(OFFSET(#REF!,,MATCH(#REF!,'2025墨水機應收帳款 '!spdlist1,0)-1,65533,)),)</definedName>
    <definedName name="spdlist2" localSheetId="3">OFFSET(#REF!,,MATCH(#REF!,'未出帳表 明細'!spdlist1,0)-1,COUNTA(OFFSET(#REF!,,MATCH(#REF!,'未出帳表 明細'!spdlist1,0)-1,65533,)),)</definedName>
    <definedName name="spdlist2" localSheetId="0">OFFSET(#REF!,,MATCH(#REF!,未收帳款!spdlist1,0)-1,COUNTA(OFFSET(#REF!,,MATCH(#REF!,未收帳款!spdlist1,0)-1,65533,)),)</definedName>
    <definedName name="spdlist2" localSheetId="4">OFFSET(#REF!,,MATCH(#REF!,'印黑2025出帳表 '!spdlist1,0)-1,COUNTA(OFFSET(#REF!,,MATCH(#REF!,'印黑2025出帳表 '!spdlist1,0)-1,65533,)),)</definedName>
    <definedName name="spdlist2" localSheetId="1">OFFSET(#REF!,,MATCH(#REF!,零用金表單!spdlist1,0)-1,COUNTA(OFFSET(#REF!,,MATCH(#REF!,零用金表單!spdlist1,0)-1,65533,)),)</definedName>
    <definedName name="spdlist2">OFFSET(#REF!,,MATCH(#REF!,spdlist1,0)-1,COUNTA(OFFSET(#REF!,,MATCH(#REF!,spdlist1,0)-1,65533,)),)</definedName>
    <definedName name="spdnow1" localSheetId="6">(INDIRECT('2025墨水機應收帳款 '!spd1A)&lt;=NOW())</definedName>
    <definedName name="spdnow1" localSheetId="3">(INDIRECT('未出帳表 明細'!spd1A)&lt;=NOW())</definedName>
    <definedName name="spdnow1" localSheetId="0">(INDIRECT(未收帳款!spd1A)&lt;=NOW())</definedName>
    <definedName name="spdnow1" localSheetId="4">(INDIRECT('印黑2025出帳表 '!spd1A)&lt;=NOW())</definedName>
    <definedName name="spdnow1" localSheetId="1">(INDIRECT(零用金表單!spd1A)&lt;=NOW())</definedName>
    <definedName name="spdnow1">(INDIRECT(spd1A)&lt;=NOW())</definedName>
    <definedName name="spdnow2" localSheetId="6">(INDIRECT('2025墨水機應收帳款 '!spd2A)&lt;=NOW())</definedName>
    <definedName name="spdnow2" localSheetId="3">(INDIRECT('未出帳表 明細'!spd2A)&lt;=NOW())</definedName>
    <definedName name="spdnow2" localSheetId="0">(INDIRECT(未收帳款!spd2A)&lt;=NOW())</definedName>
    <definedName name="spdnow2" localSheetId="4">(INDIRECT('印黑2025出帳表 '!spd2A)&lt;=NOW())</definedName>
    <definedName name="spdnow2" localSheetId="1">(INDIRECT(零用金表單!spd2A)&lt;=NOW())</definedName>
    <definedName name="spdnow2">(INDIRECT(spd2A)&lt;=NOW())</definedName>
    <definedName name="spendtype2" localSheetId="6">"Parameter!$E$3:$E"&amp; (2+SUMPRODUCT((#REF!&lt;&gt;"")*(#REF!&lt;&gt;0)*1))</definedName>
    <definedName name="spendtype2" localSheetId="3">"Parameter!$E$3:$E"&amp; (2+SUMPRODUCT((#REF!&lt;&gt;"")*(#REF!&lt;&gt;0)*1))</definedName>
    <definedName name="spendtype2" localSheetId="0">"Parameter!$E$3:$E"&amp; (2+SUMPRODUCT((#REF!&lt;&gt;"")*(#REF!&lt;&gt;0)*1))</definedName>
    <definedName name="spendtype2" localSheetId="4">"Parameter!$E$3:$E"&amp; (2+SUMPRODUCT((#REF!&lt;&gt;"")*(#REF!&lt;&gt;0)*1))</definedName>
    <definedName name="spendtype2" localSheetId="1">"Parameter!$E$3:$E"&amp; (2+SUMPRODUCT((#REF!&lt;&gt;"")*(#REF!&lt;&gt;0)*1))</definedName>
    <definedName name="spendtype2">"Parameter!$E$3:$E"&amp; (2+SUMPRODUCT((#REF!&lt;&gt;"")*(#REF!&lt;&gt;0)*1))</definedName>
    <definedName name="spendtype3" localSheetId="6">"List!$B$4:$B$"&amp; IF((3+COUNTA(#REF!))&lt;=4,4,(3+COUNTA(#REF!)))</definedName>
    <definedName name="spendtype3" localSheetId="3">"List!$B$4:$B$"&amp; IF((3+COUNTA(#REF!))&lt;=4,4,(3+COUNTA(#REF!)))</definedName>
    <definedName name="spendtype3" localSheetId="0">"List!$B$4:$B$"&amp; IF((3+COUNTA(#REF!))&lt;=4,4,(3+COUNTA(#REF!)))</definedName>
    <definedName name="spendtype3" localSheetId="4">"List!$B$4:$B$"&amp; IF((3+COUNTA(#REF!))&lt;=4,4,(3+COUNTA(#REF!)))</definedName>
    <definedName name="spendtype3" localSheetId="1">"List!$B$4:$B$"&amp; IF((3+COUNTA(#REF!))&lt;=4,4,(3+COUNTA(#REF!)))</definedName>
    <definedName name="spendtype3">"List!$B$4:$B$"&amp; IF((3+COUNTA(#REF!))&lt;=4,4,(3+COUNTA(#REF!)))</definedName>
    <definedName name="sundries" localSheetId="6">#REF!</definedName>
    <definedName name="sundries" localSheetId="3">#REF!</definedName>
    <definedName name="sundries" localSheetId="0">#REF!</definedName>
    <definedName name="sundries" localSheetId="4">#REF!</definedName>
    <definedName name="sundries" localSheetId="1">#REF!</definedName>
    <definedName name="sundries">#REF!</definedName>
    <definedName name="traffic" localSheetId="6">#REF!</definedName>
    <definedName name="traffic" localSheetId="3">#REF!</definedName>
    <definedName name="traffic" localSheetId="0">#REF!</definedName>
    <definedName name="traffic" localSheetId="4">#REF!</definedName>
    <definedName name="traffic" localSheetId="1">#REF!</definedName>
    <definedName name="traffic">#REF!</definedName>
    <definedName name="years" localSheetId="6">#REF!</definedName>
    <definedName name="years" localSheetId="3">#REF!</definedName>
    <definedName name="years" localSheetId="0">#REF!</definedName>
    <definedName name="years" localSheetId="4">#REF!</definedName>
    <definedName name="years" localSheetId="1">#REF!</definedName>
    <definedName name="years">#REF!</definedName>
    <definedName name="互盛" localSheetId="6">#REF!</definedName>
    <definedName name="互盛" localSheetId="3">#REF!</definedName>
    <definedName name="互盛" localSheetId="0">#REF!</definedName>
    <definedName name="互盛" localSheetId="4">#REF!</definedName>
    <definedName name="互盛" localSheetId="2">#REF!</definedName>
    <definedName name="互盛" localSheetId="1">#REF!</definedName>
    <definedName name="互盛">#REF!</definedName>
    <definedName name="印黑" localSheetId="6">"Bank!$G$10:$G$"&amp;IF((9+COUNTA(#REF!))&lt;=10,10,(9+COUNTA(#REF!)))</definedName>
    <definedName name="印黑" localSheetId="3">"Bank!$G$10:$G$"&amp;IF((9+COUNTA(#REF!))&lt;=10,10,(9+COUNTA(#REF!)))</definedName>
    <definedName name="印黑" localSheetId="0">"Bank!$G$10:$G$"&amp;IF((9+COUNTA(#REF!))&lt;=10,10,(9+COUNTA(#REF!)))</definedName>
    <definedName name="印黑" localSheetId="4">"Bank!$G$10:$G$"&amp;IF((9+COUNTA(#REF!))&lt;=10,10,(9+COUNTA(#REF!)))</definedName>
    <definedName name="印黑">"Bank!$G$10:$G$"&amp;IF((9+COUNTA(#REF!))&lt;=10,10,(9+COUNTA(#REF!)))</definedName>
    <definedName name="保固" localSheetId="6">#REF!</definedName>
    <definedName name="保固" localSheetId="3">#REF!</definedName>
    <definedName name="保固" localSheetId="0">#REF!</definedName>
    <definedName name="保固" localSheetId="4">#REF!</definedName>
    <definedName name="保固" localSheetId="2">#REF!</definedName>
    <definedName name="保固" localSheetId="1">#REF!</definedName>
    <definedName name="保固">#REF!</definedName>
  </definedNames>
  <calcPr calcId="191029"/>
</workbook>
</file>

<file path=xl/calcChain.xml><?xml version="1.0" encoding="utf-8"?>
<calcChain xmlns="http://schemas.openxmlformats.org/spreadsheetml/2006/main">
  <c r="E44" i="61" l="1"/>
  <c r="E43" i="61" l="1"/>
  <c r="E42" i="61" l="1"/>
  <c r="E36" i="59" l="1"/>
  <c r="G31" i="59" s="1"/>
  <c r="G29" i="59" s="1"/>
  <c r="Q31" i="59"/>
  <c r="L31" i="59"/>
  <c r="L4" i="59"/>
  <c r="E18" i="61"/>
  <c r="M14" i="63"/>
  <c r="M15" i="63"/>
  <c r="M11" i="63"/>
  <c r="M12" i="63"/>
  <c r="M13" i="63"/>
  <c r="M10" i="63"/>
  <c r="M324" i="65"/>
  <c r="I278" i="65"/>
  <c r="I193" i="65"/>
  <c r="O303" i="48"/>
  <c r="G65" i="66"/>
  <c r="E19" i="61" l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16" i="61"/>
  <c r="E17" i="61" s="1"/>
  <c r="E7" i="61"/>
  <c r="E8" i="61"/>
  <c r="E9" i="61" s="1"/>
  <c r="E10" i="61" s="1"/>
  <c r="E11" i="61" s="1"/>
  <c r="E12" i="61" s="1"/>
  <c r="E13" i="61" s="1"/>
  <c r="E14" i="61" s="1"/>
  <c r="E15" i="61" s="1"/>
  <c r="E6" i="61"/>
  <c r="E5" i="61"/>
  <c r="E4" i="61"/>
  <c r="G4" i="59" l="1"/>
  <c r="G2" i="59" s="1"/>
  <c r="N212" i="65" l="1"/>
  <c r="I71" i="65"/>
  <c r="I110" i="65"/>
  <c r="I25" i="65"/>
  <c r="K9" i="17" l="1"/>
  <c r="E9" i="17"/>
  <c r="E15" i="17" l="1"/>
  <c r="N41" i="65"/>
  <c r="M23" i="65"/>
  <c r="M41" i="65" s="1"/>
  <c r="P344" i="65"/>
  <c r="N344" i="65"/>
  <c r="M344" i="65"/>
  <c r="L344" i="65"/>
  <c r="H344" i="65"/>
  <c r="P320" i="65"/>
  <c r="N320" i="65"/>
  <c r="M320" i="65"/>
  <c r="L320" i="65"/>
  <c r="H320" i="65"/>
  <c r="O320" i="65"/>
  <c r="P296" i="65"/>
  <c r="N296" i="65"/>
  <c r="M296" i="65"/>
  <c r="L296" i="65"/>
  <c r="H296" i="65"/>
  <c r="O296" i="65"/>
  <c r="P260" i="65"/>
  <c r="N260" i="65"/>
  <c r="E10" i="65" s="1"/>
  <c r="M260" i="65"/>
  <c r="L260" i="65"/>
  <c r="H260" i="65"/>
  <c r="O260" i="65"/>
  <c r="P236" i="65"/>
  <c r="N236" i="65"/>
  <c r="M236" i="65"/>
  <c r="L236" i="65"/>
  <c r="H236" i="65"/>
  <c r="P212" i="65"/>
  <c r="M212" i="65"/>
  <c r="L212" i="65"/>
  <c r="H212" i="65"/>
  <c r="P175" i="65"/>
  <c r="N175" i="65"/>
  <c r="M175" i="65"/>
  <c r="L175" i="65"/>
  <c r="H175" i="65"/>
  <c r="O175" i="65"/>
  <c r="P151" i="65"/>
  <c r="N151" i="65"/>
  <c r="M151" i="65"/>
  <c r="L151" i="65"/>
  <c r="H151" i="65"/>
  <c r="O151" i="65"/>
  <c r="P127" i="65"/>
  <c r="N127" i="65"/>
  <c r="M127" i="65"/>
  <c r="L127" i="65"/>
  <c r="H127" i="65"/>
  <c r="P89" i="65"/>
  <c r="O89" i="65"/>
  <c r="N89" i="65"/>
  <c r="M89" i="65"/>
  <c r="L89" i="65"/>
  <c r="H89" i="65"/>
  <c r="P65" i="65"/>
  <c r="N65" i="65"/>
  <c r="M65" i="65"/>
  <c r="L65" i="65"/>
  <c r="H65" i="65"/>
  <c r="P41" i="65"/>
  <c r="L41" i="65"/>
  <c r="H41" i="65"/>
  <c r="K12" i="65"/>
  <c r="O326" i="48"/>
  <c r="O327" i="48"/>
  <c r="N344" i="48"/>
  <c r="N260" i="48"/>
  <c r="N320" i="48"/>
  <c r="N296" i="48"/>
  <c r="K10" i="48" s="1"/>
  <c r="O301" i="48"/>
  <c r="O302" i="48"/>
  <c r="O300" i="48"/>
  <c r="O277" i="48"/>
  <c r="O278" i="48"/>
  <c r="O241" i="48"/>
  <c r="O242" i="48"/>
  <c r="O243" i="48"/>
  <c r="O240" i="48"/>
  <c r="O217" i="48"/>
  <c r="O218" i="48"/>
  <c r="O219" i="48"/>
  <c r="O216" i="48"/>
  <c r="N236" i="48"/>
  <c r="O193" i="48"/>
  <c r="O194" i="48"/>
  <c r="O195" i="48"/>
  <c r="O192" i="48"/>
  <c r="N212" i="48"/>
  <c r="E10" i="48" s="1"/>
  <c r="N151" i="48"/>
  <c r="N175" i="48"/>
  <c r="O156" i="48"/>
  <c r="O157" i="48"/>
  <c r="O155" i="48"/>
  <c r="O132" i="48"/>
  <c r="O133" i="48"/>
  <c r="O131" i="48"/>
  <c r="N127" i="48"/>
  <c r="O108" i="48"/>
  <c r="O109" i="48"/>
  <c r="O107" i="48"/>
  <c r="O69" i="48"/>
  <c r="O46" i="48"/>
  <c r="O45" i="48"/>
  <c r="O22" i="48"/>
  <c r="O21" i="48"/>
  <c r="N89" i="48"/>
  <c r="N65" i="48"/>
  <c r="N41" i="48"/>
  <c r="W5" i="64"/>
  <c r="O5" i="64"/>
  <c r="F5" i="64"/>
  <c r="X5" i="63"/>
  <c r="P5" i="63"/>
  <c r="F5" i="63"/>
  <c r="M21" i="57"/>
  <c r="M20" i="57"/>
  <c r="M19" i="57"/>
  <c r="M18" i="57"/>
  <c r="M17" i="57"/>
  <c r="F5" i="57"/>
  <c r="E178" i="65" l="1"/>
  <c r="J9" i="65"/>
  <c r="E93" i="48"/>
  <c r="K3" i="65"/>
  <c r="E263" i="65"/>
  <c r="E95" i="65"/>
  <c r="E181" i="65"/>
  <c r="E12" i="65"/>
  <c r="K9" i="65"/>
  <c r="E4" i="65"/>
  <c r="K10" i="65"/>
  <c r="D92" i="65"/>
  <c r="D3" i="65"/>
  <c r="E3" i="65"/>
  <c r="J3" i="65"/>
  <c r="D9" i="65"/>
  <c r="E263" i="48"/>
  <c r="E265" i="65"/>
  <c r="E4" i="48"/>
  <c r="E16" i="48" s="1"/>
  <c r="K4" i="48"/>
  <c r="E6" i="65"/>
  <c r="E93" i="65"/>
  <c r="K6" i="65"/>
  <c r="E179" i="48"/>
  <c r="O344" i="65"/>
  <c r="K11" i="65" s="1"/>
  <c r="D262" i="65"/>
  <c r="E9" i="65"/>
  <c r="O236" i="65"/>
  <c r="O212" i="65"/>
  <c r="E262" i="65"/>
  <c r="E179" i="65"/>
  <c r="K4" i="65"/>
  <c r="O127" i="65"/>
  <c r="K5" i="65" s="1"/>
  <c r="D178" i="65"/>
  <c r="O65" i="65"/>
  <c r="O41" i="65"/>
  <c r="E92" i="65"/>
  <c r="R1" i="64"/>
  <c r="R2" i="64" s="1"/>
  <c r="S1" i="63"/>
  <c r="E11" i="65" l="1"/>
  <c r="E16" i="65"/>
  <c r="E264" i="65"/>
  <c r="D15" i="65"/>
  <c r="E5" i="65"/>
  <c r="E15" i="65"/>
  <c r="E18" i="65"/>
  <c r="E94" i="65"/>
  <c r="E180" i="65"/>
  <c r="S2" i="63"/>
  <c r="G65" i="61"/>
  <c r="E17" i="65" l="1"/>
  <c r="W1" i="64" s="1"/>
  <c r="W2" i="64" s="1"/>
  <c r="M11" i="57"/>
  <c r="X1" i="63" l="1"/>
  <c r="X2" i="63" s="1"/>
  <c r="M8" i="57"/>
  <c r="M325" i="48"/>
  <c r="O325" i="48" s="1"/>
  <c r="W5" i="57" l="1"/>
  <c r="M325" i="17"/>
  <c r="M301" i="17"/>
  <c r="M23" i="48"/>
  <c r="O23" i="48" s="1"/>
  <c r="M260" i="17" l="1"/>
  <c r="M7" i="57"/>
  <c r="M6" i="57"/>
  <c r="M5" i="57"/>
  <c r="O5" i="57" l="1"/>
  <c r="R1" i="57" s="1"/>
  <c r="R2" i="57" l="1"/>
  <c r="P344" i="48" l="1"/>
  <c r="O344" i="48"/>
  <c r="M344" i="48"/>
  <c r="L344" i="48"/>
  <c r="H344" i="48"/>
  <c r="P320" i="48"/>
  <c r="O320" i="48"/>
  <c r="M320" i="48"/>
  <c r="L320" i="48"/>
  <c r="H320" i="48"/>
  <c r="P296" i="48"/>
  <c r="O296" i="48"/>
  <c r="M296" i="48"/>
  <c r="L296" i="48"/>
  <c r="H296" i="48"/>
  <c r="P260" i="48"/>
  <c r="O260" i="48"/>
  <c r="M260" i="48"/>
  <c r="L260" i="48"/>
  <c r="H260" i="48"/>
  <c r="P236" i="48"/>
  <c r="O236" i="48"/>
  <c r="M236" i="48"/>
  <c r="L236" i="48"/>
  <c r="H236" i="48"/>
  <c r="P212" i="48"/>
  <c r="O212" i="48"/>
  <c r="E11" i="48" s="1"/>
  <c r="M212" i="48"/>
  <c r="E9" i="48" s="1"/>
  <c r="L212" i="48"/>
  <c r="H212" i="48"/>
  <c r="P175" i="48"/>
  <c r="O175" i="48"/>
  <c r="M175" i="48"/>
  <c r="L175" i="48"/>
  <c r="H175" i="48"/>
  <c r="P151" i="48"/>
  <c r="O151" i="48"/>
  <c r="M151" i="48"/>
  <c r="L151" i="48"/>
  <c r="H151" i="48"/>
  <c r="P127" i="48"/>
  <c r="O127" i="48"/>
  <c r="M127" i="48"/>
  <c r="L127" i="48"/>
  <c r="H127" i="48"/>
  <c r="P89" i="48"/>
  <c r="O89" i="48"/>
  <c r="M89" i="48"/>
  <c r="L89" i="48"/>
  <c r="H89" i="48"/>
  <c r="P65" i="48"/>
  <c r="O65" i="48"/>
  <c r="M65" i="48"/>
  <c r="L65" i="48"/>
  <c r="H65" i="48"/>
  <c r="P41" i="48"/>
  <c r="O41" i="48"/>
  <c r="M41" i="48"/>
  <c r="L41" i="48"/>
  <c r="H41" i="48"/>
  <c r="H43" i="17"/>
  <c r="L43" i="17"/>
  <c r="M43" i="17"/>
  <c r="O43" i="17"/>
  <c r="P43" i="17"/>
  <c r="H67" i="17"/>
  <c r="L67" i="17"/>
  <c r="M67" i="17"/>
  <c r="O67" i="17"/>
  <c r="P67" i="17"/>
  <c r="H91" i="17"/>
  <c r="L91" i="17"/>
  <c r="M91" i="17"/>
  <c r="O91" i="17"/>
  <c r="P91" i="17"/>
  <c r="H128" i="17"/>
  <c r="L128" i="17"/>
  <c r="M128" i="17"/>
  <c r="O128" i="17"/>
  <c r="P128" i="17"/>
  <c r="H152" i="17"/>
  <c r="L152" i="17"/>
  <c r="M152" i="17"/>
  <c r="O152" i="17"/>
  <c r="P152" i="17"/>
  <c r="H176" i="17"/>
  <c r="L176" i="17"/>
  <c r="M176" i="17"/>
  <c r="O176" i="17"/>
  <c r="P176" i="17"/>
  <c r="H212" i="17"/>
  <c r="L212" i="17"/>
  <c r="M212" i="17"/>
  <c r="O212" i="17"/>
  <c r="P212" i="17"/>
  <c r="H236" i="17"/>
  <c r="L236" i="17"/>
  <c r="M236" i="17"/>
  <c r="O236" i="17"/>
  <c r="P236" i="17"/>
  <c r="H260" i="17"/>
  <c r="L260" i="17"/>
  <c r="O260" i="17"/>
  <c r="P260" i="17"/>
  <c r="H295" i="17"/>
  <c r="L295" i="17"/>
  <c r="M295" i="17"/>
  <c r="O295" i="17"/>
  <c r="P295" i="17"/>
  <c r="H319" i="17"/>
  <c r="L319" i="17"/>
  <c r="M319" i="17"/>
  <c r="O319" i="17"/>
  <c r="P319" i="17"/>
  <c r="H343" i="17"/>
  <c r="L343" i="17"/>
  <c r="M343" i="17"/>
  <c r="O343" i="17"/>
  <c r="P343" i="17"/>
  <c r="K8" i="17" l="1"/>
  <c r="K4" i="17"/>
  <c r="E181" i="48"/>
  <c r="D262" i="48"/>
  <c r="J9" i="48"/>
  <c r="E94" i="48"/>
  <c r="J3" i="17"/>
  <c r="E95" i="48"/>
  <c r="K11" i="17"/>
  <c r="K3" i="17"/>
  <c r="K10" i="17"/>
  <c r="K5" i="17"/>
  <c r="K6" i="48"/>
  <c r="E264" i="48"/>
  <c r="K9" i="48"/>
  <c r="E179" i="17"/>
  <c r="E94" i="17"/>
  <c r="E95" i="17"/>
  <c r="E6" i="48"/>
  <c r="E5" i="48"/>
  <c r="K5" i="48"/>
  <c r="D9" i="48"/>
  <c r="E265" i="48"/>
  <c r="K11" i="48"/>
  <c r="K3" i="48"/>
  <c r="K12" i="48"/>
  <c r="E262" i="48"/>
  <c r="J3" i="48"/>
  <c r="D178" i="48"/>
  <c r="E178" i="48"/>
  <c r="D92" i="48"/>
  <c r="D3" i="48"/>
  <c r="E92" i="48"/>
  <c r="E180" i="48"/>
  <c r="E3" i="48"/>
  <c r="E12" i="48"/>
  <c r="D94" i="17"/>
  <c r="E96" i="17"/>
  <c r="E180" i="17"/>
  <c r="E181" i="17"/>
  <c r="D179" i="17"/>
  <c r="E8" i="17"/>
  <c r="E263" i="17"/>
  <c r="E264" i="17"/>
  <c r="D8" i="17"/>
  <c r="E5" i="17"/>
  <c r="E262" i="17"/>
  <c r="E10" i="17"/>
  <c r="D3" i="17"/>
  <c r="E4" i="17"/>
  <c r="J8" i="17"/>
  <c r="E11" i="17"/>
  <c r="E3" i="17"/>
  <c r="D262" i="17"/>
  <c r="E16" i="17" l="1"/>
  <c r="E14" i="17"/>
  <c r="E18" i="48"/>
  <c r="E15" i="48"/>
  <c r="E17" i="48"/>
  <c r="D15" i="48"/>
  <c r="E17" i="17"/>
  <c r="D14" i="17"/>
  <c r="W1" i="57" l="1"/>
  <c r="W2" i="57" s="1"/>
</calcChain>
</file>

<file path=xl/sharedStrings.xml><?xml version="1.0" encoding="utf-8"?>
<sst xmlns="http://schemas.openxmlformats.org/spreadsheetml/2006/main" count="2318" uniqueCount="498">
  <si>
    <t>顧客名稱</t>
  </si>
  <si>
    <t>到期PPC台數及預估產值</t>
    <phoneticPr fontId="3" type="noConversion"/>
  </si>
  <si>
    <t>Q4到期</t>
    <phoneticPr fontId="3" type="noConversion"/>
  </si>
  <si>
    <t>Q3到期</t>
    <phoneticPr fontId="3" type="noConversion"/>
  </si>
  <si>
    <t>Q2到期</t>
    <phoneticPr fontId="3" type="noConversion"/>
  </si>
  <si>
    <t>Q1到期</t>
    <phoneticPr fontId="3" type="noConversion"/>
  </si>
  <si>
    <t>十二月份小計</t>
    <phoneticPr fontId="3" type="noConversion"/>
  </si>
  <si>
    <t>台數</t>
    <phoneticPr fontId="3" type="noConversion"/>
  </si>
  <si>
    <t>到期日</t>
  </si>
  <si>
    <t>期數</t>
  </si>
  <si>
    <t>核賃金額(未稅)</t>
    <phoneticPr fontId="3" type="noConversion"/>
  </si>
  <si>
    <t>品名</t>
  </si>
  <si>
    <t>租賃類型</t>
  </si>
  <si>
    <t>序號</t>
    <phoneticPr fontId="3" type="noConversion"/>
  </si>
  <si>
    <t>推動結果</t>
    <phoneticPr fontId="3" type="noConversion"/>
  </si>
  <si>
    <t>十二月份</t>
    <phoneticPr fontId="3" type="noConversion"/>
  </si>
  <si>
    <t>十一月份小計</t>
    <phoneticPr fontId="3" type="noConversion"/>
  </si>
  <si>
    <t>十一月份</t>
    <phoneticPr fontId="3" type="noConversion"/>
  </si>
  <si>
    <t>十月份小計</t>
    <phoneticPr fontId="3" type="noConversion"/>
  </si>
  <si>
    <t>十月份</t>
    <phoneticPr fontId="3" type="noConversion"/>
  </si>
  <si>
    <t>九月份小計</t>
    <phoneticPr fontId="3" type="noConversion"/>
  </si>
  <si>
    <t>九月份</t>
    <phoneticPr fontId="3" type="noConversion"/>
  </si>
  <si>
    <t>八月份小計</t>
    <phoneticPr fontId="3" type="noConversion"/>
  </si>
  <si>
    <t>八月份</t>
    <phoneticPr fontId="3" type="noConversion"/>
  </si>
  <si>
    <t>七月份小計</t>
    <phoneticPr fontId="3" type="noConversion"/>
  </si>
  <si>
    <t>七月份</t>
    <phoneticPr fontId="3" type="noConversion"/>
  </si>
  <si>
    <t>六月份小計</t>
    <phoneticPr fontId="3" type="noConversion"/>
  </si>
  <si>
    <t>六月份</t>
    <phoneticPr fontId="3" type="noConversion"/>
  </si>
  <si>
    <t>五月份小計</t>
    <phoneticPr fontId="3" type="noConversion"/>
  </si>
  <si>
    <t>五月份</t>
    <phoneticPr fontId="3" type="noConversion"/>
  </si>
  <si>
    <t>四月份小計</t>
    <phoneticPr fontId="3" type="noConversion"/>
  </si>
  <si>
    <t>四月份</t>
    <phoneticPr fontId="3" type="noConversion"/>
  </si>
  <si>
    <t>三月份小計</t>
    <phoneticPr fontId="3" type="noConversion"/>
  </si>
  <si>
    <t>三月份</t>
    <phoneticPr fontId="3" type="noConversion"/>
  </si>
  <si>
    <t>二月份小計</t>
    <phoneticPr fontId="3" type="noConversion"/>
  </si>
  <si>
    <t>二月份</t>
    <phoneticPr fontId="3" type="noConversion"/>
  </si>
  <si>
    <t>一月份小計</t>
    <phoneticPr fontId="3" type="noConversion"/>
  </si>
  <si>
    <t>一月份</t>
    <phoneticPr fontId="3" type="noConversion"/>
  </si>
  <si>
    <t>到期PPC台數及預估產值</t>
    <phoneticPr fontId="3" type="noConversion"/>
  </si>
  <si>
    <t>Q4到期</t>
    <phoneticPr fontId="3" type="noConversion"/>
  </si>
  <si>
    <t>Q3到期</t>
    <phoneticPr fontId="3" type="noConversion"/>
  </si>
  <si>
    <t>Q2到期</t>
    <phoneticPr fontId="3" type="noConversion"/>
  </si>
  <si>
    <t>Q1到期</t>
    <phoneticPr fontId="3" type="noConversion"/>
  </si>
  <si>
    <t>十二月份小計</t>
    <phoneticPr fontId="3" type="noConversion"/>
  </si>
  <si>
    <t>序號</t>
    <phoneticPr fontId="3" type="noConversion"/>
  </si>
  <si>
    <t>推動結果</t>
    <phoneticPr fontId="3" type="noConversion"/>
  </si>
  <si>
    <t>十二月份</t>
    <phoneticPr fontId="3" type="noConversion"/>
  </si>
  <si>
    <t>十一月份小計</t>
    <phoneticPr fontId="3" type="noConversion"/>
  </si>
  <si>
    <t>十一月份</t>
    <phoneticPr fontId="3" type="noConversion"/>
  </si>
  <si>
    <t>十月份小計</t>
    <phoneticPr fontId="3" type="noConversion"/>
  </si>
  <si>
    <t>十月份</t>
    <phoneticPr fontId="3" type="noConversion"/>
  </si>
  <si>
    <t>九月份小計</t>
    <phoneticPr fontId="3" type="noConversion"/>
  </si>
  <si>
    <t>九月份</t>
    <phoneticPr fontId="3" type="noConversion"/>
  </si>
  <si>
    <t>八月份小計</t>
    <phoneticPr fontId="3" type="noConversion"/>
  </si>
  <si>
    <t>八月份</t>
    <phoneticPr fontId="3" type="noConversion"/>
  </si>
  <si>
    <t>七月份小計</t>
    <phoneticPr fontId="3" type="noConversion"/>
  </si>
  <si>
    <t>七月份</t>
    <phoneticPr fontId="3" type="noConversion"/>
  </si>
  <si>
    <t>Q2到期</t>
    <phoneticPr fontId="3" type="noConversion"/>
  </si>
  <si>
    <t>六月份小計</t>
    <phoneticPr fontId="3" type="noConversion"/>
  </si>
  <si>
    <t>六月份</t>
    <phoneticPr fontId="3" type="noConversion"/>
  </si>
  <si>
    <t>五月份小計</t>
    <phoneticPr fontId="3" type="noConversion"/>
  </si>
  <si>
    <t>五月份</t>
    <phoneticPr fontId="3" type="noConversion"/>
  </si>
  <si>
    <t>四月份小計</t>
    <phoneticPr fontId="3" type="noConversion"/>
  </si>
  <si>
    <t>四月份</t>
    <phoneticPr fontId="3" type="noConversion"/>
  </si>
  <si>
    <t>三月份小計</t>
    <phoneticPr fontId="3" type="noConversion"/>
  </si>
  <si>
    <t>三月份</t>
    <phoneticPr fontId="3" type="noConversion"/>
  </si>
  <si>
    <t>二月份小計</t>
    <phoneticPr fontId="3" type="noConversion"/>
  </si>
  <si>
    <t>二月份</t>
    <phoneticPr fontId="3" type="noConversion"/>
  </si>
  <si>
    <t>一月份小計</t>
    <phoneticPr fontId="3" type="noConversion"/>
  </si>
  <si>
    <t>一月份</t>
    <phoneticPr fontId="3" type="noConversion"/>
  </si>
  <si>
    <t>社團法人台灣童心創意親子共學協會</t>
  </si>
  <si>
    <t>租賃</t>
    <phoneticPr fontId="1" type="noConversion"/>
  </si>
  <si>
    <t>HP 755</t>
  </si>
  <si>
    <t>每期租金(含稅)</t>
    <phoneticPr fontId="3" type="noConversion"/>
  </si>
  <si>
    <t>收款結果</t>
    <phoneticPr fontId="3" type="noConversion"/>
  </si>
  <si>
    <t>已收</t>
  </si>
  <si>
    <t>已收</t>
    <phoneticPr fontId="3" type="noConversion"/>
  </si>
  <si>
    <t>未收</t>
  </si>
  <si>
    <t>未收</t>
    <phoneticPr fontId="1" type="noConversion"/>
  </si>
  <si>
    <t>奇蹟</t>
    <phoneticPr fontId="1" type="noConversion"/>
  </si>
  <si>
    <t>公司</t>
    <phoneticPr fontId="1" type="noConversion"/>
  </si>
  <si>
    <t>2023帳款</t>
    <phoneticPr fontId="3" type="noConversion"/>
  </si>
  <si>
    <t>全幃股份有限公司</t>
  </si>
  <si>
    <t>EPSON L14150</t>
    <phoneticPr fontId="1" type="noConversion"/>
  </si>
  <si>
    <t>繳費模式</t>
    <phoneticPr fontId="1" type="noConversion"/>
  </si>
  <si>
    <t>月繳</t>
    <phoneticPr fontId="1" type="noConversion"/>
  </si>
  <si>
    <t>年繳</t>
    <phoneticPr fontId="1" type="noConversion"/>
  </si>
  <si>
    <t>EPSON L5790*2   EPSON 6270*2</t>
    <phoneticPr fontId="1" type="noConversion"/>
  </si>
  <si>
    <t>蔡睿霖</t>
  </si>
  <si>
    <t>實收金額</t>
    <phoneticPr fontId="3" type="noConversion"/>
  </si>
  <si>
    <t>賣斷</t>
    <phoneticPr fontId="1" type="noConversion"/>
  </si>
  <si>
    <t>EPSON L5590</t>
    <phoneticPr fontId="1" type="noConversion"/>
  </si>
  <si>
    <t>陳宜汝里長</t>
    <phoneticPr fontId="1" type="noConversion"/>
  </si>
  <si>
    <t>逸宏</t>
    <phoneticPr fontId="1" type="noConversion"/>
  </si>
  <si>
    <t>EPSON 墨水</t>
    <phoneticPr fontId="1" type="noConversion"/>
  </si>
  <si>
    <t>廠商</t>
    <phoneticPr fontId="1" type="noConversion"/>
  </si>
  <si>
    <t>針筒</t>
    <phoneticPr fontId="1" type="noConversion"/>
  </si>
  <si>
    <t>每人</t>
    <phoneticPr fontId="54" type="noConversion"/>
  </si>
  <si>
    <t>效益比</t>
    <phoneticPr fontId="54" type="noConversion"/>
  </si>
  <si>
    <t>總計</t>
    <phoneticPr fontId="54" type="noConversion"/>
  </si>
  <si>
    <t>109/11</t>
    <phoneticPr fontId="54" type="noConversion"/>
  </si>
  <si>
    <t>108/12</t>
    <phoneticPr fontId="54" type="noConversion"/>
  </si>
  <si>
    <t>110/07</t>
    <phoneticPr fontId="54" type="noConversion"/>
  </si>
  <si>
    <t>110/08</t>
    <phoneticPr fontId="54" type="noConversion"/>
  </si>
  <si>
    <t>111/01</t>
    <phoneticPr fontId="54" type="noConversion"/>
  </si>
  <si>
    <t>109/09</t>
    <phoneticPr fontId="54" type="noConversion"/>
  </si>
  <si>
    <t>110/12</t>
    <phoneticPr fontId="54" type="noConversion"/>
  </si>
  <si>
    <t>麒文</t>
    <phoneticPr fontId="54" type="noConversion"/>
  </si>
  <si>
    <t>109/04</t>
    <phoneticPr fontId="54" type="noConversion"/>
  </si>
  <si>
    <t>110/02</t>
    <phoneticPr fontId="54" type="noConversion"/>
  </si>
  <si>
    <t>111/02</t>
    <phoneticPr fontId="54" type="noConversion"/>
  </si>
  <si>
    <t>退機</t>
    <phoneticPr fontId="54" type="noConversion"/>
  </si>
  <si>
    <t>柏鎰建設有限公司</t>
    <phoneticPr fontId="54" type="noConversion"/>
  </si>
  <si>
    <t>Jerry</t>
    <phoneticPr fontId="54" type="noConversion"/>
  </si>
  <si>
    <t>宏典</t>
    <phoneticPr fontId="54" type="noConversion"/>
  </si>
  <si>
    <t>天詣國際</t>
    <phoneticPr fontId="54" type="noConversion"/>
  </si>
  <si>
    <t>毅展企業社</t>
    <phoneticPr fontId="54" type="noConversion"/>
  </si>
  <si>
    <t>康倫補習班</t>
    <phoneticPr fontId="54" type="noConversion"/>
  </si>
  <si>
    <t>傑森營造</t>
    <phoneticPr fontId="54" type="noConversion"/>
  </si>
  <si>
    <t>109/10</t>
    <phoneticPr fontId="54" type="noConversion"/>
  </si>
  <si>
    <t>Alan</t>
    <phoneticPr fontId="54" type="noConversion"/>
  </si>
  <si>
    <t>領航資訊系統股份有限公司</t>
    <phoneticPr fontId="54" type="noConversion"/>
  </si>
  <si>
    <t>網路公家</t>
    <phoneticPr fontId="54" type="noConversion"/>
  </si>
  <si>
    <t>飛越藝術工程有限公司</t>
    <phoneticPr fontId="54" type="noConversion"/>
  </si>
  <si>
    <r>
      <t xml:space="preserve">瑋勝電訊科技股份有限公司 </t>
    </r>
    <r>
      <rPr>
        <sz val="12"/>
        <color rgb="FFFF0000"/>
        <rFont val="新細明體"/>
        <family val="1"/>
        <charset val="136"/>
        <scheme val="minor"/>
      </rPr>
      <t>(X3)</t>
    </r>
  </si>
  <si>
    <t>安嘉建設</t>
    <phoneticPr fontId="54" type="noConversion"/>
  </si>
  <si>
    <t>獨行俠</t>
    <phoneticPr fontId="54" type="noConversion"/>
  </si>
  <si>
    <t>領航者房屋科技資訊工程行</t>
    <phoneticPr fontId="54" type="noConversion"/>
  </si>
  <si>
    <t>鴻鶴科技有限公司</t>
    <phoneticPr fontId="54" type="noConversion"/>
  </si>
  <si>
    <t>機器</t>
    <phoneticPr fontId="1" type="noConversion"/>
  </si>
  <si>
    <t>品項</t>
    <phoneticPr fontId="1" type="noConversion"/>
  </si>
  <si>
    <t>雜項</t>
    <phoneticPr fontId="1" type="noConversion"/>
  </si>
  <si>
    <t>針</t>
  </si>
  <si>
    <t>工具箱</t>
    <phoneticPr fontId="1" type="noConversion"/>
  </si>
  <si>
    <t>127ML萬用頭</t>
    <phoneticPr fontId="1" type="noConversion"/>
  </si>
  <si>
    <t>螺絲起子</t>
    <phoneticPr fontId="1" type="noConversion"/>
  </si>
  <si>
    <t>USB線</t>
    <phoneticPr fontId="1" type="noConversion"/>
  </si>
  <si>
    <t>貼紙/雙面膠</t>
    <phoneticPr fontId="1" type="noConversion"/>
  </si>
  <si>
    <t>軟管</t>
    <phoneticPr fontId="1" type="noConversion"/>
  </si>
  <si>
    <t>止流閥</t>
    <phoneticPr fontId="1" type="noConversion"/>
  </si>
  <si>
    <t>金額</t>
    <phoneticPr fontId="54" type="noConversion"/>
  </si>
  <si>
    <t>日期</t>
    <phoneticPr fontId="1" type="noConversion"/>
  </si>
  <si>
    <t>昶源</t>
  </si>
  <si>
    <t>昶源</t>
    <phoneticPr fontId="1" type="noConversion"/>
  </si>
  <si>
    <t>耗材</t>
    <phoneticPr fontId="1" type="noConversion"/>
  </si>
  <si>
    <t>EPSON L6270</t>
    <phoneticPr fontId="1" type="noConversion"/>
  </si>
  <si>
    <t>特殊瓶口一組</t>
    <phoneticPr fontId="1" type="noConversion"/>
  </si>
  <si>
    <t>清潔液體250CC</t>
    <phoneticPr fontId="1" type="noConversion"/>
  </si>
  <si>
    <t>EPSON墨水防水1000CC</t>
    <phoneticPr fontId="1" type="noConversion"/>
  </si>
  <si>
    <t>113/1</t>
    <phoneticPr fontId="54" type="noConversion"/>
  </si>
  <si>
    <t>數量</t>
    <phoneticPr fontId="1" type="noConversion"/>
  </si>
  <si>
    <t>單價</t>
    <phoneticPr fontId="1" type="noConversion"/>
  </si>
  <si>
    <t>備用</t>
    <phoneticPr fontId="54" type="noConversion"/>
  </si>
  <si>
    <t>特殊瓶口</t>
    <phoneticPr fontId="1" type="noConversion"/>
  </si>
  <si>
    <t>EPSON L5790</t>
    <phoneticPr fontId="1" type="noConversion"/>
  </si>
  <si>
    <t>來源</t>
    <phoneticPr fontId="1" type="noConversion"/>
  </si>
  <si>
    <t>客戶</t>
    <phoneticPr fontId="1" type="noConversion"/>
  </si>
  <si>
    <t>社團法人台灣童心創意親子共學協會</t>
    <phoneticPr fontId="1" type="noConversion"/>
  </si>
  <si>
    <t>盛陽不動產有限公司</t>
    <phoneticPr fontId="1" type="noConversion"/>
  </si>
  <si>
    <t>王麟麒</t>
    <phoneticPr fontId="1" type="noConversion"/>
  </si>
  <si>
    <t>EPSON L6290</t>
    <phoneticPr fontId="1" type="noConversion"/>
  </si>
  <si>
    <t>半年繳</t>
    <phoneticPr fontId="1" type="noConversion"/>
  </si>
  <si>
    <t>台數/預收租金</t>
  </si>
  <si>
    <t>台數/預收租金</t>
    <phoneticPr fontId="1" type="noConversion"/>
  </si>
  <si>
    <t>2024帳款</t>
    <phoneticPr fontId="3" type="noConversion"/>
  </si>
  <si>
    <t>113/09</t>
    <phoneticPr fontId="1" type="noConversion"/>
  </si>
  <si>
    <t>113/12</t>
    <phoneticPr fontId="1" type="noConversion"/>
  </si>
  <si>
    <t>113/10</t>
    <phoneticPr fontId="1" type="noConversion"/>
  </si>
  <si>
    <t>113/11</t>
    <phoneticPr fontId="1" type="noConversion"/>
  </si>
  <si>
    <t>2024/01-2024/12</t>
    <phoneticPr fontId="54" type="noConversion"/>
  </si>
  <si>
    <t>2024總支出</t>
    <phoneticPr fontId="54" type="noConversion"/>
  </si>
  <si>
    <t>2024總收入</t>
    <phoneticPr fontId="54" type="noConversion"/>
  </si>
  <si>
    <t>113/1/11</t>
    <phoneticPr fontId="1" type="noConversion"/>
  </si>
  <si>
    <t>113/1月入金   逸宏/麒文</t>
    <phoneticPr fontId="1" type="noConversion"/>
  </si>
  <si>
    <t>逸宏/麒文</t>
    <phoneticPr fontId="1" type="noConversion"/>
  </si>
  <si>
    <t>LV運費9010</t>
    <phoneticPr fontId="1" type="noConversion"/>
  </si>
  <si>
    <t>吸管(墨水)</t>
    <phoneticPr fontId="1" type="noConversion"/>
  </si>
  <si>
    <t>打掃用具</t>
    <phoneticPr fontId="1" type="noConversion"/>
  </si>
  <si>
    <t>妙妙瓶*4</t>
    <phoneticPr fontId="1" type="noConversion"/>
  </si>
  <si>
    <t>漏斗*4</t>
    <phoneticPr fontId="1" type="noConversion"/>
  </si>
  <si>
    <t>超級好幸福企業行</t>
  </si>
  <si>
    <t>EPSON L4260</t>
    <phoneticPr fontId="1" type="noConversion"/>
  </si>
  <si>
    <t>116/01</t>
    <phoneticPr fontId="1" type="noConversion"/>
  </si>
  <si>
    <t>113/1零用金</t>
    <phoneticPr fontId="1" type="noConversion"/>
  </si>
  <si>
    <t>零用金</t>
    <phoneticPr fontId="1" type="noConversion"/>
  </si>
  <si>
    <t>113/1/22</t>
    <phoneticPr fontId="1" type="noConversion"/>
  </si>
  <si>
    <t>113/1/12</t>
    <phoneticPr fontId="1" type="noConversion"/>
  </si>
  <si>
    <t>113/1Q4幕印總結</t>
    <phoneticPr fontId="1" type="noConversion"/>
  </si>
  <si>
    <t>幕印</t>
  </si>
  <si>
    <t>防空營支援排</t>
    <phoneticPr fontId="54" type="noConversion"/>
  </si>
  <si>
    <t>EPSON L1210</t>
    <phoneticPr fontId="1" type="noConversion"/>
  </si>
  <si>
    <t>2個月繳</t>
    <phoneticPr fontId="1" type="noConversion"/>
  </si>
  <si>
    <t>113/12</t>
    <phoneticPr fontId="1" type="noConversion"/>
  </si>
  <si>
    <t>富元投資顧問(藥局)</t>
    <phoneticPr fontId="54" type="noConversion"/>
  </si>
  <si>
    <t>116/04</t>
    <phoneticPr fontId="1" type="noConversion"/>
  </si>
  <si>
    <t>季繳</t>
    <phoneticPr fontId="1" type="noConversion"/>
  </si>
  <si>
    <t>113/4</t>
    <phoneticPr fontId="54" type="noConversion"/>
  </si>
  <si>
    <t>黑印</t>
    <phoneticPr fontId="1" type="noConversion"/>
  </si>
  <si>
    <t>5790海綿</t>
    <phoneticPr fontId="1" type="noConversion"/>
  </si>
  <si>
    <t>EPSON L5890</t>
    <phoneticPr fontId="1" type="noConversion"/>
  </si>
  <si>
    <t>鎔德開發有限公司</t>
  </si>
  <si>
    <t>年繳</t>
    <phoneticPr fontId="1" type="noConversion"/>
  </si>
  <si>
    <t>115/06</t>
    <phoneticPr fontId="1" type="noConversion"/>
  </si>
  <si>
    <t>賣斷</t>
    <phoneticPr fontId="1" type="noConversion"/>
  </si>
  <si>
    <t>幸福忠孝社區發展協會</t>
  </si>
  <si>
    <t>墨水黑原廠</t>
    <phoneticPr fontId="1" type="noConversion"/>
  </si>
  <si>
    <t>零用金</t>
    <phoneticPr fontId="1" type="noConversion"/>
  </si>
  <si>
    <r>
      <t>(</t>
    </r>
    <r>
      <rPr>
        <sz val="12"/>
        <color theme="1"/>
        <rFont val="新細明體"/>
        <family val="1"/>
        <charset val="136"/>
        <scheme val="minor"/>
      </rPr>
      <t>標籤機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  <scheme val="minor"/>
      </rPr>
      <t>運費</t>
    </r>
    <phoneticPr fontId="1" type="noConversion"/>
  </si>
  <si>
    <t>標籤機</t>
    <phoneticPr fontId="1" type="noConversion"/>
  </si>
  <si>
    <t>尖嘴瓶</t>
    <phoneticPr fontId="1" type="noConversion"/>
  </si>
  <si>
    <t>魔鬼氈</t>
    <phoneticPr fontId="1" type="noConversion"/>
  </si>
  <si>
    <r>
      <t>運費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  <scheme val="minor"/>
      </rPr>
      <t>分裝機</t>
    </r>
    <r>
      <rPr>
        <sz val="12"/>
        <color theme="1"/>
        <rFont val="Calibri"/>
        <family val="2"/>
      </rPr>
      <t>)</t>
    </r>
    <phoneticPr fontId="1" type="noConversion"/>
  </si>
  <si>
    <t>印章</t>
    <phoneticPr fontId="1" type="noConversion"/>
  </si>
  <si>
    <t>分裝機改裝費</t>
    <phoneticPr fontId="1" type="noConversion"/>
  </si>
  <si>
    <t>分裝機</t>
    <phoneticPr fontId="1" type="noConversion"/>
  </si>
  <si>
    <r>
      <t>5890</t>
    </r>
    <r>
      <rPr>
        <sz val="12"/>
        <color theme="1"/>
        <rFont val="新細明體"/>
        <family val="1"/>
        <charset val="136"/>
        <scheme val="minor"/>
      </rPr>
      <t>淘寶</t>
    </r>
    <r>
      <rPr>
        <sz val="12"/>
        <color theme="1"/>
        <rFont val="微軟正黑體"/>
        <family val="2"/>
        <charset val="136"/>
      </rPr>
      <t>墨匣</t>
    </r>
    <phoneticPr fontId="1" type="noConversion"/>
  </si>
  <si>
    <t>113/6</t>
    <phoneticPr fontId="54" type="noConversion"/>
  </si>
  <si>
    <t>113/4/3</t>
    <phoneticPr fontId="54" type="noConversion"/>
  </si>
  <si>
    <t>113/4/15</t>
    <phoneticPr fontId="54" type="noConversion"/>
  </si>
  <si>
    <t>113/4/23</t>
    <phoneticPr fontId="54" type="noConversion"/>
  </si>
  <si>
    <t>113/4/24</t>
    <phoneticPr fontId="54" type="noConversion"/>
  </si>
  <si>
    <t>113/5/5</t>
    <phoneticPr fontId="54" type="noConversion"/>
  </si>
  <si>
    <t>113/5/29</t>
    <phoneticPr fontId="54" type="noConversion"/>
  </si>
  <si>
    <t>安家理財通有限公司</t>
  </si>
  <si>
    <t>年繳</t>
    <phoneticPr fontId="1" type="noConversion"/>
  </si>
  <si>
    <t>115/07</t>
    <phoneticPr fontId="1" type="noConversion"/>
  </si>
  <si>
    <t>113/7</t>
    <phoneticPr fontId="54" type="noConversion"/>
  </si>
  <si>
    <t>1組</t>
    <phoneticPr fontId="54" type="noConversion"/>
  </si>
  <si>
    <t>113/07/08</t>
    <phoneticPr fontId="54" type="noConversion"/>
  </si>
  <si>
    <t>113/7零用金</t>
    <phoneticPr fontId="1" type="noConversion"/>
  </si>
  <si>
    <t>短租</t>
    <phoneticPr fontId="1" type="noConversion"/>
  </si>
  <si>
    <t>單次收費</t>
    <phoneticPr fontId="1" type="noConversion"/>
  </si>
  <si>
    <r>
      <t>廠商公關費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  <scheme val="minor"/>
      </rPr>
      <t>昶源</t>
    </r>
    <r>
      <rPr>
        <sz val="12"/>
        <color theme="1"/>
        <rFont val="Calibri"/>
        <family val="2"/>
      </rPr>
      <t>)</t>
    </r>
    <phoneticPr fontId="1" type="noConversion"/>
  </si>
  <si>
    <t>數倍測試墨水運費</t>
    <phoneticPr fontId="1" type="noConversion"/>
  </si>
  <si>
    <r>
      <t>廢墨小瓶</t>
    </r>
    <r>
      <rPr>
        <sz val="12"/>
        <color theme="1"/>
        <rFont val="Calibri"/>
        <family val="2"/>
      </rPr>
      <t>*10+</t>
    </r>
    <r>
      <rPr>
        <sz val="12"/>
        <color theme="1"/>
        <rFont val="新細明體"/>
        <family val="1"/>
        <charset val="136"/>
        <scheme val="minor"/>
      </rPr>
      <t>妙妙</t>
    </r>
    <r>
      <rPr>
        <sz val="12"/>
        <color theme="1"/>
        <rFont val="Calibri"/>
        <family val="2"/>
      </rPr>
      <t>*4</t>
    </r>
    <phoneticPr fontId="1" type="noConversion"/>
  </si>
  <si>
    <r>
      <t>A5</t>
    </r>
    <r>
      <rPr>
        <sz val="12"/>
        <color theme="1"/>
        <rFont val="新細明體"/>
        <family val="1"/>
        <charset val="136"/>
        <scheme val="minor"/>
      </rPr>
      <t>保護套</t>
    </r>
    <phoneticPr fontId="1" type="noConversion"/>
  </si>
  <si>
    <t>韓國墨水</t>
    <phoneticPr fontId="1" type="noConversion"/>
  </si>
  <si>
    <t>淘寶運費</t>
    <phoneticPr fontId="1" type="noConversion"/>
  </si>
  <si>
    <t>標籤紙</t>
    <phoneticPr fontId="1" type="noConversion"/>
  </si>
  <si>
    <t>手套</t>
    <phoneticPr fontId="1" type="noConversion"/>
  </si>
  <si>
    <t>防空營寄件郵資</t>
    <phoneticPr fontId="1" type="noConversion"/>
  </si>
  <si>
    <t>奇蹟業務傭金10-12月</t>
    <phoneticPr fontId="1" type="noConversion"/>
  </si>
  <si>
    <t>113/10</t>
    <phoneticPr fontId="54" type="noConversion"/>
  </si>
  <si>
    <t>113機器Q3總結</t>
    <phoneticPr fontId="1" type="noConversion"/>
  </si>
  <si>
    <t>113機器Q2總結</t>
    <phoneticPr fontId="1" type="noConversion"/>
  </si>
  <si>
    <t>113機器Q1總結</t>
    <phoneticPr fontId="1" type="noConversion"/>
  </si>
  <si>
    <t>5890四色專用墨匣</t>
    <phoneticPr fontId="1" type="noConversion"/>
  </si>
  <si>
    <t>113/10/05</t>
    <phoneticPr fontId="54" type="noConversion"/>
  </si>
  <si>
    <t>郵寄墨水測試數倍</t>
    <phoneticPr fontId="1" type="noConversion"/>
  </si>
  <si>
    <t>昶源吃飯招待</t>
    <phoneticPr fontId="1" type="noConversion"/>
  </si>
  <si>
    <t>工作用夾子</t>
    <phoneticPr fontId="1" type="noConversion"/>
  </si>
  <si>
    <t>113/07/09</t>
    <phoneticPr fontId="54" type="noConversion"/>
  </si>
  <si>
    <t>短租</t>
    <phoneticPr fontId="1" type="noConversion"/>
  </si>
  <si>
    <t>佛光山法會</t>
    <phoneticPr fontId="1" type="noConversion"/>
  </si>
  <si>
    <t>鎮工處不動產有限公司</t>
  </si>
  <si>
    <t>115/09</t>
    <phoneticPr fontId="1" type="noConversion"/>
  </si>
  <si>
    <t>試用</t>
    <phoneticPr fontId="1" type="noConversion"/>
  </si>
  <si>
    <t>高雄市私立溫馨園課後照顧服務中心</t>
    <phoneticPr fontId="1" type="noConversion"/>
  </si>
  <si>
    <t>免開</t>
    <phoneticPr fontId="1" type="noConversion"/>
  </si>
  <si>
    <t>115/11</t>
    <phoneticPr fontId="1" type="noConversion"/>
  </si>
  <si>
    <t>短租</t>
    <phoneticPr fontId="1" type="noConversion"/>
  </si>
  <si>
    <t>高雄市私立安喬生托嬰中心</t>
    <phoneticPr fontId="1" type="noConversion"/>
  </si>
  <si>
    <t>郵寄(防空營)</t>
    <phoneticPr fontId="1" type="noConversion"/>
  </si>
  <si>
    <t>113/12/26</t>
    <phoneticPr fontId="54" type="noConversion"/>
  </si>
  <si>
    <t>零用金總結</t>
  </si>
  <si>
    <t>ALAN</t>
  </si>
  <si>
    <t>數倍測試墨水運費</t>
  </si>
  <si>
    <r>
      <t>廢墨小瓶</t>
    </r>
    <r>
      <rPr>
        <sz val="12"/>
        <color theme="1"/>
        <rFont val="Calibri"/>
        <family val="2"/>
      </rPr>
      <t>*10+</t>
    </r>
    <r>
      <rPr>
        <sz val="12"/>
        <color theme="1"/>
        <rFont val="新細明體"/>
        <family val="1"/>
        <charset val="136"/>
      </rPr>
      <t>妙妙</t>
    </r>
    <r>
      <rPr>
        <sz val="12"/>
        <color theme="1"/>
        <rFont val="Calibri"/>
        <family val="2"/>
      </rPr>
      <t>*4</t>
    </r>
  </si>
  <si>
    <r>
      <t>A5</t>
    </r>
    <r>
      <rPr>
        <sz val="12"/>
        <color theme="1"/>
        <rFont val="新細明體"/>
        <family val="1"/>
        <charset val="136"/>
      </rPr>
      <t>保護套</t>
    </r>
  </si>
  <si>
    <r>
      <t>(</t>
    </r>
    <r>
      <rPr>
        <sz val="12"/>
        <color theme="1"/>
        <rFont val="新細明體"/>
        <family val="1"/>
        <charset val="136"/>
      </rPr>
      <t>標籤機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運費</t>
    </r>
  </si>
  <si>
    <t>標籤機</t>
  </si>
  <si>
    <t>尖嘴瓶</t>
  </si>
  <si>
    <t>魔鬼氈</t>
  </si>
  <si>
    <r>
      <t>運費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分裝機</t>
    </r>
    <r>
      <rPr>
        <sz val="12"/>
        <color theme="1"/>
        <rFont val="Calibri"/>
        <family val="2"/>
      </rPr>
      <t>)</t>
    </r>
  </si>
  <si>
    <t>印章</t>
  </si>
  <si>
    <t>分裝機改裝費</t>
  </si>
  <si>
    <t>分裝機</t>
  </si>
  <si>
    <r>
      <t>5890</t>
    </r>
    <r>
      <rPr>
        <sz val="12"/>
        <color theme="1"/>
        <rFont val="新細明體"/>
        <family val="1"/>
        <charset val="136"/>
      </rPr>
      <t>淘寶</t>
    </r>
  </si>
  <si>
    <t>零用金入賬</t>
  </si>
  <si>
    <t>韓國墨水</t>
  </si>
  <si>
    <t>淘寶運費</t>
  </si>
  <si>
    <t>標籤紙</t>
  </si>
  <si>
    <t>手套</t>
  </si>
  <si>
    <t>防空營寄件郵資</t>
  </si>
  <si>
    <t>郵寄墨水測試數倍</t>
  </si>
  <si>
    <t>工作用夾子</t>
  </si>
  <si>
    <t>餘額</t>
    <phoneticPr fontId="54" type="noConversion"/>
  </si>
  <si>
    <t>負責業務</t>
    <phoneticPr fontId="54" type="noConversion"/>
  </si>
  <si>
    <t>會計簽收</t>
    <phoneticPr fontId="1" type="noConversion"/>
  </si>
  <si>
    <r>
      <t>廠商公關費(</t>
    </r>
    <r>
      <rPr>
        <sz val="12"/>
        <color theme="1"/>
        <rFont val="新細明體"/>
        <family val="1"/>
        <charset val="136"/>
      </rPr>
      <t>昶源</t>
    </r>
    <r>
      <rPr>
        <sz val="12"/>
        <color theme="1"/>
        <rFont val="Calibri"/>
        <family val="2"/>
      </rPr>
      <t>)</t>
    </r>
  </si>
  <si>
    <t>2024/1-2024/12</t>
    <phoneticPr fontId="54" type="noConversion"/>
  </si>
  <si>
    <r>
      <rPr>
        <sz val="12"/>
        <color theme="1"/>
        <rFont val="微軟正黑體"/>
        <family val="2"/>
        <charset val="136"/>
      </rPr>
      <t>郵寄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防空營</t>
    </r>
    <r>
      <rPr>
        <sz val="12"/>
        <color theme="1"/>
        <rFont val="Calibri"/>
        <family val="2"/>
      </rPr>
      <t>)</t>
    </r>
    <phoneticPr fontId="1" type="noConversion"/>
  </si>
  <si>
    <t>STAR</t>
    <phoneticPr fontId="1" type="noConversion"/>
  </si>
  <si>
    <t>多多幼稚園</t>
    <phoneticPr fontId="1" type="noConversion"/>
  </si>
  <si>
    <t>東泰特快社區管理委員會(賢哥)</t>
    <phoneticPr fontId="1" type="noConversion"/>
  </si>
  <si>
    <t>買賣</t>
    <phoneticPr fontId="1" type="noConversion"/>
  </si>
  <si>
    <t>EPSON 003墨水</t>
    <phoneticPr fontId="1" type="noConversion"/>
  </si>
  <si>
    <t>運費</t>
    <phoneticPr fontId="1" type="noConversion"/>
  </si>
  <si>
    <t>L6270清潔組</t>
    <phoneticPr fontId="1" type="noConversion"/>
  </si>
  <si>
    <t>奇蹟業務傭金112/9-113/9月</t>
    <phoneticPr fontId="1" type="noConversion"/>
  </si>
  <si>
    <t>支出</t>
    <phoneticPr fontId="1" type="noConversion"/>
  </si>
  <si>
    <t>奇蹟</t>
    <phoneticPr fontId="1" type="noConversion"/>
  </si>
  <si>
    <t>113/10</t>
    <phoneticPr fontId="1" type="noConversion"/>
  </si>
  <si>
    <t>傭金</t>
    <phoneticPr fontId="1" type="noConversion"/>
  </si>
  <si>
    <t>113/9</t>
    <phoneticPr fontId="1" type="noConversion"/>
  </si>
  <si>
    <t>2025總收入</t>
    <phoneticPr fontId="54" type="noConversion"/>
  </si>
  <si>
    <t>2025總支出</t>
    <phoneticPr fontId="54" type="noConversion"/>
  </si>
  <si>
    <t>2025/01-2025/12</t>
    <phoneticPr fontId="54" type="noConversion"/>
  </si>
  <si>
    <t>114/1</t>
    <phoneticPr fontId="1" type="noConversion"/>
  </si>
  <si>
    <t>114Q1傭金</t>
    <phoneticPr fontId="1" type="noConversion"/>
  </si>
  <si>
    <t>113/6-113/12維護費</t>
    <phoneticPr fontId="1" type="noConversion"/>
  </si>
  <si>
    <t>郵寄(數倍效果)</t>
    <phoneticPr fontId="1" type="noConversion"/>
  </si>
  <si>
    <t>EPSON 14150</t>
    <phoneticPr fontId="1" type="noConversion"/>
  </si>
  <si>
    <t>手續費</t>
    <phoneticPr fontId="1" type="noConversion"/>
  </si>
  <si>
    <t>台數/應收租金</t>
  </si>
  <si>
    <t>台數/應收租金</t>
    <phoneticPr fontId="1" type="noConversion"/>
  </si>
  <si>
    <t>數倍</t>
    <phoneticPr fontId="1" type="noConversion"/>
  </si>
  <si>
    <t>113/6</t>
    <phoneticPr fontId="1" type="noConversion"/>
  </si>
  <si>
    <t>數倍墨水</t>
    <phoneticPr fontId="1" type="noConversion"/>
  </si>
  <si>
    <t>113/04</t>
    <phoneticPr fontId="1" type="noConversion"/>
  </si>
  <si>
    <t>112/08/31總餘額</t>
    <phoneticPr fontId="1" type="noConversion"/>
  </si>
  <si>
    <t>蔡睿霖</t>
    <phoneticPr fontId="1" type="noConversion"/>
  </si>
  <si>
    <t>賣斷</t>
    <phoneticPr fontId="1" type="noConversion"/>
  </si>
  <si>
    <t>林先生</t>
    <phoneticPr fontId="1" type="noConversion"/>
  </si>
  <si>
    <t>EPSON L4260</t>
    <phoneticPr fontId="1" type="noConversion"/>
  </si>
  <si>
    <t>消費扣</t>
  </si>
  <si>
    <t>消費扣</t>
    <phoneticPr fontId="1" type="noConversion"/>
  </si>
  <si>
    <t>112/9/6</t>
    <phoneticPr fontId="1" type="noConversion"/>
  </si>
  <si>
    <t>112/09</t>
    <phoneticPr fontId="1" type="noConversion"/>
  </si>
  <si>
    <t>利息</t>
  </si>
  <si>
    <t>逸宏手續費</t>
  </si>
  <si>
    <t>童心手續費</t>
  </si>
  <si>
    <t>存款息</t>
    <phoneticPr fontId="1" type="noConversion"/>
  </si>
  <si>
    <t>113/12</t>
  </si>
  <si>
    <t>112/12</t>
  </si>
  <si>
    <t>112/12</t>
    <phoneticPr fontId="1" type="noConversion"/>
  </si>
  <si>
    <t>113/06</t>
    <phoneticPr fontId="1" type="noConversion"/>
  </si>
  <si>
    <t>113/07</t>
  </si>
  <si>
    <t>112/04</t>
    <phoneticPr fontId="1" type="noConversion"/>
  </si>
  <si>
    <t>台灣pay</t>
    <phoneticPr fontId="1" type="noConversion"/>
  </si>
  <si>
    <t>立森手續費</t>
  </si>
  <si>
    <t>立森手續費</t>
    <phoneticPr fontId="1" type="noConversion"/>
  </si>
  <si>
    <t>推動結果</t>
    <phoneticPr fontId="3" type="noConversion"/>
  </si>
  <si>
    <t>許博傑</t>
    <phoneticPr fontId="54" type="noConversion"/>
  </si>
  <si>
    <t>112Q4機器費</t>
    <phoneticPr fontId="1" type="noConversion"/>
  </si>
  <si>
    <t>113/1-12總收入</t>
    <phoneticPr fontId="1" type="noConversion"/>
  </si>
  <si>
    <t>112/1-12總收入</t>
    <phoneticPr fontId="1" type="noConversion"/>
  </si>
  <si>
    <t>手續費</t>
    <phoneticPr fontId="1" type="noConversion"/>
  </si>
  <si>
    <t>2025帳款</t>
    <phoneticPr fontId="3" type="noConversion"/>
  </si>
  <si>
    <t>護全禪心國際股份有限公司</t>
  </si>
  <si>
    <t>弘榛室內裝修工程有限公司</t>
    <phoneticPr fontId="1" type="noConversion"/>
  </si>
  <si>
    <t>墨水試用運費</t>
    <phoneticPr fontId="1" type="noConversion"/>
  </si>
  <si>
    <r>
      <rPr>
        <sz val="12"/>
        <color theme="1"/>
        <rFont val="微軟正黑體"/>
        <family val="2"/>
        <charset val="136"/>
      </rPr>
      <t>拜拜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水果、金紙</t>
    </r>
    <r>
      <rPr>
        <sz val="12"/>
        <color theme="1"/>
        <rFont val="Calibri"/>
        <family val="2"/>
      </rPr>
      <t>)</t>
    </r>
    <phoneticPr fontId="1" type="noConversion"/>
  </si>
  <si>
    <t>昶源手續費</t>
    <phoneticPr fontId="1" type="noConversion"/>
  </si>
  <si>
    <t>114/3</t>
    <phoneticPr fontId="1" type="noConversion"/>
  </si>
  <si>
    <t>國喬(傭金)</t>
    <phoneticPr fontId="1" type="noConversion"/>
  </si>
  <si>
    <t>超級好幸福(傭金)</t>
    <phoneticPr fontId="1" type="noConversion"/>
  </si>
  <si>
    <t>王琪麟(傭金)</t>
    <phoneticPr fontId="1" type="noConversion"/>
  </si>
  <si>
    <t>郵寄墨水(樂林)</t>
    <phoneticPr fontId="1" type="noConversion"/>
  </si>
  <si>
    <t>郵寄(數倍)紙</t>
    <phoneticPr fontId="1" type="noConversion"/>
  </si>
  <si>
    <t>114/01-02傭金(國喬、超級、海科大)</t>
    <phoneticPr fontId="1" type="noConversion"/>
  </si>
  <si>
    <t>114/03傭金(樂林、護全)</t>
    <phoneticPr fontId="1" type="noConversion"/>
  </si>
  <si>
    <t>車資1-3月</t>
    <phoneticPr fontId="1" type="noConversion"/>
  </si>
  <si>
    <t>轉戶(印鑑變更)</t>
    <phoneticPr fontId="1" type="noConversion"/>
  </si>
  <si>
    <t>昶源吃飯招待</t>
    <phoneticPr fontId="1" type="noConversion"/>
  </si>
  <si>
    <r>
      <rPr>
        <sz val="12"/>
        <color theme="1"/>
        <rFont val="微軟正黑體"/>
        <family val="2"/>
        <charset val="136"/>
      </rPr>
      <t>運費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數倍</t>
    </r>
    <r>
      <rPr>
        <sz val="12"/>
        <color theme="1"/>
        <rFont val="Calibri"/>
        <family val="2"/>
      </rPr>
      <t>)</t>
    </r>
    <phoneticPr fontId="1" type="noConversion"/>
  </si>
  <si>
    <t>國喬石油化學股份有限公司</t>
  </si>
  <si>
    <t>賣斷</t>
    <phoneticPr fontId="1" type="noConversion"/>
  </si>
  <si>
    <t>樂林牙醫診所(墨水)</t>
    <phoneticPr fontId="1" type="noConversion"/>
  </si>
  <si>
    <t>短租</t>
    <phoneticPr fontId="1" type="noConversion"/>
  </si>
  <si>
    <t>佛光山</t>
    <phoneticPr fontId="1" type="noConversion"/>
  </si>
  <si>
    <t>樂林牙醫診所</t>
    <phoneticPr fontId="1" type="noConversion"/>
  </si>
  <si>
    <t>社團法人兒童發展協會</t>
    <phoneticPr fontId="1" type="noConversion"/>
  </si>
  <si>
    <r>
      <rPr>
        <sz val="12"/>
        <color theme="1"/>
        <rFont val="微軟正黑體"/>
        <family val="2"/>
        <charset val="136"/>
      </rPr>
      <t>吃飯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昶源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好正點</t>
    </r>
    <r>
      <rPr>
        <sz val="12"/>
        <color theme="1"/>
        <rFont val="Calibri"/>
        <family val="2"/>
      </rPr>
      <t>)</t>
    </r>
    <phoneticPr fontId="1" type="noConversion"/>
  </si>
  <si>
    <t>賣斷</t>
    <phoneticPr fontId="1" type="noConversion"/>
  </si>
  <si>
    <t>林先生</t>
    <phoneticPr fontId="1" type="noConversion"/>
  </si>
  <si>
    <t>立森手續費(32415)</t>
    <phoneticPr fontId="1" type="noConversion"/>
  </si>
  <si>
    <t>立森手續費(3015)</t>
    <phoneticPr fontId="1" type="noConversion"/>
  </si>
  <si>
    <t>立森手續費(7215)</t>
    <phoneticPr fontId="1" type="noConversion"/>
  </si>
  <si>
    <t>資金轉三信手續費(41115)</t>
    <phoneticPr fontId="1" type="noConversion"/>
  </si>
  <si>
    <t>資金轉三信手續費(40015)</t>
    <phoneticPr fontId="1" type="noConversion"/>
  </si>
  <si>
    <t>114/4/11</t>
    <phoneticPr fontId="1" type="noConversion"/>
  </si>
  <si>
    <t>2025/4/14-2025/12/31</t>
    <phoneticPr fontId="54" type="noConversion"/>
  </si>
  <si>
    <t>數倍客製化墨水訂金</t>
    <phoneticPr fontId="1" type="noConversion"/>
  </si>
  <si>
    <t>公司成立會計公司請款</t>
    <phoneticPr fontId="1" type="noConversion"/>
  </si>
  <si>
    <t>金額</t>
    <phoneticPr fontId="1" type="noConversion"/>
  </si>
  <si>
    <t>日期</t>
    <phoneticPr fontId="54" type="noConversion"/>
  </si>
  <si>
    <t>總計</t>
    <phoneticPr fontId="1" type="noConversion"/>
  </si>
  <si>
    <t>備註</t>
    <phoneticPr fontId="1" type="noConversion"/>
  </si>
  <si>
    <t>2023/10/1-2025/4/13</t>
    <phoneticPr fontId="54" type="noConversion"/>
  </si>
  <si>
    <t>護全(傭金)</t>
    <phoneticPr fontId="1" type="noConversion"/>
  </si>
  <si>
    <t>114Q1維護費</t>
    <phoneticPr fontId="1" type="noConversion"/>
  </si>
  <si>
    <t>114/3/28</t>
    <phoneticPr fontId="1" type="noConversion"/>
  </si>
  <si>
    <t>到帳日</t>
    <phoneticPr fontId="1" type="noConversion"/>
  </si>
  <si>
    <t>114/02/18</t>
    <phoneticPr fontId="1" type="noConversion"/>
  </si>
  <si>
    <t>資金轉三信手續費(4615)</t>
    <phoneticPr fontId="1" type="noConversion"/>
  </si>
  <si>
    <t>114/1/08</t>
    <phoneticPr fontId="1" type="noConversion"/>
  </si>
  <si>
    <t>114/10童心+全瑋未收款</t>
    <phoneticPr fontId="1" type="noConversion"/>
  </si>
  <si>
    <t>114/01/22</t>
    <phoneticPr fontId="1" type="noConversion"/>
  </si>
  <si>
    <t>114/3/3</t>
    <phoneticPr fontId="1" type="noConversion"/>
  </si>
  <si>
    <t>114/3/24+3/28</t>
    <phoneticPr fontId="1" type="noConversion"/>
  </si>
  <si>
    <t>114/3/24</t>
    <phoneticPr fontId="1" type="noConversion"/>
  </si>
  <si>
    <t>手續費/利息</t>
    <phoneticPr fontId="1" type="noConversion"/>
  </si>
  <si>
    <t>季度</t>
    <phoneticPr fontId="1" type="noConversion"/>
  </si>
  <si>
    <t>Q1</t>
    <phoneticPr fontId="1" type="noConversion"/>
  </si>
  <si>
    <t>2025/4-2025/12</t>
    <phoneticPr fontId="54" type="noConversion"/>
  </si>
  <si>
    <t>Q1未收款</t>
    <phoneticPr fontId="1" type="noConversion"/>
  </si>
  <si>
    <t>奇蹟</t>
    <phoneticPr fontId="1" type="noConversion"/>
  </si>
  <si>
    <t>全幃股份有限公司</t>
    <phoneticPr fontId="1" type="noConversion"/>
  </si>
  <si>
    <t>退傭(全幃股份有限公司)</t>
    <phoneticPr fontId="1" type="noConversion"/>
  </si>
  <si>
    <t>Q2總收益</t>
    <phoneticPr fontId="1" type="noConversion"/>
  </si>
  <si>
    <t>Q2手續費</t>
    <phoneticPr fontId="1" type="noConversion"/>
  </si>
  <si>
    <t>昶源Q1機器費用</t>
    <phoneticPr fontId="1" type="noConversion"/>
  </si>
  <si>
    <t>昶源</t>
    <phoneticPr fontId="1" type="noConversion"/>
  </si>
  <si>
    <t>Q2</t>
    <phoneticPr fontId="1" type="noConversion"/>
  </si>
  <si>
    <t>114/4</t>
    <phoneticPr fontId="1" type="noConversion"/>
  </si>
  <si>
    <t>L4260</t>
    <phoneticPr fontId="1" type="noConversion"/>
  </si>
  <si>
    <t>C5890</t>
    <phoneticPr fontId="1" type="noConversion"/>
  </si>
  <si>
    <t>5890填充匣</t>
    <phoneticPr fontId="1" type="noConversion"/>
  </si>
  <si>
    <t>5890廢墨盒</t>
    <phoneticPr fontId="1" type="noConversion"/>
  </si>
  <si>
    <t>5890紅色墨匣</t>
    <phoneticPr fontId="1" type="noConversion"/>
  </si>
  <si>
    <t>運費</t>
    <phoneticPr fontId="1" type="noConversion"/>
  </si>
  <si>
    <t>原廠墨匣折抵</t>
    <phoneticPr fontId="1" type="noConversion"/>
  </si>
  <si>
    <t>數倍客製化墨水尾款</t>
    <phoneticPr fontId="1" type="noConversion"/>
  </si>
  <si>
    <t>數倍</t>
    <phoneticPr fontId="1" type="noConversion"/>
  </si>
  <si>
    <t>零用金</t>
    <phoneticPr fontId="1" type="noConversion"/>
  </si>
  <si>
    <t>114/430</t>
    <phoneticPr fontId="1" type="noConversion"/>
  </si>
  <si>
    <t>114/4/30</t>
    <phoneticPr fontId="1" type="noConversion"/>
  </si>
  <si>
    <t>114/4/29</t>
    <phoneticPr fontId="1" type="noConversion"/>
  </si>
  <si>
    <t>奇蹟4月傭金(鄭璿宜)</t>
    <phoneticPr fontId="1" type="noConversion"/>
  </si>
  <si>
    <t>鄭璿宜</t>
  </si>
  <si>
    <t>廁所清潔</t>
    <phoneticPr fontId="1" type="noConversion"/>
  </si>
  <si>
    <t>昶源聚餐(壽司)</t>
    <phoneticPr fontId="1" type="noConversion"/>
  </si>
  <si>
    <t>Q1合計</t>
    <phoneticPr fontId="1" type="noConversion"/>
  </si>
  <si>
    <t>Q2合計</t>
    <phoneticPr fontId="1" type="noConversion"/>
  </si>
  <si>
    <t>Q2未收款</t>
    <phoneticPr fontId="1" type="noConversion"/>
  </si>
  <si>
    <t>114/5/12</t>
    <phoneticPr fontId="1" type="noConversion"/>
  </si>
  <si>
    <t>公司成立會計公司請款(17540)</t>
    <phoneticPr fontId="1" type="noConversion"/>
  </si>
  <si>
    <t>昶源Q1機器費用(26480)</t>
    <phoneticPr fontId="1" type="noConversion"/>
  </si>
  <si>
    <t>數倍客製化墨水訂金(5000)</t>
    <phoneticPr fontId="1" type="noConversion"/>
  </si>
  <si>
    <t>數倍客製化墨水尾款(31640)</t>
    <phoneticPr fontId="1" type="noConversion"/>
  </si>
  <si>
    <t>鄭璿宜(傭金)</t>
    <phoneticPr fontId="1" type="noConversion"/>
  </si>
  <si>
    <t>高雄市仁武區八卦國民小學</t>
  </si>
  <si>
    <t>季繳</t>
    <phoneticPr fontId="1" type="noConversion"/>
  </si>
  <si>
    <t>5/9-8/8</t>
    <phoneticPr fontId="1" type="noConversion"/>
  </si>
  <si>
    <t>8/9-11/8</t>
    <phoneticPr fontId="1" type="noConversion"/>
  </si>
  <si>
    <t>11/9-2/8</t>
    <phoneticPr fontId="1" type="noConversion"/>
  </si>
  <si>
    <t>洲揚國際旅行社有限公司</t>
    <phoneticPr fontId="1" type="noConversion"/>
  </si>
  <si>
    <t>奇蹟佣金6月(富元、八卦、洲揚、安喬生</t>
    <phoneticPr fontId="1" type="noConversion"/>
  </si>
  <si>
    <t>114/6/25</t>
    <phoneticPr fontId="1" type="noConversion"/>
  </si>
  <si>
    <t>114Q2維護費</t>
    <phoneticPr fontId="1" type="noConversion"/>
  </si>
  <si>
    <t>114/7/1</t>
    <phoneticPr fontId="1" type="noConversion"/>
  </si>
  <si>
    <t>坤億不銹鋼調理廚具行</t>
  </si>
  <si>
    <t>奔圖5100+6K原廠碳粉</t>
    <phoneticPr fontId="1" type="noConversion"/>
  </si>
  <si>
    <t>黑印</t>
    <phoneticPr fontId="1" type="noConversion"/>
  </si>
  <si>
    <t>高雄市岡中非營利幼兒園</t>
    <phoneticPr fontId="1" type="noConversion"/>
  </si>
  <si>
    <t>高雄市後紅非營利幼兒園</t>
  </si>
  <si>
    <t>114/8-114/7</t>
    <phoneticPr fontId="1" type="noConversion"/>
  </si>
  <si>
    <t>金獅湖大酒店</t>
    <phoneticPr fontId="1" type="noConversion"/>
  </si>
  <si>
    <t>廢墨匣</t>
    <phoneticPr fontId="1" type="noConversion"/>
  </si>
  <si>
    <t>114/7/2</t>
    <phoneticPr fontId="1" type="noConversion"/>
  </si>
  <si>
    <t>114/7/1</t>
    <phoneticPr fontId="1" type="noConversion"/>
  </si>
  <si>
    <t>社團法人台灣童心創意親子共學協會</t>
    <phoneticPr fontId="1" type="noConversion"/>
  </si>
  <si>
    <t>幸福忠孝發展協會</t>
    <phoneticPr fontId="1" type="noConversion"/>
  </si>
  <si>
    <t>四色墨水(副廠)</t>
    <phoneticPr fontId="1" type="noConversion"/>
  </si>
  <si>
    <t>114/7/18</t>
    <phoneticPr fontId="1" type="noConversion"/>
  </si>
  <si>
    <t>奇蹟佣金7月(王琳麒)轉到立森</t>
    <phoneticPr fontId="1" type="noConversion"/>
  </si>
  <si>
    <t>114/7/24</t>
    <phoneticPr fontId="1" type="noConversion"/>
  </si>
  <si>
    <t>奇蹟佣金7月(原弘追思)轉到奇蹟</t>
    <phoneticPr fontId="1" type="noConversion"/>
  </si>
  <si>
    <t>114/7/30</t>
    <phoneticPr fontId="1" type="noConversion"/>
  </si>
  <si>
    <t>昶源聚餐(火鍋)</t>
    <phoneticPr fontId="1" type="noConversion"/>
  </si>
  <si>
    <t>名片(阿元)</t>
    <phoneticPr fontId="1" type="noConversion"/>
  </si>
  <si>
    <t>運費樹倍墨水</t>
    <phoneticPr fontId="1" type="noConversion"/>
  </si>
  <si>
    <t>佛光山</t>
    <phoneticPr fontId="1" type="noConversion"/>
  </si>
  <si>
    <t>短租</t>
    <phoneticPr fontId="1" type="noConversion"/>
  </si>
  <si>
    <t>8/11-8/15</t>
    <phoneticPr fontId="1" type="noConversion"/>
  </si>
  <si>
    <t>弘榛室內裝修工程有限公司</t>
    <phoneticPr fontId="1" type="noConversion"/>
  </si>
  <si>
    <t>維修</t>
    <phoneticPr fontId="1" type="noConversion"/>
  </si>
  <si>
    <t>凡躍不動產股份有限公司</t>
  </si>
  <si>
    <t>試用</t>
    <phoneticPr fontId="1" type="noConversion"/>
  </si>
  <si>
    <t>8/21-9/20</t>
    <phoneticPr fontId="1" type="noConversion"/>
  </si>
  <si>
    <t>9/21-12/20</t>
    <phoneticPr fontId="1" type="noConversion"/>
  </si>
  <si>
    <t>12/21-2/20</t>
    <phoneticPr fontId="1" type="noConversion"/>
  </si>
  <si>
    <t>貴族地產股分有限公司鳳山分公司</t>
    <phoneticPr fontId="1" type="noConversion"/>
  </si>
  <si>
    <t>貴族地產股分有限公司</t>
  </si>
  <si>
    <t>8/1-7/31</t>
    <phoneticPr fontId="1" type="noConversion"/>
  </si>
  <si>
    <t>原弘追思企業行</t>
    <phoneticPr fontId="1" type="noConversion"/>
  </si>
  <si>
    <t>7/15-10/14</t>
    <phoneticPr fontId="1" type="noConversion"/>
  </si>
  <si>
    <t>10/15-1/14</t>
    <phoneticPr fontId="1" type="noConversion"/>
  </si>
  <si>
    <t>維修</t>
    <phoneticPr fontId="1" type="noConversion"/>
  </si>
  <si>
    <t>欣興租車</t>
    <phoneticPr fontId="1" type="noConversion"/>
  </si>
  <si>
    <t>114/8/22</t>
    <phoneticPr fontId="1" type="noConversion"/>
  </si>
  <si>
    <t>淘寶(麒文)</t>
    <phoneticPr fontId="1" type="noConversion"/>
  </si>
  <si>
    <t xml:space="preserve">港規5890+日規887 </t>
    <phoneticPr fontId="1" type="noConversion"/>
  </si>
  <si>
    <t>黑印</t>
    <phoneticPr fontId="1" type="noConversion"/>
  </si>
  <si>
    <t>日日樂童有限公司</t>
  </si>
  <si>
    <t>EPSON L6370</t>
    <phoneticPr fontId="1" type="noConversion"/>
  </si>
  <si>
    <t>9/1-8/31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</si>
</sst>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[$EUR]\ * #,##0.00_-;\-[$EUR]\ * #,##0.00_-;_-[$EUR]\ * &quot;-&quot;??_-;_-@_-"/>
    <numFmt numFmtId="177" formatCode="0.0%"/>
    <numFmt numFmtId="178" formatCode="m&quot;月&quot;d&quot;日&quot;"/>
  </numFmts>
  <fonts count="7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8"/>
      <name val="Arial"/>
      <family val="2"/>
    </font>
    <font>
      <sz val="9"/>
      <color indexed="8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0"/>
      <name val="Helv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name val="Arial"/>
      <family val="2"/>
    </font>
    <font>
      <b/>
      <sz val="9"/>
      <name val="微軟正黑體"/>
      <family val="2"/>
      <charset val="136"/>
    </font>
    <font>
      <b/>
      <sz val="10"/>
      <color indexed="9"/>
      <name val="微軟正黑體"/>
      <family val="2"/>
      <charset val="136"/>
    </font>
    <font>
      <sz val="9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9"/>
      <color indexed="10"/>
      <name val="微軟正黑體"/>
      <family val="2"/>
      <charset val="136"/>
    </font>
    <font>
      <b/>
      <sz val="9"/>
      <color indexed="9"/>
      <name val="微軟正黑體"/>
      <family val="2"/>
      <charset val="136"/>
    </font>
    <font>
      <sz val="12"/>
      <color theme="1"/>
      <name val="新細明體"/>
      <family val="2"/>
      <scheme val="minor"/>
    </font>
    <font>
      <i/>
      <sz val="12"/>
      <color rgb="FF7F7F7F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5" tint="-0.24997711111789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4"/>
      <color theme="7" tint="-0.249977111117893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b/>
      <sz val="11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  <charset val="136"/>
    </font>
    <font>
      <sz val="12"/>
      <color rgb="FFFF0000"/>
      <name val="Calibri"/>
      <family val="2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9"/>
      <color theme="1"/>
      <name val="新細明體"/>
      <family val="1"/>
      <charset val="136"/>
    </font>
    <font>
      <sz val="9"/>
      <color rgb="FFFFFF00"/>
      <name val="新細明體"/>
      <family val="1"/>
      <charset val="136"/>
    </font>
    <font>
      <sz val="11"/>
      <color rgb="FFED0000"/>
      <name val="新細明體"/>
      <family val="2"/>
      <scheme val="minor"/>
    </font>
    <font>
      <sz val="9"/>
      <color rgb="FF00B0F0"/>
      <name val="新細明體"/>
      <family val="1"/>
      <charset val="136"/>
    </font>
    <font>
      <sz val="11"/>
      <color rgb="FF0070C0"/>
      <name val="新細明體"/>
      <family val="2"/>
      <scheme val="minor"/>
    </font>
    <font>
      <sz val="9"/>
      <color rgb="FF0070C0"/>
      <name val="新細明體"/>
      <family val="1"/>
      <charset val="136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36">
    <xf numFmtId="0" fontId="0" fillId="0" borderId="0">
      <alignment vertical="center"/>
    </xf>
    <xf numFmtId="0" fontId="2" fillId="0" borderId="0"/>
    <xf numFmtId="0" fontId="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10" applyNumberFormat="0" applyFon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76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Alignment="0"/>
    <xf numFmtId="0" fontId="2" fillId="0" borderId="0">
      <alignment vertical="center"/>
    </xf>
    <xf numFmtId="0" fontId="5" fillId="0" borderId="0">
      <alignment vertical="center"/>
    </xf>
    <xf numFmtId="0" fontId="6" fillId="0" borderId="0" applyAlignment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24" borderId="0" applyNumberFormat="0" applyBorder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2" fillId="2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6" applyNumberFormat="0" applyFill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/>
    <xf numFmtId="0" fontId="36" fillId="7" borderId="4" applyNumberFormat="0" applyAlignment="0" applyProtection="0">
      <alignment vertical="center"/>
    </xf>
    <xf numFmtId="0" fontId="37" fillId="20" borderId="11" applyNumberFormat="0" applyAlignment="0" applyProtection="0">
      <alignment vertical="center"/>
    </xf>
    <xf numFmtId="0" fontId="38" fillId="21" borderId="5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25" borderId="0" applyNumberFormat="0" applyBorder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7" fillId="0" borderId="0"/>
    <xf numFmtId="0" fontId="4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51" fillId="0" borderId="0"/>
    <xf numFmtId="0" fontId="51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51" fillId="0" borderId="0"/>
  </cellStyleXfs>
  <cellXfs count="182">
    <xf numFmtId="0" fontId="0" fillId="0" borderId="0" xfId="0">
      <alignment vertical="center"/>
    </xf>
    <xf numFmtId="0" fontId="6" fillId="0" borderId="0" xfId="218">
      <alignment vertical="center"/>
    </xf>
    <xf numFmtId="0" fontId="41" fillId="0" borderId="14" xfId="218" applyFont="1" applyBorder="1">
      <alignment vertical="center"/>
    </xf>
    <xf numFmtId="0" fontId="41" fillId="26" borderId="15" xfId="218" applyFont="1" applyFill="1" applyBorder="1" applyAlignment="1">
      <alignment horizontal="center" vertical="center"/>
    </xf>
    <xf numFmtId="0" fontId="41" fillId="0" borderId="18" xfId="218" applyFont="1" applyBorder="1">
      <alignment vertical="center"/>
    </xf>
    <xf numFmtId="0" fontId="41" fillId="26" borderId="19" xfId="218" applyFont="1" applyFill="1" applyBorder="1" applyAlignment="1">
      <alignment horizontal="center" vertical="center"/>
    </xf>
    <xf numFmtId="0" fontId="41" fillId="0" borderId="22" xfId="218" applyFont="1" applyBorder="1" applyAlignment="1">
      <alignment horizontal="center" vertical="center"/>
    </xf>
    <xf numFmtId="0" fontId="41" fillId="0" borderId="0" xfId="218" applyFont="1">
      <alignment vertical="center"/>
    </xf>
    <xf numFmtId="0" fontId="41" fillId="0" borderId="0" xfId="218" applyFont="1" applyAlignment="1">
      <alignment horizontal="center" vertical="center"/>
    </xf>
    <xf numFmtId="0" fontId="43" fillId="0" borderId="0" xfId="218" applyFont="1">
      <alignment vertical="center"/>
    </xf>
    <xf numFmtId="0" fontId="43" fillId="0" borderId="0" xfId="218" applyFont="1" applyAlignment="1">
      <alignment horizontal="center" vertical="center"/>
    </xf>
    <xf numFmtId="0" fontId="8" fillId="0" borderId="0" xfId="218" applyFont="1">
      <alignment vertical="center"/>
    </xf>
    <xf numFmtId="0" fontId="8" fillId="0" borderId="0" xfId="218" applyFont="1" applyAlignment="1">
      <alignment horizontal="center" vertical="center"/>
    </xf>
    <xf numFmtId="0" fontId="41" fillId="0" borderId="0" xfId="218" applyFont="1" applyAlignment="1">
      <alignment horizontal="right" vertical="center"/>
    </xf>
    <xf numFmtId="0" fontId="42" fillId="0" borderId="0" xfId="218" applyFont="1" applyAlignment="1">
      <alignment horizontal="center" vertical="center"/>
    </xf>
    <xf numFmtId="0" fontId="8" fillId="0" borderId="3" xfId="218" applyFont="1" applyBorder="1">
      <alignment vertical="center"/>
    </xf>
    <xf numFmtId="0" fontId="8" fillId="0" borderId="2" xfId="218" applyFont="1" applyBorder="1">
      <alignment vertical="center"/>
    </xf>
    <xf numFmtId="0" fontId="8" fillId="0" borderId="27" xfId="218" applyFont="1" applyBorder="1" applyAlignment="1">
      <alignment horizontal="left" vertical="center"/>
    </xf>
    <xf numFmtId="0" fontId="8" fillId="0" borderId="28" xfId="218" applyFont="1" applyBorder="1" applyAlignment="1">
      <alignment horizontal="center" vertical="center"/>
    </xf>
    <xf numFmtId="0" fontId="8" fillId="0" borderId="28" xfId="218" applyFont="1" applyBorder="1">
      <alignment vertical="center"/>
    </xf>
    <xf numFmtId="3" fontId="8" fillId="0" borderId="28" xfId="218" applyNumberFormat="1" applyFont="1" applyBorder="1">
      <alignment vertical="center"/>
    </xf>
    <xf numFmtId="0" fontId="8" fillId="0" borderId="32" xfId="218" applyFont="1" applyBorder="1">
      <alignment vertical="center"/>
    </xf>
    <xf numFmtId="0" fontId="8" fillId="0" borderId="33" xfId="218" applyFont="1" applyBorder="1">
      <alignment vertical="center"/>
    </xf>
    <xf numFmtId="0" fontId="8" fillId="0" borderId="34" xfId="218" applyFont="1" applyBorder="1">
      <alignment vertical="center"/>
    </xf>
    <xf numFmtId="0" fontId="8" fillId="0" borderId="35" xfId="218" applyFont="1" applyBorder="1">
      <alignment vertical="center"/>
    </xf>
    <xf numFmtId="0" fontId="8" fillId="0" borderId="35" xfId="218" applyFont="1" applyBorder="1" applyAlignment="1">
      <alignment horizontal="center" vertical="center"/>
    </xf>
    <xf numFmtId="0" fontId="8" fillId="0" borderId="36" xfId="218" applyFont="1" applyBorder="1">
      <alignment vertical="center"/>
    </xf>
    <xf numFmtId="0" fontId="8" fillId="0" borderId="37" xfId="218" applyFont="1" applyBorder="1">
      <alignment vertical="center"/>
    </xf>
    <xf numFmtId="0" fontId="8" fillId="0" borderId="38" xfId="218" applyFont="1" applyBorder="1">
      <alignment vertical="center"/>
    </xf>
    <xf numFmtId="0" fontId="8" fillId="0" borderId="39" xfId="218" applyFont="1" applyBorder="1">
      <alignment vertical="center"/>
    </xf>
    <xf numFmtId="0" fontId="8" fillId="0" borderId="22" xfId="218" applyFont="1" applyBorder="1">
      <alignment vertical="center"/>
    </xf>
    <xf numFmtId="0" fontId="8" fillId="0" borderId="22" xfId="218" applyFont="1" applyBorder="1" applyAlignment="1">
      <alignment horizontal="center" vertical="center"/>
    </xf>
    <xf numFmtId="0" fontId="8" fillId="0" borderId="23" xfId="218" applyFont="1" applyBorder="1">
      <alignment vertical="center"/>
    </xf>
    <xf numFmtId="0" fontId="8" fillId="0" borderId="22" xfId="218" applyFont="1" applyBorder="1" applyAlignment="1">
      <alignment horizontal="left" vertical="center"/>
    </xf>
    <xf numFmtId="0" fontId="8" fillId="0" borderId="22" xfId="218" applyFont="1" applyBorder="1" applyAlignment="1">
      <alignment horizontal="right" vertical="center"/>
    </xf>
    <xf numFmtId="3" fontId="8" fillId="0" borderId="22" xfId="218" applyNumberFormat="1" applyFont="1" applyBorder="1" applyAlignment="1">
      <alignment horizontal="right" vertical="center"/>
    </xf>
    <xf numFmtId="0" fontId="45" fillId="26" borderId="40" xfId="218" applyFont="1" applyFill="1" applyBorder="1" applyAlignment="1">
      <alignment horizontal="center" vertical="center"/>
    </xf>
    <xf numFmtId="0" fontId="45" fillId="26" borderId="41" xfId="218" applyFont="1" applyFill="1" applyBorder="1" applyAlignment="1">
      <alignment horizontal="center" vertical="center"/>
    </xf>
    <xf numFmtId="0" fontId="43" fillId="0" borderId="42" xfId="218" applyFont="1" applyBorder="1" applyAlignment="1">
      <alignment horizontal="center" vertical="center"/>
    </xf>
    <xf numFmtId="0" fontId="43" fillId="0" borderId="43" xfId="218" applyFont="1" applyBorder="1" applyAlignment="1">
      <alignment horizontal="center" vertical="center"/>
    </xf>
    <xf numFmtId="0" fontId="8" fillId="28" borderId="43" xfId="218" applyFont="1" applyFill="1" applyBorder="1">
      <alignment vertical="center"/>
    </xf>
    <xf numFmtId="0" fontId="8" fillId="28" borderId="43" xfId="218" applyFont="1" applyFill="1" applyBorder="1" applyAlignment="1">
      <alignment horizontal="center" vertical="center"/>
    </xf>
    <xf numFmtId="0" fontId="43" fillId="0" borderId="44" xfId="218" applyFont="1" applyBorder="1" applyAlignment="1">
      <alignment horizontal="center" vertical="center"/>
    </xf>
    <xf numFmtId="0" fontId="8" fillId="0" borderId="14" xfId="218" applyFont="1" applyBorder="1">
      <alignment vertical="center"/>
    </xf>
    <xf numFmtId="0" fontId="8" fillId="0" borderId="18" xfId="218" applyFont="1" applyBorder="1">
      <alignment vertical="center"/>
    </xf>
    <xf numFmtId="0" fontId="8" fillId="0" borderId="22" xfId="218" applyFont="1" applyBorder="1" applyAlignment="1">
      <alignment vertical="center" wrapText="1"/>
    </xf>
    <xf numFmtId="0" fontId="8" fillId="0" borderId="45" xfId="218" applyFont="1" applyBorder="1" applyAlignment="1">
      <alignment horizontal="left" vertical="center"/>
    </xf>
    <xf numFmtId="0" fontId="8" fillId="0" borderId="46" xfId="218" applyFont="1" applyBorder="1" applyAlignment="1">
      <alignment horizontal="left" vertical="center"/>
    </xf>
    <xf numFmtId="0" fontId="8" fillId="0" borderId="46" xfId="218" applyFont="1" applyBorder="1">
      <alignment vertical="center"/>
    </xf>
    <xf numFmtId="0" fontId="8" fillId="0" borderId="18" xfId="218" applyFont="1" applyBorder="1" applyAlignment="1">
      <alignment horizontal="left" vertical="center"/>
    </xf>
    <xf numFmtId="0" fontId="8" fillId="0" borderId="47" xfId="218" applyFont="1" applyBorder="1">
      <alignment vertical="center"/>
    </xf>
    <xf numFmtId="0" fontId="8" fillId="0" borderId="48" xfId="218" applyFont="1" applyBorder="1">
      <alignment vertical="center"/>
    </xf>
    <xf numFmtId="0" fontId="8" fillId="0" borderId="38" xfId="218" applyFont="1" applyBorder="1" applyAlignment="1">
      <alignment horizontal="center" vertical="center"/>
    </xf>
    <xf numFmtId="14" fontId="8" fillId="0" borderId="22" xfId="218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20" xfId="218" applyFont="1" applyBorder="1">
      <alignment vertical="center"/>
    </xf>
    <xf numFmtId="3" fontId="8" fillId="0" borderId="19" xfId="218" applyNumberFormat="1" applyFont="1" applyBorder="1" applyAlignment="1">
      <alignment horizontal="right" vertical="center"/>
    </xf>
    <xf numFmtId="0" fontId="8" fillId="0" borderId="49" xfId="218" applyFont="1" applyBorder="1">
      <alignment vertical="center"/>
    </xf>
    <xf numFmtId="0" fontId="52" fillId="0" borderId="0" xfId="232" applyFont="1" applyAlignment="1">
      <alignment horizontal="center"/>
    </xf>
    <xf numFmtId="0" fontId="51" fillId="0" borderId="0" xfId="232" applyAlignment="1">
      <alignment horizontal="center"/>
    </xf>
    <xf numFmtId="0" fontId="51" fillId="0" borderId="0" xfId="232"/>
    <xf numFmtId="0" fontId="56" fillId="0" borderId="50" xfId="232" applyFont="1" applyBorder="1"/>
    <xf numFmtId="6" fontId="56" fillId="0" borderId="51" xfId="232" applyNumberFormat="1" applyFont="1" applyBorder="1"/>
    <xf numFmtId="0" fontId="51" fillId="0" borderId="51" xfId="232" applyBorder="1"/>
    <xf numFmtId="0" fontId="56" fillId="0" borderId="51" xfId="232" applyFont="1" applyBorder="1"/>
    <xf numFmtId="0" fontId="56" fillId="0" borderId="52" xfId="232" applyFont="1" applyBorder="1"/>
    <xf numFmtId="0" fontId="57" fillId="0" borderId="0" xfId="232" applyFont="1" applyAlignment="1">
      <alignment horizontal="center"/>
    </xf>
    <xf numFmtId="0" fontId="6" fillId="0" borderId="0" xfId="232" applyFont="1"/>
    <xf numFmtId="0" fontId="58" fillId="0" borderId="53" xfId="232" applyFont="1" applyBorder="1"/>
    <xf numFmtId="6" fontId="58" fillId="0" borderId="54" xfId="232" applyNumberFormat="1" applyFont="1" applyBorder="1"/>
    <xf numFmtId="0" fontId="6" fillId="0" borderId="54" xfId="232" applyFont="1" applyBorder="1"/>
    <xf numFmtId="0" fontId="53" fillId="0" borderId="54" xfId="232" applyFont="1" applyBorder="1"/>
    <xf numFmtId="177" fontId="53" fillId="0" borderId="55" xfId="232" applyNumberFormat="1" applyFont="1" applyBorder="1"/>
    <xf numFmtId="0" fontId="58" fillId="0" borderId="0" xfId="232" applyFont="1"/>
    <xf numFmtId="6" fontId="58" fillId="0" borderId="0" xfId="232" applyNumberFormat="1" applyFont="1"/>
    <xf numFmtId="0" fontId="51" fillId="0" borderId="0" xfId="232" applyAlignment="1">
      <alignment vertical="center"/>
    </xf>
    <xf numFmtId="0" fontId="59" fillId="0" borderId="0" xfId="232" applyFont="1"/>
    <xf numFmtId="0" fontId="60" fillId="0" borderId="0" xfId="232" applyFont="1"/>
    <xf numFmtId="0" fontId="5" fillId="0" borderId="0" xfId="232" applyFont="1" applyAlignment="1">
      <alignment horizontal="center" vertical="center"/>
    </xf>
    <xf numFmtId="0" fontId="51" fillId="0" borderId="0" xfId="232" applyAlignment="1">
      <alignment horizontal="right"/>
    </xf>
    <xf numFmtId="0" fontId="51" fillId="0" borderId="0" xfId="232" applyAlignment="1">
      <alignment horizontal="right" vertical="center"/>
    </xf>
    <xf numFmtId="0" fontId="51" fillId="0" borderId="0" xfId="235" applyAlignment="1">
      <alignment vertical="center"/>
    </xf>
    <xf numFmtId="0" fontId="62" fillId="0" borderId="0" xfId="232" applyFont="1" applyAlignment="1">
      <alignment horizontal="center"/>
    </xf>
    <xf numFmtId="0" fontId="62" fillId="0" borderId="0" xfId="232" applyFont="1"/>
    <xf numFmtId="0" fontId="55" fillId="0" borderId="0" xfId="232" applyFont="1"/>
    <xf numFmtId="0" fontId="51" fillId="0" borderId="0" xfId="232" applyAlignment="1">
      <alignment horizontal="center" vertical="center"/>
    </xf>
    <xf numFmtId="0" fontId="53" fillId="0" borderId="0" xfId="232" applyFont="1"/>
    <xf numFmtId="0" fontId="63" fillId="0" borderId="0" xfId="232" applyFont="1" applyAlignment="1">
      <alignment vertical="center"/>
    </xf>
    <xf numFmtId="0" fontId="51" fillId="0" borderId="0" xfId="232" applyAlignment="1">
      <alignment horizontal="left" vertical="center"/>
    </xf>
    <xf numFmtId="0" fontId="58" fillId="0" borderId="0" xfId="232" applyFont="1" applyAlignment="1">
      <alignment horizontal="center"/>
    </xf>
    <xf numFmtId="0" fontId="64" fillId="0" borderId="56" xfId="0" applyFont="1" applyBorder="1" applyAlignment="1">
      <alignment horizontal="center" vertical="center" wrapText="1"/>
    </xf>
    <xf numFmtId="0" fontId="64" fillId="0" borderId="57" xfId="0" applyFont="1" applyBorder="1" applyAlignment="1">
      <alignment horizontal="center" vertical="center" wrapText="1"/>
    </xf>
    <xf numFmtId="14" fontId="64" fillId="0" borderId="56" xfId="0" applyNumberFormat="1" applyFont="1" applyBorder="1" applyAlignment="1">
      <alignment horizontal="center" vertical="center" wrapText="1"/>
    </xf>
    <xf numFmtId="0" fontId="67" fillId="0" borderId="57" xfId="0" applyFont="1" applyBorder="1" applyAlignment="1">
      <alignment horizontal="center" vertical="center" wrapText="1"/>
    </xf>
    <xf numFmtId="0" fontId="68" fillId="0" borderId="56" xfId="0" applyFont="1" applyBorder="1" applyAlignment="1">
      <alignment horizontal="center" vertical="center" wrapText="1"/>
    </xf>
    <xf numFmtId="0" fontId="69" fillId="0" borderId="0" xfId="232" applyFont="1" applyAlignment="1">
      <alignment vertical="center"/>
    </xf>
    <xf numFmtId="0" fontId="70" fillId="0" borderId="0" xfId="232" applyFont="1" applyAlignment="1">
      <alignment horizontal="center" vertical="center"/>
    </xf>
    <xf numFmtId="0" fontId="70" fillId="0" borderId="0" xfId="232" applyFont="1" applyAlignment="1">
      <alignment horizontal="center"/>
    </xf>
    <xf numFmtId="0" fontId="70" fillId="0" borderId="0" xfId="232" applyFont="1"/>
    <xf numFmtId="0" fontId="42" fillId="30" borderId="30" xfId="218" applyFont="1" applyFill="1" applyBorder="1" applyAlignment="1">
      <alignment horizontal="center" vertical="center"/>
    </xf>
    <xf numFmtId="0" fontId="8" fillId="0" borderId="39" xfId="218" applyFont="1" applyBorder="1" applyAlignment="1">
      <alignment horizontal="center" vertical="center"/>
    </xf>
    <xf numFmtId="0" fontId="8" fillId="0" borderId="58" xfId="218" applyFont="1" applyBorder="1">
      <alignment vertical="center"/>
    </xf>
    <xf numFmtId="0" fontId="8" fillId="0" borderId="59" xfId="218" applyFont="1" applyBorder="1">
      <alignment vertical="center"/>
    </xf>
    <xf numFmtId="0" fontId="57" fillId="0" borderId="0" xfId="232" applyFont="1" applyAlignment="1">
      <alignment horizontal="left" vertical="center"/>
    </xf>
    <xf numFmtId="0" fontId="57" fillId="0" borderId="0" xfId="232" applyFont="1" applyAlignment="1">
      <alignment horizontal="center" vertical="center"/>
    </xf>
    <xf numFmtId="0" fontId="57" fillId="0" borderId="0" xfId="232" applyFont="1"/>
    <xf numFmtId="0" fontId="70" fillId="0" borderId="0" xfId="232" applyFont="1" applyAlignment="1">
      <alignment vertical="center"/>
    </xf>
    <xf numFmtId="0" fontId="57" fillId="0" borderId="0" xfId="232" applyFont="1" applyAlignment="1">
      <alignment vertical="center"/>
    </xf>
    <xf numFmtId="0" fontId="43" fillId="0" borderId="25" xfId="218" applyFont="1" applyBorder="1" applyAlignment="1">
      <alignment horizontal="center" vertical="center"/>
    </xf>
    <xf numFmtId="0" fontId="8" fillId="0" borderId="60" xfId="218" applyFont="1" applyBorder="1">
      <alignment vertical="center"/>
    </xf>
    <xf numFmtId="0" fontId="8" fillId="0" borderId="20" xfId="218" applyFont="1" applyBorder="1" applyAlignment="1">
      <alignment horizontal="left" vertical="center"/>
    </xf>
    <xf numFmtId="0" fontId="8" fillId="0" borderId="16" xfId="218" applyFont="1" applyBorder="1" applyAlignment="1">
      <alignment horizontal="left" vertical="center"/>
    </xf>
    <xf numFmtId="0" fontId="8" fillId="0" borderId="30" xfId="218" applyFont="1" applyBorder="1" applyAlignment="1">
      <alignment horizontal="left" vertical="center"/>
    </xf>
    <xf numFmtId="0" fontId="8" fillId="0" borderId="16" xfId="218" applyFont="1" applyBorder="1">
      <alignment vertical="center"/>
    </xf>
    <xf numFmtId="0" fontId="42" fillId="30" borderId="13" xfId="218" applyFont="1" applyFill="1" applyBorder="1" applyAlignment="1">
      <alignment horizontal="center" vertical="center"/>
    </xf>
    <xf numFmtId="0" fontId="8" fillId="0" borderId="61" xfId="218" applyFont="1" applyBorder="1">
      <alignment vertical="center"/>
    </xf>
    <xf numFmtId="0" fontId="8" fillId="0" borderId="35" xfId="218" applyFont="1" applyBorder="1" applyAlignment="1">
      <alignment horizontal="left" vertical="center"/>
    </xf>
    <xf numFmtId="0" fontId="41" fillId="0" borderId="19" xfId="218" applyFont="1" applyBorder="1" applyAlignment="1">
      <alignment horizontal="center" vertical="center"/>
    </xf>
    <xf numFmtId="0" fontId="41" fillId="0" borderId="18" xfId="218" applyFont="1" applyBorder="1" applyAlignment="1">
      <alignment horizontal="right" vertical="center"/>
    </xf>
    <xf numFmtId="0" fontId="8" fillId="0" borderId="60" xfId="218" applyFont="1" applyBorder="1" applyAlignment="1">
      <alignment horizontal="left" vertical="center"/>
    </xf>
    <xf numFmtId="0" fontId="71" fillId="0" borderId="22" xfId="218" applyFont="1" applyBorder="1">
      <alignment vertical="center"/>
    </xf>
    <xf numFmtId="0" fontId="8" fillId="31" borderId="22" xfId="218" applyFont="1" applyFill="1" applyBorder="1">
      <alignment vertical="center"/>
    </xf>
    <xf numFmtId="178" fontId="51" fillId="0" borderId="0" xfId="232" applyNumberFormat="1"/>
    <xf numFmtId="0" fontId="72" fillId="32" borderId="22" xfId="218" applyFont="1" applyFill="1" applyBorder="1">
      <alignment vertical="center"/>
    </xf>
    <xf numFmtId="0" fontId="8" fillId="31" borderId="20" xfId="218" applyFont="1" applyFill="1" applyBorder="1">
      <alignment vertical="center"/>
    </xf>
    <xf numFmtId="0" fontId="3" fillId="33" borderId="20" xfId="218" applyFont="1" applyFill="1" applyBorder="1">
      <alignment vertical="center"/>
    </xf>
    <xf numFmtId="3" fontId="8" fillId="33" borderId="19" xfId="218" applyNumberFormat="1" applyFont="1" applyFill="1" applyBorder="1" applyAlignment="1">
      <alignment horizontal="right" vertical="center"/>
    </xf>
    <xf numFmtId="0" fontId="8" fillId="33" borderId="20" xfId="218" applyFont="1" applyFill="1" applyBorder="1">
      <alignment vertical="center"/>
    </xf>
    <xf numFmtId="0" fontId="8" fillId="33" borderId="48" xfId="218" applyFont="1" applyFill="1" applyBorder="1">
      <alignment vertical="center"/>
    </xf>
    <xf numFmtId="0" fontId="51" fillId="33" borderId="0" xfId="232" applyFill="1" applyAlignment="1">
      <alignment horizontal="center"/>
    </xf>
    <xf numFmtId="0" fontId="8" fillId="33" borderId="38" xfId="218" applyFont="1" applyFill="1" applyBorder="1">
      <alignment vertical="center"/>
    </xf>
    <xf numFmtId="0" fontId="3" fillId="0" borderId="22" xfId="218" applyFont="1" applyBorder="1">
      <alignment vertical="center"/>
    </xf>
    <xf numFmtId="0" fontId="8" fillId="33" borderId="38" xfId="218" applyFont="1" applyFill="1" applyBorder="1" applyAlignment="1">
      <alignment horizontal="center" vertical="center"/>
    </xf>
    <xf numFmtId="0" fontId="73" fillId="0" borderId="0" xfId="232" applyFont="1" applyAlignment="1">
      <alignment vertical="center"/>
    </xf>
    <xf numFmtId="0" fontId="73" fillId="0" borderId="62" xfId="232" applyFont="1" applyBorder="1" applyAlignment="1">
      <alignment vertical="center"/>
    </xf>
    <xf numFmtId="0" fontId="51" fillId="0" borderId="62" xfId="232" applyBorder="1" applyAlignment="1">
      <alignment horizontal="center" vertical="center"/>
    </xf>
    <xf numFmtId="0" fontId="51" fillId="33" borderId="62" xfId="232" applyFill="1" applyBorder="1" applyAlignment="1">
      <alignment horizontal="center"/>
    </xf>
    <xf numFmtId="0" fontId="51" fillId="0" borderId="62" xfId="232" applyBorder="1"/>
    <xf numFmtId="0" fontId="51" fillId="0" borderId="62" xfId="232" applyBorder="1" applyAlignment="1">
      <alignment vertical="center"/>
    </xf>
    <xf numFmtId="0" fontId="51" fillId="0" borderId="0" xfId="232" applyBorder="1"/>
    <xf numFmtId="0" fontId="65" fillId="0" borderId="56" xfId="0" applyFont="1" applyBorder="1" applyAlignment="1">
      <alignment horizontal="center" vertical="center" wrapText="1"/>
    </xf>
    <xf numFmtId="0" fontId="2" fillId="0" borderId="0" xfId="68">
      <alignment vertical="center"/>
    </xf>
    <xf numFmtId="0" fontId="51" fillId="33" borderId="0" xfId="232" applyFill="1" applyAlignment="1">
      <alignment horizontal="center" vertical="center"/>
    </xf>
    <xf numFmtId="0" fontId="51" fillId="33" borderId="0" xfId="232" applyFill="1" applyBorder="1" applyAlignment="1">
      <alignment horizontal="center"/>
    </xf>
    <xf numFmtId="0" fontId="51" fillId="34" borderId="0" xfId="232" applyFill="1"/>
    <xf numFmtId="0" fontId="52" fillId="34" borderId="0" xfId="232" applyFont="1" applyFill="1" applyAlignment="1">
      <alignment horizontal="center"/>
    </xf>
    <xf numFmtId="0" fontId="59" fillId="34" borderId="0" xfId="232" applyFont="1" applyFill="1"/>
    <xf numFmtId="0" fontId="51" fillId="34" borderId="0" xfId="232" applyFill="1" applyBorder="1"/>
    <xf numFmtId="0" fontId="70" fillId="34" borderId="0" xfId="232" applyFont="1" applyFill="1" applyAlignment="1">
      <alignment horizontal="center"/>
    </xf>
    <xf numFmtId="0" fontId="57" fillId="34" borderId="0" xfId="232" applyFont="1" applyFill="1" applyAlignment="1">
      <alignment horizontal="center" vertical="center"/>
    </xf>
    <xf numFmtId="0" fontId="62" fillId="34" borderId="0" xfId="232" applyFont="1" applyFill="1"/>
    <xf numFmtId="0" fontId="51" fillId="34" borderId="0" xfId="235" applyFill="1" applyAlignment="1">
      <alignment vertical="center"/>
    </xf>
    <xf numFmtId="0" fontId="74" fillId="0" borderId="37" xfId="218" applyFont="1" applyBorder="1">
      <alignment vertical="center"/>
    </xf>
    <xf numFmtId="0" fontId="55" fillId="0" borderId="0" xfId="232" applyFont="1"/>
    <xf numFmtId="0" fontId="51" fillId="35" borderId="0" xfId="232" applyFill="1" applyAlignment="1">
      <alignment horizontal="center"/>
    </xf>
    <xf numFmtId="0" fontId="51" fillId="0" borderId="0" xfId="232" applyFont="1" applyAlignment="1">
      <alignment vertical="center"/>
    </xf>
    <xf numFmtId="0" fontId="65" fillId="0" borderId="57" xfId="0" applyFont="1" applyBorder="1" applyAlignment="1">
      <alignment horizontal="center" vertical="center" wrapText="1"/>
    </xf>
    <xf numFmtId="0" fontId="75" fillId="0" borderId="0" xfId="232" applyFont="1" applyAlignment="1">
      <alignment horizontal="center"/>
    </xf>
    <xf numFmtId="0" fontId="76" fillId="0" borderId="37" xfId="218" applyFont="1" applyBorder="1">
      <alignment vertical="center"/>
    </xf>
    <xf numFmtId="178" fontId="8" fillId="0" borderId="22" xfId="218" applyNumberFormat="1" applyFont="1" applyBorder="1">
      <alignment vertical="center"/>
    </xf>
    <xf numFmtId="0" fontId="53" fillId="0" borderId="0" xfId="232" applyFont="1"/>
    <xf numFmtId="0" fontId="55" fillId="0" borderId="0" xfId="232" applyFont="1"/>
    <xf numFmtId="0" fontId="42" fillId="27" borderId="26" xfId="218" applyFont="1" applyFill="1" applyBorder="1" applyAlignment="1">
      <alignment horizontal="center" vertical="center"/>
    </xf>
    <xf numFmtId="0" fontId="42" fillId="27" borderId="25" xfId="218" applyFont="1" applyFill="1" applyBorder="1" applyAlignment="1">
      <alignment horizontal="center" vertical="center"/>
    </xf>
    <xf numFmtId="0" fontId="42" fillId="27" borderId="24" xfId="218" applyFont="1" applyFill="1" applyBorder="1" applyAlignment="1">
      <alignment horizontal="center" vertical="center"/>
    </xf>
    <xf numFmtId="0" fontId="41" fillId="26" borderId="23" xfId="218" applyFont="1" applyFill="1" applyBorder="1" applyAlignment="1">
      <alignment horizontal="center" vertical="center"/>
    </xf>
    <xf numFmtId="0" fontId="41" fillId="26" borderId="22" xfId="218" applyFont="1" applyFill="1" applyBorder="1" applyAlignment="1">
      <alignment horizontal="center" vertical="center"/>
    </xf>
    <xf numFmtId="0" fontId="41" fillId="26" borderId="21" xfId="218" applyFont="1" applyFill="1" applyBorder="1" applyAlignment="1">
      <alignment horizontal="center" vertical="center"/>
    </xf>
    <xf numFmtId="0" fontId="41" fillId="26" borderId="20" xfId="218" applyFont="1" applyFill="1" applyBorder="1" applyAlignment="1">
      <alignment horizontal="center" vertical="center"/>
    </xf>
    <xf numFmtId="0" fontId="41" fillId="26" borderId="19" xfId="218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1" fillId="26" borderId="17" xfId="218" applyFont="1" applyFill="1" applyBorder="1" applyAlignment="1">
      <alignment horizontal="center" vertical="center"/>
    </xf>
    <xf numFmtId="0" fontId="41" fillId="26" borderId="16" xfId="218" applyFont="1" applyFill="1" applyBorder="1" applyAlignment="1">
      <alignment horizontal="center" vertical="center"/>
    </xf>
    <xf numFmtId="0" fontId="42" fillId="30" borderId="31" xfId="218" applyFont="1" applyFill="1" applyBorder="1" applyAlignment="1">
      <alignment horizontal="center" vertical="center"/>
    </xf>
    <xf numFmtId="0" fontId="42" fillId="30" borderId="30" xfId="218" applyFont="1" applyFill="1" applyBorder="1" applyAlignment="1">
      <alignment horizontal="center" vertical="center"/>
    </xf>
    <xf numFmtId="0" fontId="46" fillId="29" borderId="30" xfId="218" applyFont="1" applyFill="1" applyBorder="1" applyAlignment="1">
      <alignment horizontal="center" vertical="center"/>
    </xf>
    <xf numFmtId="0" fontId="46" fillId="29" borderId="1" xfId="218" applyFont="1" applyFill="1" applyBorder="1" applyAlignment="1">
      <alignment horizontal="center" vertical="center"/>
    </xf>
    <xf numFmtId="0" fontId="44" fillId="0" borderId="31" xfId="218" applyFont="1" applyBorder="1" applyAlignment="1">
      <alignment horizontal="center"/>
    </xf>
    <xf numFmtId="0" fontId="44" fillId="0" borderId="30" xfId="218" applyFont="1" applyBorder="1" applyAlignment="1">
      <alignment horizontal="center"/>
    </xf>
    <xf numFmtId="0" fontId="44" fillId="0" borderId="29" xfId="218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46" fillId="29" borderId="13" xfId="218" applyFont="1" applyFill="1" applyBorder="1" applyAlignment="1">
      <alignment horizontal="center" vertical="center"/>
    </xf>
  </cellXfs>
  <cellStyles count="236">
    <cellStyle name="_投影機最底價-2009(1).07.28" xfId="5" xr:uid="{00000000-0005-0000-0000-000000000000}"/>
    <cellStyle name="_投影機最底價-2010.3.31xls(1)" xfId="6" xr:uid="{00000000-0005-0000-0000-000001000000}"/>
    <cellStyle name="_投影機最底價-2010.3.31xls(2)" xfId="7" xr:uid="{00000000-0005-0000-0000-000002000000}"/>
    <cellStyle name="20% - Accent1" xfId="8" xr:uid="{00000000-0005-0000-0000-000003000000}"/>
    <cellStyle name="20% - Accent2" xfId="9" xr:uid="{00000000-0005-0000-0000-000004000000}"/>
    <cellStyle name="20% - Accent3" xfId="10" xr:uid="{00000000-0005-0000-0000-000005000000}"/>
    <cellStyle name="20% - Accent4" xfId="11" xr:uid="{00000000-0005-0000-0000-000006000000}"/>
    <cellStyle name="20% - Accent5" xfId="12" xr:uid="{00000000-0005-0000-0000-000007000000}"/>
    <cellStyle name="20% - Accent6" xfId="13" xr:uid="{00000000-0005-0000-0000-000008000000}"/>
    <cellStyle name="20% - 輔色1 2" xfId="14" xr:uid="{00000000-0005-0000-0000-000009000000}"/>
    <cellStyle name="20% - 輔色2 2" xfId="15" xr:uid="{00000000-0005-0000-0000-00000A000000}"/>
    <cellStyle name="20% - 輔色3 2" xfId="16" xr:uid="{00000000-0005-0000-0000-00000B000000}"/>
    <cellStyle name="20% - 輔色4 2" xfId="17" xr:uid="{00000000-0005-0000-0000-00000C000000}"/>
    <cellStyle name="20% - 輔色5 2" xfId="18" xr:uid="{00000000-0005-0000-0000-00000D000000}"/>
    <cellStyle name="20% - 輔色6 2" xfId="19" xr:uid="{00000000-0005-0000-0000-00000E000000}"/>
    <cellStyle name="40% - Accent1" xfId="20" xr:uid="{00000000-0005-0000-0000-00000F000000}"/>
    <cellStyle name="40% - Accent2" xfId="21" xr:uid="{00000000-0005-0000-0000-000010000000}"/>
    <cellStyle name="40% - Accent3" xfId="22" xr:uid="{00000000-0005-0000-0000-000011000000}"/>
    <cellStyle name="40% - Accent4" xfId="23" xr:uid="{00000000-0005-0000-0000-000012000000}"/>
    <cellStyle name="40% - Accent5" xfId="24" xr:uid="{00000000-0005-0000-0000-000013000000}"/>
    <cellStyle name="40% - Accent6" xfId="25" xr:uid="{00000000-0005-0000-0000-000014000000}"/>
    <cellStyle name="40% - 輔色1 2" xfId="26" xr:uid="{00000000-0005-0000-0000-000015000000}"/>
    <cellStyle name="40% - 輔色2 2" xfId="27" xr:uid="{00000000-0005-0000-0000-000016000000}"/>
    <cellStyle name="40% - 輔色3 2" xfId="28" xr:uid="{00000000-0005-0000-0000-000017000000}"/>
    <cellStyle name="40% - 輔色4 2" xfId="29" xr:uid="{00000000-0005-0000-0000-000018000000}"/>
    <cellStyle name="40% - 輔色5 2" xfId="30" xr:uid="{00000000-0005-0000-0000-000019000000}"/>
    <cellStyle name="40% - 輔色6 2" xfId="31" xr:uid="{00000000-0005-0000-0000-00001A000000}"/>
    <cellStyle name="60% - Accent1" xfId="32" xr:uid="{00000000-0005-0000-0000-00001B000000}"/>
    <cellStyle name="60% - Accent2" xfId="33" xr:uid="{00000000-0005-0000-0000-00001C000000}"/>
    <cellStyle name="60% - Accent3" xfId="34" xr:uid="{00000000-0005-0000-0000-00001D000000}"/>
    <cellStyle name="60% - Accent4" xfId="35" xr:uid="{00000000-0005-0000-0000-00001E000000}"/>
    <cellStyle name="60% - Accent5" xfId="36" xr:uid="{00000000-0005-0000-0000-00001F000000}"/>
    <cellStyle name="60% - Accent6" xfId="37" xr:uid="{00000000-0005-0000-0000-000020000000}"/>
    <cellStyle name="60% - 輔色1 2" xfId="38" xr:uid="{00000000-0005-0000-0000-000021000000}"/>
    <cellStyle name="60% - 輔色2 2" xfId="39" xr:uid="{00000000-0005-0000-0000-000022000000}"/>
    <cellStyle name="60% - 輔色3 2" xfId="40" xr:uid="{00000000-0005-0000-0000-000023000000}"/>
    <cellStyle name="60% - 輔色4 2" xfId="41" xr:uid="{00000000-0005-0000-0000-000024000000}"/>
    <cellStyle name="60% - 輔色5 2" xfId="42" xr:uid="{00000000-0005-0000-0000-000025000000}"/>
    <cellStyle name="60% - 輔色6 2" xfId="43" xr:uid="{00000000-0005-0000-0000-000026000000}"/>
    <cellStyle name="Accent1" xfId="44" xr:uid="{00000000-0005-0000-0000-000027000000}"/>
    <cellStyle name="Accent2" xfId="45" xr:uid="{00000000-0005-0000-0000-000028000000}"/>
    <cellStyle name="Accent3" xfId="46" xr:uid="{00000000-0005-0000-0000-000029000000}"/>
    <cellStyle name="Accent4" xfId="47" xr:uid="{00000000-0005-0000-0000-00002A000000}"/>
    <cellStyle name="Accent5" xfId="48" xr:uid="{00000000-0005-0000-0000-00002B000000}"/>
    <cellStyle name="Accent6" xfId="49" xr:uid="{00000000-0005-0000-0000-00002C000000}"/>
    <cellStyle name="Bad" xfId="50" xr:uid="{00000000-0005-0000-0000-00002D000000}"/>
    <cellStyle name="Calculation" xfId="51" xr:uid="{00000000-0005-0000-0000-00002E000000}"/>
    <cellStyle name="Check Cell" xfId="52" xr:uid="{00000000-0005-0000-0000-00002F000000}"/>
    <cellStyle name="Explanatory Text" xfId="53" xr:uid="{00000000-0005-0000-0000-000030000000}"/>
    <cellStyle name="Good" xfId="54" xr:uid="{00000000-0005-0000-0000-000031000000}"/>
    <cellStyle name="Heading 1" xfId="55" xr:uid="{00000000-0005-0000-0000-000032000000}"/>
    <cellStyle name="Heading 2" xfId="56" xr:uid="{00000000-0005-0000-0000-000033000000}"/>
    <cellStyle name="Heading 3" xfId="57" xr:uid="{00000000-0005-0000-0000-000034000000}"/>
    <cellStyle name="Heading 4" xfId="58" xr:uid="{00000000-0005-0000-0000-000035000000}"/>
    <cellStyle name="Input" xfId="59" xr:uid="{00000000-0005-0000-0000-000036000000}"/>
    <cellStyle name="Linked Cell" xfId="60" xr:uid="{00000000-0005-0000-0000-000037000000}"/>
    <cellStyle name="Neutral" xfId="61" xr:uid="{00000000-0005-0000-0000-000038000000}"/>
    <cellStyle name="Note" xfId="62" xr:uid="{00000000-0005-0000-0000-000039000000}"/>
    <cellStyle name="Output" xfId="63" xr:uid="{00000000-0005-0000-0000-00003A000000}"/>
    <cellStyle name="Title" xfId="64" xr:uid="{00000000-0005-0000-0000-00003B000000}"/>
    <cellStyle name="Total" xfId="65" xr:uid="{00000000-0005-0000-0000-00003C000000}"/>
    <cellStyle name="Warning Text" xfId="66" xr:uid="{00000000-0005-0000-0000-00003D000000}"/>
    <cellStyle name="一般" xfId="0" builtinId="0"/>
    <cellStyle name="一般 10" xfId="67" xr:uid="{00000000-0005-0000-0000-00003F000000}"/>
    <cellStyle name="一般 10 2" xfId="68" xr:uid="{00000000-0005-0000-0000-000040000000}"/>
    <cellStyle name="一般 11" xfId="69" xr:uid="{00000000-0005-0000-0000-000041000000}"/>
    <cellStyle name="一般 12" xfId="70" xr:uid="{00000000-0005-0000-0000-000042000000}"/>
    <cellStyle name="一般 13" xfId="71" xr:uid="{00000000-0005-0000-0000-000043000000}"/>
    <cellStyle name="一般 14" xfId="72" xr:uid="{00000000-0005-0000-0000-000044000000}"/>
    <cellStyle name="一般 15" xfId="73" xr:uid="{00000000-0005-0000-0000-000045000000}"/>
    <cellStyle name="一般 16" xfId="74" xr:uid="{00000000-0005-0000-0000-000046000000}"/>
    <cellStyle name="一般 17" xfId="75" xr:uid="{00000000-0005-0000-0000-000047000000}"/>
    <cellStyle name="一般 18" xfId="76" xr:uid="{00000000-0005-0000-0000-000048000000}"/>
    <cellStyle name="一般 19" xfId="77" xr:uid="{00000000-0005-0000-0000-000049000000}"/>
    <cellStyle name="一般 2" xfId="1" xr:uid="{00000000-0005-0000-0000-00004A000000}"/>
    <cellStyle name="一般 2 10" xfId="232" xr:uid="{00000000-0005-0000-0000-00004B000000}"/>
    <cellStyle name="一般 2 2" xfId="3" xr:uid="{00000000-0005-0000-0000-00004C000000}"/>
    <cellStyle name="一般 2 2 2" xfId="235" xr:uid="{00000000-0005-0000-0000-00004D000000}"/>
    <cellStyle name="一般 2 2 2 2" xfId="78" xr:uid="{00000000-0005-0000-0000-00004E000000}"/>
    <cellStyle name="一般 2 2_10月份達標活動計劃-屏東" xfId="79" xr:uid="{00000000-0005-0000-0000-00004F000000}"/>
    <cellStyle name="一般 2 3" xfId="80" xr:uid="{00000000-0005-0000-0000-000050000000}"/>
    <cellStyle name="一般 2 4" xfId="81" xr:uid="{00000000-0005-0000-0000-000051000000}"/>
    <cellStyle name="一般 2 5" xfId="218" xr:uid="{00000000-0005-0000-0000-000052000000}"/>
    <cellStyle name="一般 2 6" xfId="224" xr:uid="{00000000-0005-0000-0000-000053000000}"/>
    <cellStyle name="一般 2 7" xfId="230" xr:uid="{00000000-0005-0000-0000-000054000000}"/>
    <cellStyle name="一般 2 8" xfId="223" xr:uid="{00000000-0005-0000-0000-000055000000}"/>
    <cellStyle name="一般 2 9" xfId="231" xr:uid="{00000000-0005-0000-0000-000056000000}"/>
    <cellStyle name="一般 2_105.1.30週進度" xfId="82" xr:uid="{00000000-0005-0000-0000-000057000000}"/>
    <cellStyle name="一般 20" xfId="83" xr:uid="{00000000-0005-0000-0000-000058000000}"/>
    <cellStyle name="一般 21" xfId="84" xr:uid="{00000000-0005-0000-0000-000059000000}"/>
    <cellStyle name="一般 22" xfId="85" xr:uid="{00000000-0005-0000-0000-00005A000000}"/>
    <cellStyle name="一般 23" xfId="86" xr:uid="{00000000-0005-0000-0000-00005B000000}"/>
    <cellStyle name="一般 24" xfId="87" xr:uid="{00000000-0005-0000-0000-00005C000000}"/>
    <cellStyle name="一般 25" xfId="88" xr:uid="{00000000-0005-0000-0000-00005D000000}"/>
    <cellStyle name="一般 26" xfId="89" xr:uid="{00000000-0005-0000-0000-00005E000000}"/>
    <cellStyle name="一般 27" xfId="90" xr:uid="{00000000-0005-0000-0000-00005F000000}"/>
    <cellStyle name="一般 28" xfId="91" xr:uid="{00000000-0005-0000-0000-000060000000}"/>
    <cellStyle name="一般 29" xfId="92" xr:uid="{00000000-0005-0000-0000-000061000000}"/>
    <cellStyle name="一般 3" xfId="2" xr:uid="{00000000-0005-0000-0000-000062000000}"/>
    <cellStyle name="一般 3 2" xfId="4" xr:uid="{00000000-0005-0000-0000-000063000000}"/>
    <cellStyle name="一般 3 3" xfId="93" xr:uid="{00000000-0005-0000-0000-000064000000}"/>
    <cellStyle name="一般 3_複本 M大彙總管理表68-201409" xfId="94" xr:uid="{00000000-0005-0000-0000-000065000000}"/>
    <cellStyle name="一般 30" xfId="95" xr:uid="{00000000-0005-0000-0000-000066000000}"/>
    <cellStyle name="一般 31" xfId="96" xr:uid="{00000000-0005-0000-0000-000067000000}"/>
    <cellStyle name="一般 32" xfId="97" xr:uid="{00000000-0005-0000-0000-000068000000}"/>
    <cellStyle name="一般 33" xfId="98" xr:uid="{00000000-0005-0000-0000-000069000000}"/>
    <cellStyle name="一般 34" xfId="99" xr:uid="{00000000-0005-0000-0000-00006A000000}"/>
    <cellStyle name="一般 35" xfId="100" xr:uid="{00000000-0005-0000-0000-00006B000000}"/>
    <cellStyle name="一般 36" xfId="101" xr:uid="{00000000-0005-0000-0000-00006C000000}"/>
    <cellStyle name="一般 37" xfId="102" xr:uid="{00000000-0005-0000-0000-00006D000000}"/>
    <cellStyle name="一般 38" xfId="103" xr:uid="{00000000-0005-0000-0000-00006E000000}"/>
    <cellStyle name="一般 39" xfId="104" xr:uid="{00000000-0005-0000-0000-00006F000000}"/>
    <cellStyle name="一般 4" xfId="105" xr:uid="{00000000-0005-0000-0000-000070000000}"/>
    <cellStyle name="一般 4 2" xfId="225" xr:uid="{00000000-0005-0000-0000-000071000000}"/>
    <cellStyle name="一般 40" xfId="106" xr:uid="{00000000-0005-0000-0000-000072000000}"/>
    <cellStyle name="一般 41" xfId="107" xr:uid="{00000000-0005-0000-0000-000073000000}"/>
    <cellStyle name="一般 42" xfId="108" xr:uid="{00000000-0005-0000-0000-000074000000}"/>
    <cellStyle name="一般 43" xfId="109" xr:uid="{00000000-0005-0000-0000-000075000000}"/>
    <cellStyle name="一般 44" xfId="110" xr:uid="{00000000-0005-0000-0000-000076000000}"/>
    <cellStyle name="一般 45" xfId="111" xr:uid="{00000000-0005-0000-0000-000077000000}"/>
    <cellStyle name="一般 45 2" xfId="217" xr:uid="{00000000-0005-0000-0000-000078000000}"/>
    <cellStyle name="一般 46" xfId="112" xr:uid="{00000000-0005-0000-0000-000079000000}"/>
    <cellStyle name="一般 47" xfId="113" xr:uid="{00000000-0005-0000-0000-00007A000000}"/>
    <cellStyle name="一般 48" xfId="114" xr:uid="{00000000-0005-0000-0000-00007B000000}"/>
    <cellStyle name="一般 49" xfId="115" xr:uid="{00000000-0005-0000-0000-00007C000000}"/>
    <cellStyle name="一般 5" xfId="116" xr:uid="{00000000-0005-0000-0000-00007D000000}"/>
    <cellStyle name="一般 5 2" xfId="117" xr:uid="{00000000-0005-0000-0000-00007E000000}"/>
    <cellStyle name="一般 5 3" xfId="226" xr:uid="{00000000-0005-0000-0000-00007F000000}"/>
    <cellStyle name="一般 5 4" xfId="229" xr:uid="{00000000-0005-0000-0000-000080000000}"/>
    <cellStyle name="一般 5_105.1.30週進度" xfId="118" xr:uid="{00000000-0005-0000-0000-000081000000}"/>
    <cellStyle name="一般 50" xfId="119" xr:uid="{00000000-0005-0000-0000-000082000000}"/>
    <cellStyle name="一般 51" xfId="120" xr:uid="{00000000-0005-0000-0000-000083000000}"/>
    <cellStyle name="一般 52" xfId="219" xr:uid="{00000000-0005-0000-0000-000084000000}"/>
    <cellStyle name="一般 53" xfId="222" xr:uid="{00000000-0005-0000-0000-000085000000}"/>
    <cellStyle name="一般 54" xfId="233" xr:uid="{00000000-0005-0000-0000-000086000000}"/>
    <cellStyle name="一般 6" xfId="121" xr:uid="{00000000-0005-0000-0000-000087000000}"/>
    <cellStyle name="一般 6 2" xfId="227" xr:uid="{00000000-0005-0000-0000-000088000000}"/>
    <cellStyle name="一般 7" xfId="122" xr:uid="{00000000-0005-0000-0000-000089000000}"/>
    <cellStyle name="一般 8" xfId="123" xr:uid="{00000000-0005-0000-0000-00008A000000}"/>
    <cellStyle name="一般 8 2" xfId="228" xr:uid="{00000000-0005-0000-0000-00008B000000}"/>
    <cellStyle name="一般 9" xfId="124" xr:uid="{00000000-0005-0000-0000-00008C000000}"/>
    <cellStyle name="千分位 2" xfId="125" xr:uid="{00000000-0005-0000-0000-00008D000000}"/>
    <cellStyle name="千分位 3" xfId="126" xr:uid="{00000000-0005-0000-0000-00008E000000}"/>
    <cellStyle name="千分位 3 2" xfId="127" xr:uid="{00000000-0005-0000-0000-00008F000000}"/>
    <cellStyle name="千分位 4" xfId="128" xr:uid="{00000000-0005-0000-0000-000090000000}"/>
    <cellStyle name="千分位 5" xfId="234" xr:uid="{00000000-0005-0000-0000-000091000000}"/>
    <cellStyle name="千分位[0] 2" xfId="129" xr:uid="{00000000-0005-0000-0000-000092000000}"/>
    <cellStyle name="千分位[0] 3" xfId="130" xr:uid="{00000000-0005-0000-0000-000093000000}"/>
    <cellStyle name="中等 2" xfId="131" xr:uid="{00000000-0005-0000-0000-000094000000}"/>
    <cellStyle name="合計 2" xfId="132" xr:uid="{00000000-0005-0000-0000-000095000000}"/>
    <cellStyle name="好 2" xfId="133" xr:uid="{00000000-0005-0000-0000-000096000000}"/>
    <cellStyle name="好_105.1.30週進度" xfId="134" xr:uid="{00000000-0005-0000-0000-000097000000}"/>
    <cellStyle name="好_201412主管會議資料" xfId="135" xr:uid="{00000000-0005-0000-0000-000098000000}"/>
    <cellStyle name="好_201502月份各週進度表" xfId="136" xr:uid="{00000000-0005-0000-0000-000099000000}"/>
    <cellStyle name="好_201503月份各週進度度表" xfId="137" xr:uid="{00000000-0005-0000-0000-00009A000000}"/>
    <cellStyle name="好_201503區域聯防會議" xfId="138" xr:uid="{00000000-0005-0000-0000-00009B000000}"/>
    <cellStyle name="好_201506月份各週進度表0626" xfId="139" xr:uid="{00000000-0005-0000-0000-00009C000000}"/>
    <cellStyle name="好_201507月份各週進度表" xfId="140" xr:uid="{00000000-0005-0000-0000-00009D000000}"/>
    <cellStyle name="好_2015分公司年度計畫經營指標彙總表-屏東" xfId="141" xr:uid="{00000000-0005-0000-0000-00009E000000}"/>
    <cellStyle name="好_2015單位版週進度暨營業服務工作策略報告-20150116屏東" xfId="142" xr:uid="{00000000-0005-0000-0000-00009F000000}"/>
    <cellStyle name="好_2015單位版週進度暨營業服務工作策略報告-20150127屏東" xfId="143" xr:uid="{00000000-0005-0000-0000-0000A0000000}"/>
    <cellStyle name="好_2015單位版週進度暨營業服務工作策略報告-201503屏東" xfId="144" xr:uid="{00000000-0005-0000-0000-0000A1000000}"/>
    <cellStyle name="好_2015單位版週進度暨營業服務工作策略報告-201510屏東" xfId="145" xr:uid="{00000000-0005-0000-0000-0000A2000000}"/>
    <cellStyle name="好_2016 分公司年度計畫編製工作表-屏東" xfId="146" xr:uid="{00000000-0005-0000-0000-0000A3000000}"/>
    <cellStyle name="好_6月工作計劃及同期比較-屏東" xfId="147" xr:uid="{00000000-0005-0000-0000-0000A4000000}"/>
    <cellStyle name="好_6月工作計劃及同期比較-屏東 (version 1)" xfId="148" xr:uid="{00000000-0005-0000-0000-0000A5000000}"/>
    <cellStyle name="好_SFM_V303T9806temp" xfId="149" xr:uid="{00000000-0005-0000-0000-0000A6000000}"/>
    <cellStyle name="好_SFM_V303T9809" xfId="150" xr:uid="{00000000-0005-0000-0000-0000A7000000}"/>
    <cellStyle name="好_SFM_V4.00昌101_02" xfId="151" xr:uid="{00000000-0005-0000-0000-0000A8000000}"/>
    <cellStyle name="好_Xl0000330" xfId="152" xr:uid="{00000000-0005-0000-0000-0000A9000000}"/>
    <cellStyle name="好_Xl0000483" xfId="153" xr:uid="{00000000-0005-0000-0000-0000AA000000}"/>
    <cellStyle name="好_食品 廣告" xfId="154" xr:uid="{00000000-0005-0000-0000-0000AB000000}"/>
    <cellStyle name="好_雲林A123推動明細昌" xfId="155" xr:uid="{00000000-0005-0000-0000-0000AC000000}"/>
    <cellStyle name="好_複本 103年度中信標價格表" xfId="156" xr:uid="{00000000-0005-0000-0000-0000AD000000}"/>
    <cellStyle name="好_複本 M大彙總管理表68-201409" xfId="157" xr:uid="{00000000-0005-0000-0000-0000AE000000}"/>
    <cellStyle name="好_複製 -2015單位版週進度暨營業服務工作策略報告-201509屏東" xfId="158" xr:uid="{00000000-0005-0000-0000-0000AF000000}"/>
    <cellStyle name="好_營業周進度計畫及追蹤表_20160112-屏東" xfId="159" xr:uid="{00000000-0005-0000-0000-0000B0000000}"/>
    <cellStyle name="百分比 2" xfId="160" xr:uid="{00000000-0005-0000-0000-0000B1000000}"/>
    <cellStyle name="百分比 2 2" xfId="161" xr:uid="{00000000-0005-0000-0000-0000B2000000}"/>
    <cellStyle name="百分比 2 3" xfId="162" xr:uid="{00000000-0005-0000-0000-0000B3000000}"/>
    <cellStyle name="百分比 3" xfId="163" xr:uid="{00000000-0005-0000-0000-0000B4000000}"/>
    <cellStyle name="百分比 3 2" xfId="164" xr:uid="{00000000-0005-0000-0000-0000B5000000}"/>
    <cellStyle name="百分比 4" xfId="165" xr:uid="{00000000-0005-0000-0000-0000B6000000}"/>
    <cellStyle name="百分比 5" xfId="166" xr:uid="{00000000-0005-0000-0000-0000B7000000}"/>
    <cellStyle name="計算方式 2" xfId="167" xr:uid="{00000000-0005-0000-0000-0000B8000000}"/>
    <cellStyle name="貨幣 2" xfId="168" xr:uid="{00000000-0005-0000-0000-0000B9000000}"/>
    <cellStyle name="連結的儲存格 2" xfId="169" xr:uid="{00000000-0005-0000-0000-0000BA000000}"/>
    <cellStyle name="備註 2" xfId="170" xr:uid="{00000000-0005-0000-0000-0000BB000000}"/>
    <cellStyle name="超連結 2" xfId="171" xr:uid="{00000000-0005-0000-0000-0000BC000000}"/>
    <cellStyle name="超連結 3" xfId="221" xr:uid="{00000000-0005-0000-0000-0000BD000000}"/>
    <cellStyle name="說明文字 2" xfId="172" xr:uid="{00000000-0005-0000-0000-0000BE000000}"/>
    <cellStyle name="說明文字 3" xfId="220" xr:uid="{00000000-0005-0000-0000-0000BF000000}"/>
    <cellStyle name="輔色1 2" xfId="173" xr:uid="{00000000-0005-0000-0000-0000C0000000}"/>
    <cellStyle name="輔色2 2" xfId="174" xr:uid="{00000000-0005-0000-0000-0000C1000000}"/>
    <cellStyle name="輔色3 2" xfId="175" xr:uid="{00000000-0005-0000-0000-0000C2000000}"/>
    <cellStyle name="輔色4 2" xfId="176" xr:uid="{00000000-0005-0000-0000-0000C3000000}"/>
    <cellStyle name="輔色5 2" xfId="177" xr:uid="{00000000-0005-0000-0000-0000C4000000}"/>
    <cellStyle name="輔色6 2" xfId="178" xr:uid="{00000000-0005-0000-0000-0000C5000000}"/>
    <cellStyle name="標題 1 1" xfId="179" xr:uid="{00000000-0005-0000-0000-0000C6000000}"/>
    <cellStyle name="標題 1 2" xfId="180" xr:uid="{00000000-0005-0000-0000-0000C7000000}"/>
    <cellStyle name="標題 2 1" xfId="181" xr:uid="{00000000-0005-0000-0000-0000C8000000}"/>
    <cellStyle name="標題 2 2" xfId="182" xr:uid="{00000000-0005-0000-0000-0000C9000000}"/>
    <cellStyle name="標題 3 2" xfId="183" xr:uid="{00000000-0005-0000-0000-0000CA000000}"/>
    <cellStyle name="標題 4 2" xfId="184" xr:uid="{00000000-0005-0000-0000-0000CB000000}"/>
    <cellStyle name="標題 5" xfId="185" xr:uid="{00000000-0005-0000-0000-0000CC000000}"/>
    <cellStyle name="樣式 1" xfId="186" xr:uid="{00000000-0005-0000-0000-0000CD000000}"/>
    <cellStyle name="輸入 2" xfId="187" xr:uid="{00000000-0005-0000-0000-0000CE000000}"/>
    <cellStyle name="輸出 2" xfId="188" xr:uid="{00000000-0005-0000-0000-0000CF000000}"/>
    <cellStyle name="檢查儲存格 2" xfId="189" xr:uid="{00000000-0005-0000-0000-0000D0000000}"/>
    <cellStyle name="壞 2" xfId="190" xr:uid="{00000000-0005-0000-0000-0000D1000000}"/>
    <cellStyle name="壞_105.1.30週進度" xfId="191" xr:uid="{00000000-0005-0000-0000-0000D2000000}"/>
    <cellStyle name="壞_201412主管會議資料" xfId="192" xr:uid="{00000000-0005-0000-0000-0000D3000000}"/>
    <cellStyle name="壞_201502月份各週進度表" xfId="193" xr:uid="{00000000-0005-0000-0000-0000D4000000}"/>
    <cellStyle name="壞_201503月份各週進度度表" xfId="194" xr:uid="{00000000-0005-0000-0000-0000D5000000}"/>
    <cellStyle name="壞_201503區域聯防會議" xfId="195" xr:uid="{00000000-0005-0000-0000-0000D6000000}"/>
    <cellStyle name="壞_201506月份各週進度表0626" xfId="196" xr:uid="{00000000-0005-0000-0000-0000D7000000}"/>
    <cellStyle name="壞_201507月份各週進度表" xfId="197" xr:uid="{00000000-0005-0000-0000-0000D8000000}"/>
    <cellStyle name="壞_2015分公司年度計畫經營指標彙總表-屏東" xfId="198" xr:uid="{00000000-0005-0000-0000-0000D9000000}"/>
    <cellStyle name="壞_2015單位版週進度暨營業服務工作策略報告-20150116屏東" xfId="199" xr:uid="{00000000-0005-0000-0000-0000DA000000}"/>
    <cellStyle name="壞_2015單位版週進度暨營業服務工作策略報告-20150127屏東" xfId="200" xr:uid="{00000000-0005-0000-0000-0000DB000000}"/>
    <cellStyle name="壞_2015單位版週進度暨營業服務工作策略報告-201503屏東" xfId="201" xr:uid="{00000000-0005-0000-0000-0000DC000000}"/>
    <cellStyle name="壞_2015單位版週進度暨營業服務工作策略報告-201510屏東" xfId="202" xr:uid="{00000000-0005-0000-0000-0000DD000000}"/>
    <cellStyle name="壞_2016 分公司年度計畫編製工作表-屏東" xfId="203" xr:uid="{00000000-0005-0000-0000-0000DE000000}"/>
    <cellStyle name="壞_6月工作計劃及同期比較-屏東" xfId="204" xr:uid="{00000000-0005-0000-0000-0000DF000000}"/>
    <cellStyle name="壞_SFM_V303T9806temp" xfId="205" xr:uid="{00000000-0005-0000-0000-0000E0000000}"/>
    <cellStyle name="壞_SFM_V303T9809" xfId="206" xr:uid="{00000000-0005-0000-0000-0000E1000000}"/>
    <cellStyle name="壞_SFM_V4.00昌101_02" xfId="207" xr:uid="{00000000-0005-0000-0000-0000E2000000}"/>
    <cellStyle name="壞_Xl0000330" xfId="208" xr:uid="{00000000-0005-0000-0000-0000E3000000}"/>
    <cellStyle name="壞_Xl0000483" xfId="209" xr:uid="{00000000-0005-0000-0000-0000E4000000}"/>
    <cellStyle name="壞_食品 廣告" xfId="210" xr:uid="{00000000-0005-0000-0000-0000E5000000}"/>
    <cellStyle name="壞_雲林A123推動明細昌" xfId="211" xr:uid="{00000000-0005-0000-0000-0000E6000000}"/>
    <cellStyle name="壞_複本 103年度中信標價格表" xfId="212" xr:uid="{00000000-0005-0000-0000-0000E7000000}"/>
    <cellStyle name="壞_複本 M大彙總管理表68-201409" xfId="213" xr:uid="{00000000-0005-0000-0000-0000E8000000}"/>
    <cellStyle name="壞_複製 -2015單位版週進度暨營業服務工作策略報告-201509屏東" xfId="214" xr:uid="{00000000-0005-0000-0000-0000E9000000}"/>
    <cellStyle name="壞_營業周進度計畫及追蹤表_20160112-屏東" xfId="215" xr:uid="{00000000-0005-0000-0000-0000EA000000}"/>
    <cellStyle name="警告文字 2" xfId="216" xr:uid="{00000000-0005-0000-0000-0000E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79D-DB85-465F-8EE2-7A305E4D0C14}">
  <dimension ref="A1:Q138"/>
  <sheetViews>
    <sheetView zoomScale="85" zoomScaleNormal="85" workbookViewId="0">
      <selection activeCell="C4" sqref="C4"/>
    </sheetView>
  </sheetViews>
  <sheetFormatPr defaultColWidth="9" defaultRowHeight="16.5"/>
  <cols>
    <col min="1" max="1" width="6" style="58" bestFit="1" customWidth="1"/>
    <col min="2" max="2" width="3.25" style="66" bestFit="1" customWidth="1"/>
    <col min="3" max="3" width="34.125" style="60" customWidth="1"/>
    <col min="4" max="4" width="19.5" style="60" customWidth="1"/>
    <col min="5" max="5" width="6.75" style="59" bestFit="1" customWidth="1"/>
    <col min="6" max="6" width="11.625" style="60" bestFit="1" customWidth="1"/>
    <col min="7" max="7" width="10.625" style="60" customWidth="1"/>
    <col min="8" max="8" width="40.875" style="60" bestFit="1" customWidth="1"/>
    <col min="9" max="9" width="11.375" style="60" bestFit="1" customWidth="1"/>
    <col min="10" max="10" width="1.75" style="60" customWidth="1"/>
    <col min="11" max="11" width="17.75" style="60" bestFit="1" customWidth="1"/>
    <col min="12" max="12" width="12.5" style="60" bestFit="1" customWidth="1"/>
    <col min="13" max="13" width="1.875" style="60" customWidth="1"/>
    <col min="14" max="14" width="30.5" style="60" bestFit="1" customWidth="1"/>
    <col min="15" max="15" width="6" style="60" bestFit="1" customWidth="1"/>
    <col min="16" max="16" width="9.625" style="60" bestFit="1" customWidth="1"/>
    <col min="17" max="17" width="10.5" style="60" customWidth="1"/>
    <col min="18" max="16384" width="9" style="60"/>
  </cols>
  <sheetData>
    <row r="1" spans="1:17" ht="20.25" thickTop="1">
      <c r="B1" s="160" t="s">
        <v>405</v>
      </c>
      <c r="C1" s="161"/>
      <c r="D1" s="153"/>
      <c r="H1" s="61"/>
      <c r="I1" s="62"/>
      <c r="J1" s="63"/>
      <c r="K1" s="64"/>
      <c r="L1" s="65"/>
    </row>
    <row r="2" spans="1:17" s="67" customFormat="1" ht="20.25" thickBot="1">
      <c r="A2" s="58"/>
      <c r="B2" s="66"/>
      <c r="H2" s="68"/>
      <c r="I2" s="69"/>
      <c r="J2" s="70"/>
      <c r="K2" s="71"/>
      <c r="L2" s="72"/>
      <c r="N2" s="58"/>
    </row>
    <row r="3" spans="1:17" s="67" customFormat="1" ht="21" thickTop="1" thickBot="1">
      <c r="B3" s="66"/>
      <c r="C3" s="58" t="s">
        <v>130</v>
      </c>
      <c r="D3" s="58" t="s">
        <v>140</v>
      </c>
      <c r="E3" s="58" t="s">
        <v>286</v>
      </c>
      <c r="F3" s="58" t="s">
        <v>141</v>
      </c>
      <c r="G3" s="58" t="s">
        <v>287</v>
      </c>
      <c r="H3" s="89" t="s">
        <v>288</v>
      </c>
      <c r="I3" s="74"/>
      <c r="K3" s="58"/>
      <c r="L3" s="58"/>
      <c r="N3" s="58"/>
      <c r="O3" s="58"/>
      <c r="P3" s="58"/>
      <c r="Q3" s="58"/>
    </row>
    <row r="4" spans="1:17" ht="24.95" customHeight="1" thickTop="1" thickBot="1">
      <c r="B4" s="66">
        <v>1</v>
      </c>
      <c r="C4" s="90"/>
      <c r="D4" s="90"/>
      <c r="E4" s="90"/>
      <c r="F4" s="92"/>
      <c r="G4" s="90"/>
      <c r="H4" s="90"/>
      <c r="I4" s="77"/>
      <c r="K4" s="75"/>
      <c r="L4" s="78"/>
    </row>
    <row r="5" spans="1:17" ht="24.95" customHeight="1" thickTop="1" thickBot="1">
      <c r="B5" s="66">
        <v>2</v>
      </c>
      <c r="C5" s="90"/>
      <c r="D5" s="90"/>
      <c r="E5" s="90"/>
      <c r="F5" s="92"/>
      <c r="G5" s="90"/>
      <c r="H5" s="90"/>
    </row>
    <row r="6" spans="1:17" ht="24.95" customHeight="1" thickTop="1" thickBot="1">
      <c r="B6" s="66">
        <v>3</v>
      </c>
      <c r="C6" s="90"/>
      <c r="D6" s="90"/>
      <c r="E6" s="90"/>
      <c r="F6" s="92"/>
      <c r="G6" s="90"/>
      <c r="H6" s="90"/>
    </row>
    <row r="7" spans="1:17" ht="24.95" customHeight="1" thickTop="1" thickBot="1">
      <c r="B7" s="66">
        <v>4</v>
      </c>
      <c r="C7" s="90"/>
      <c r="D7" s="90"/>
      <c r="E7" s="90"/>
      <c r="F7" s="92"/>
      <c r="G7" s="90"/>
      <c r="H7" s="90"/>
    </row>
    <row r="8" spans="1:17" ht="24.95" customHeight="1" thickTop="1" thickBot="1">
      <c r="B8" s="66">
        <v>5</v>
      </c>
      <c r="C8" s="90"/>
      <c r="D8" s="90"/>
      <c r="E8" s="90"/>
      <c r="F8" s="92"/>
      <c r="G8" s="90"/>
      <c r="H8" s="90"/>
    </row>
    <row r="9" spans="1:17" ht="24.95" customHeight="1" thickTop="1" thickBot="1">
      <c r="B9" s="66">
        <v>6</v>
      </c>
      <c r="C9" s="90"/>
      <c r="D9" s="90"/>
      <c r="E9" s="90"/>
      <c r="F9" s="92"/>
      <c r="G9" s="90"/>
      <c r="H9" s="90"/>
    </row>
    <row r="10" spans="1:17" ht="24.95" customHeight="1" thickTop="1" thickBot="1">
      <c r="B10" s="66">
        <v>7</v>
      </c>
      <c r="C10" s="90"/>
      <c r="D10" s="90"/>
      <c r="E10" s="90"/>
      <c r="F10" s="92"/>
      <c r="G10" s="90"/>
      <c r="H10" s="90"/>
    </row>
    <row r="11" spans="1:17" ht="24.95" customHeight="1" thickTop="1" thickBot="1">
      <c r="B11" s="66">
        <v>8</v>
      </c>
      <c r="C11" s="90"/>
      <c r="D11" s="90"/>
      <c r="E11" s="90"/>
      <c r="F11" s="92"/>
      <c r="G11" s="90"/>
      <c r="H11" s="90"/>
    </row>
    <row r="12" spans="1:17" ht="24.95" customHeight="1" thickTop="1" thickBot="1">
      <c r="B12" s="66">
        <v>9</v>
      </c>
      <c r="C12" s="90"/>
      <c r="D12" s="90"/>
      <c r="E12" s="90"/>
      <c r="F12" s="92"/>
      <c r="G12" s="90"/>
      <c r="H12" s="90"/>
    </row>
    <row r="13" spans="1:17" ht="24.95" customHeight="1" thickTop="1" thickBot="1">
      <c r="B13" s="66">
        <v>10</v>
      </c>
      <c r="C13" s="90"/>
      <c r="D13" s="90"/>
      <c r="E13" s="90"/>
      <c r="F13" s="92"/>
      <c r="G13" s="90"/>
      <c r="H13" s="90"/>
    </row>
    <row r="14" spans="1:17" ht="24.95" customHeight="1" thickTop="1" thickBot="1">
      <c r="B14" s="66">
        <v>11</v>
      </c>
      <c r="C14" s="90"/>
      <c r="D14" s="90"/>
      <c r="E14" s="90"/>
      <c r="F14" s="92"/>
      <c r="G14" s="90"/>
      <c r="H14" s="90"/>
    </row>
    <row r="15" spans="1:17" ht="24.95" customHeight="1" thickTop="1" thickBot="1">
      <c r="B15" s="66">
        <v>12</v>
      </c>
      <c r="C15" s="90"/>
      <c r="D15" s="90"/>
      <c r="E15" s="90"/>
      <c r="F15" s="92"/>
      <c r="G15" s="90"/>
      <c r="H15" s="90"/>
    </row>
    <row r="16" spans="1:17" ht="24.95" customHeight="1" thickTop="1" thickBot="1">
      <c r="B16" s="66">
        <v>13</v>
      </c>
      <c r="C16" s="90"/>
      <c r="D16" s="90"/>
      <c r="E16" s="90"/>
      <c r="F16" s="92"/>
      <c r="G16" s="90"/>
      <c r="H16" s="90"/>
    </row>
    <row r="17" spans="2:15" ht="24.95" customHeight="1" thickTop="1" thickBot="1">
      <c r="B17" s="66">
        <v>14</v>
      </c>
      <c r="C17" s="90"/>
      <c r="D17" s="90"/>
      <c r="E17" s="90"/>
      <c r="F17" s="92"/>
      <c r="G17" s="90"/>
      <c r="H17" s="90"/>
    </row>
    <row r="18" spans="2:15" ht="24.95" customHeight="1" thickTop="1" thickBot="1">
      <c r="B18" s="66">
        <v>15</v>
      </c>
      <c r="C18" s="90"/>
      <c r="D18" s="94"/>
      <c r="E18" s="90"/>
      <c r="F18" s="92"/>
      <c r="G18" s="90"/>
      <c r="H18" s="90"/>
    </row>
    <row r="19" spans="2:15" ht="24.95" customHeight="1" thickTop="1" thickBot="1">
      <c r="B19" s="66">
        <v>16</v>
      </c>
      <c r="C19" s="90"/>
      <c r="D19" s="90"/>
      <c r="E19" s="90"/>
      <c r="F19" s="92"/>
      <c r="G19" s="90"/>
      <c r="H19" s="90"/>
      <c r="N19" s="81"/>
      <c r="O19" s="80"/>
    </row>
    <row r="20" spans="2:15" ht="24.95" customHeight="1" thickTop="1" thickBot="1">
      <c r="B20" s="66">
        <v>17</v>
      </c>
      <c r="C20" s="90"/>
      <c r="D20" s="90"/>
      <c r="E20" s="90"/>
      <c r="F20" s="92"/>
      <c r="G20" s="90"/>
      <c r="H20" s="90"/>
      <c r="N20" s="81"/>
      <c r="O20" s="80"/>
    </row>
    <row r="21" spans="2:15" ht="24.95" customHeight="1" thickTop="1" thickBot="1">
      <c r="B21" s="66">
        <v>18</v>
      </c>
      <c r="C21" s="90"/>
      <c r="D21" s="90"/>
      <c r="E21" s="90"/>
      <c r="F21" s="92"/>
      <c r="G21" s="90"/>
      <c r="H21" s="90"/>
      <c r="N21" s="81"/>
      <c r="O21" s="80"/>
    </row>
    <row r="22" spans="2:15" ht="24.95" customHeight="1" thickTop="1" thickBot="1">
      <c r="B22" s="66">
        <v>19</v>
      </c>
      <c r="C22" s="90"/>
      <c r="D22" s="90"/>
      <c r="E22" s="90"/>
      <c r="F22" s="92"/>
      <c r="G22" s="90"/>
      <c r="H22" s="90"/>
    </row>
    <row r="23" spans="2:15" ht="24.95" customHeight="1" thickTop="1" thickBot="1">
      <c r="B23" s="66">
        <v>20</v>
      </c>
      <c r="C23" s="90"/>
      <c r="D23" s="90"/>
      <c r="E23" s="90"/>
      <c r="F23" s="92"/>
      <c r="G23" s="90"/>
      <c r="H23" s="90"/>
    </row>
    <row r="24" spans="2:15" ht="24.95" customHeight="1" thickTop="1" thickBot="1">
      <c r="B24" s="66">
        <v>21</v>
      </c>
      <c r="C24" s="90"/>
      <c r="D24" s="90"/>
      <c r="E24" s="90"/>
      <c r="F24" s="92"/>
      <c r="G24" s="90"/>
      <c r="H24" s="90"/>
    </row>
    <row r="25" spans="2:15" ht="24.95" customHeight="1" thickTop="1" thickBot="1">
      <c r="B25" s="66">
        <v>22</v>
      </c>
      <c r="C25" s="90"/>
      <c r="D25" s="90"/>
      <c r="E25" s="90"/>
      <c r="F25" s="92"/>
      <c r="G25" s="90"/>
      <c r="H25" s="90"/>
    </row>
    <row r="26" spans="2:15" ht="24.95" customHeight="1" thickTop="1" thickBot="1">
      <c r="B26" s="66">
        <v>23</v>
      </c>
      <c r="C26" s="90"/>
      <c r="D26" s="90"/>
      <c r="E26" s="90"/>
      <c r="F26" s="92"/>
      <c r="G26" s="90"/>
      <c r="H26" s="90"/>
    </row>
    <row r="27" spans="2:15" ht="24.95" customHeight="1" thickTop="1" thickBot="1">
      <c r="B27" s="66">
        <v>24</v>
      </c>
      <c r="C27" s="140"/>
      <c r="D27" s="90"/>
      <c r="E27" s="90"/>
      <c r="F27" s="92"/>
      <c r="G27" s="90"/>
      <c r="H27" s="90"/>
    </row>
    <row r="28" spans="2:15" ht="24.95" customHeight="1" thickTop="1" thickBot="1">
      <c r="B28" s="66">
        <v>25</v>
      </c>
      <c r="C28" s="90"/>
      <c r="D28" s="90"/>
      <c r="E28" s="90"/>
      <c r="F28" s="92"/>
      <c r="G28" s="90"/>
      <c r="H28" s="90"/>
    </row>
    <row r="29" spans="2:15" ht="24.95" customHeight="1" thickTop="1" thickBot="1">
      <c r="B29" s="66">
        <v>26</v>
      </c>
      <c r="C29" s="93"/>
      <c r="D29" s="90"/>
      <c r="E29" s="90"/>
      <c r="F29" s="92"/>
      <c r="G29" s="91"/>
      <c r="H29" s="90"/>
    </row>
    <row r="30" spans="2:15" ht="18" thickTop="1" thickBot="1">
      <c r="B30" s="66">
        <v>27</v>
      </c>
      <c r="C30" s="140"/>
      <c r="D30" s="90"/>
      <c r="E30" s="90"/>
      <c r="F30" s="92"/>
      <c r="G30" s="90"/>
      <c r="H30" s="90"/>
    </row>
    <row r="31" spans="2:15" ht="18" thickTop="1" thickBot="1">
      <c r="B31" s="66">
        <v>28</v>
      </c>
      <c r="C31" s="93"/>
      <c r="D31" s="90"/>
      <c r="E31" s="90"/>
      <c r="F31" s="92"/>
      <c r="G31" s="90"/>
      <c r="H31" s="90"/>
    </row>
    <row r="32" spans="2:15" ht="18" thickTop="1" thickBot="1">
      <c r="B32" s="66">
        <v>29</v>
      </c>
      <c r="C32" s="140"/>
      <c r="D32" s="90"/>
      <c r="E32" s="90"/>
      <c r="F32" s="92"/>
      <c r="G32" s="90"/>
      <c r="H32" s="90"/>
    </row>
    <row r="33" spans="2:8" ht="18" thickTop="1" thickBot="1">
      <c r="B33" s="66">
        <v>30</v>
      </c>
      <c r="C33" s="93"/>
      <c r="D33" s="90"/>
      <c r="E33" s="90"/>
      <c r="F33" s="92"/>
      <c r="G33" s="91"/>
      <c r="H33" s="90"/>
    </row>
    <row r="34" spans="2:8" ht="18" thickTop="1" thickBot="1">
      <c r="B34" s="66">
        <v>31</v>
      </c>
      <c r="C34" s="140"/>
      <c r="D34" s="90"/>
      <c r="E34" s="90"/>
      <c r="F34" s="92"/>
      <c r="G34" s="90"/>
      <c r="H34" s="90"/>
    </row>
    <row r="35" spans="2:8" ht="18" thickTop="1" thickBot="1">
      <c r="B35" s="66">
        <v>32</v>
      </c>
      <c r="C35" s="93"/>
      <c r="D35" s="90"/>
      <c r="E35" s="90"/>
      <c r="F35" s="92"/>
      <c r="G35" s="90"/>
      <c r="H35" s="90"/>
    </row>
    <row r="36" spans="2:8" ht="18" thickTop="1" thickBot="1">
      <c r="B36" s="66">
        <v>33</v>
      </c>
      <c r="C36" s="140"/>
      <c r="D36" s="90"/>
      <c r="E36" s="90"/>
      <c r="F36" s="92"/>
      <c r="G36" s="90"/>
      <c r="H36" s="90"/>
    </row>
    <row r="37" spans="2:8" ht="18" thickTop="1" thickBot="1">
      <c r="B37" s="66">
        <v>34</v>
      </c>
      <c r="C37" s="93"/>
      <c r="D37" s="90"/>
      <c r="E37" s="90"/>
      <c r="F37" s="92"/>
      <c r="G37" s="90"/>
      <c r="H37" s="90"/>
    </row>
    <row r="38" spans="2:8" ht="18" thickTop="1" thickBot="1">
      <c r="B38" s="66">
        <v>35</v>
      </c>
      <c r="C38" s="93"/>
      <c r="D38" s="90"/>
      <c r="E38" s="90"/>
      <c r="F38" s="92"/>
      <c r="G38" s="90"/>
      <c r="H38" s="90"/>
    </row>
    <row r="39" spans="2:8">
      <c r="B39" s="66">
        <v>36</v>
      </c>
      <c r="C39" s="75"/>
      <c r="D39" s="75"/>
    </row>
    <row r="40" spans="2:8">
      <c r="B40" s="66">
        <v>37</v>
      </c>
      <c r="C40" s="75"/>
      <c r="D40" s="75"/>
    </row>
    <row r="41" spans="2:8">
      <c r="B41" s="66">
        <v>38</v>
      </c>
      <c r="C41" s="75"/>
      <c r="D41" s="75"/>
    </row>
    <row r="42" spans="2:8">
      <c r="B42" s="66">
        <v>39</v>
      </c>
      <c r="C42" s="75"/>
      <c r="D42" s="75"/>
    </row>
    <row r="43" spans="2:8">
      <c r="B43" s="66">
        <v>40</v>
      </c>
      <c r="C43" s="75"/>
      <c r="D43" s="75"/>
    </row>
    <row r="44" spans="2:8">
      <c r="B44" s="66">
        <v>41</v>
      </c>
      <c r="C44" s="75"/>
      <c r="D44" s="75"/>
    </row>
    <row r="45" spans="2:8">
      <c r="B45" s="66">
        <v>42</v>
      </c>
      <c r="C45" s="75"/>
      <c r="D45" s="75"/>
    </row>
    <row r="46" spans="2:8">
      <c r="B46" s="66">
        <v>43</v>
      </c>
    </row>
    <row r="65" spans="1:9">
      <c r="A65" s="58" t="s">
        <v>107</v>
      </c>
      <c r="B65" s="66">
        <v>1</v>
      </c>
      <c r="C65" s="75" t="s">
        <v>152</v>
      </c>
      <c r="D65" s="75"/>
      <c r="E65" s="75">
        <v>0</v>
      </c>
      <c r="F65" s="60" t="s">
        <v>101</v>
      </c>
      <c r="G65" s="76">
        <f>SUM(E65:E124)</f>
        <v>0</v>
      </c>
      <c r="H65" s="77"/>
      <c r="I65" s="77"/>
    </row>
    <row r="66" spans="1:9">
      <c r="B66" s="66">
        <v>2</v>
      </c>
      <c r="C66" s="75"/>
      <c r="D66" s="75"/>
    </row>
    <row r="67" spans="1:9">
      <c r="B67" s="66">
        <v>3</v>
      </c>
      <c r="C67" s="75"/>
      <c r="D67" s="75"/>
    </row>
    <row r="68" spans="1:9">
      <c r="B68" s="66">
        <v>4</v>
      </c>
      <c r="C68" s="75"/>
      <c r="D68" s="75"/>
    </row>
    <row r="69" spans="1:9">
      <c r="B69" s="66">
        <v>5</v>
      </c>
      <c r="C69" s="75"/>
      <c r="D69" s="75"/>
    </row>
    <row r="70" spans="1:9">
      <c r="B70" s="66">
        <v>6</v>
      </c>
      <c r="C70" s="75"/>
      <c r="D70" s="75"/>
    </row>
    <row r="71" spans="1:9">
      <c r="B71" s="66">
        <v>7</v>
      </c>
      <c r="C71" s="75"/>
      <c r="D71" s="75"/>
    </row>
    <row r="72" spans="1:9">
      <c r="B72" s="66">
        <v>8</v>
      </c>
      <c r="C72" s="75"/>
      <c r="D72" s="75"/>
    </row>
    <row r="73" spans="1:9">
      <c r="B73" s="66">
        <v>9</v>
      </c>
      <c r="C73" s="75"/>
      <c r="D73" s="75"/>
    </row>
    <row r="74" spans="1:9">
      <c r="B74" s="66">
        <v>10</v>
      </c>
      <c r="C74" s="75"/>
      <c r="D74" s="75"/>
    </row>
    <row r="75" spans="1:9">
      <c r="B75" s="66">
        <v>11</v>
      </c>
      <c r="C75" s="75"/>
      <c r="D75" s="75"/>
    </row>
    <row r="76" spans="1:9">
      <c r="B76" s="66">
        <v>12</v>
      </c>
      <c r="C76" s="75"/>
      <c r="D76" s="75"/>
    </row>
    <row r="77" spans="1:9">
      <c r="B77" s="66">
        <v>13</v>
      </c>
    </row>
    <row r="78" spans="1:9">
      <c r="B78" s="66">
        <v>14</v>
      </c>
    </row>
    <row r="79" spans="1:9">
      <c r="B79" s="66">
        <v>15</v>
      </c>
    </row>
    <row r="80" spans="1:9">
      <c r="B80" s="66">
        <v>16</v>
      </c>
      <c r="E80" s="82"/>
      <c r="F80" s="83"/>
    </row>
    <row r="81" spans="2:7">
      <c r="B81" s="66">
        <v>17</v>
      </c>
      <c r="G81" s="83"/>
    </row>
    <row r="82" spans="2:7">
      <c r="B82" s="66">
        <v>18</v>
      </c>
    </row>
    <row r="83" spans="2:7">
      <c r="B83" s="66">
        <v>19</v>
      </c>
    </row>
    <row r="84" spans="2:7">
      <c r="B84" s="66">
        <v>20</v>
      </c>
    </row>
    <row r="85" spans="2:7">
      <c r="B85" s="66">
        <v>21</v>
      </c>
      <c r="C85" s="75"/>
      <c r="D85" s="75"/>
    </row>
    <row r="86" spans="2:7">
      <c r="B86" s="66">
        <v>22</v>
      </c>
    </row>
    <row r="87" spans="2:7">
      <c r="B87" s="66">
        <v>23</v>
      </c>
    </row>
    <row r="88" spans="2:7">
      <c r="B88" s="66">
        <v>24</v>
      </c>
    </row>
    <row r="89" spans="2:7">
      <c r="B89" s="66">
        <v>25</v>
      </c>
    </row>
    <row r="90" spans="2:7">
      <c r="B90" s="66">
        <v>26</v>
      </c>
    </row>
    <row r="91" spans="2:7">
      <c r="B91" s="66">
        <v>27</v>
      </c>
    </row>
    <row r="92" spans="2:7">
      <c r="B92" s="66">
        <v>28</v>
      </c>
    </row>
    <row r="93" spans="2:7">
      <c r="B93" s="66">
        <v>29</v>
      </c>
    </row>
    <row r="94" spans="2:7">
      <c r="B94" s="66">
        <v>30</v>
      </c>
    </row>
    <row r="95" spans="2:7">
      <c r="B95" s="66">
        <v>31</v>
      </c>
    </row>
    <row r="96" spans="2:7">
      <c r="B96" s="66">
        <v>32</v>
      </c>
    </row>
    <row r="97" spans="2:4">
      <c r="B97" s="66">
        <v>33</v>
      </c>
    </row>
    <row r="98" spans="2:4">
      <c r="B98" s="66">
        <v>34</v>
      </c>
    </row>
    <row r="99" spans="2:4">
      <c r="B99" s="66">
        <v>35</v>
      </c>
    </row>
    <row r="100" spans="2:4">
      <c r="B100" s="66">
        <v>36</v>
      </c>
    </row>
    <row r="101" spans="2:4">
      <c r="B101" s="66">
        <v>37</v>
      </c>
    </row>
    <row r="102" spans="2:4">
      <c r="B102" s="66">
        <v>38</v>
      </c>
    </row>
    <row r="103" spans="2:4">
      <c r="B103" s="66">
        <v>39</v>
      </c>
      <c r="C103" s="75"/>
      <c r="D103" s="75"/>
    </row>
    <row r="104" spans="2:4">
      <c r="B104" s="66">
        <v>40</v>
      </c>
      <c r="C104" s="75"/>
      <c r="D104" s="75"/>
    </row>
    <row r="126" spans="1:7">
      <c r="A126" s="58" t="s">
        <v>111</v>
      </c>
      <c r="B126" s="66">
        <v>1</v>
      </c>
      <c r="C126" s="60" t="s">
        <v>112</v>
      </c>
      <c r="E126" s="59">
        <v>2380</v>
      </c>
      <c r="F126" s="60" t="s">
        <v>105</v>
      </c>
      <c r="G126" s="60" t="s">
        <v>113</v>
      </c>
    </row>
    <row r="127" spans="1:7">
      <c r="B127" s="66">
        <v>2</v>
      </c>
      <c r="C127" s="60" t="s">
        <v>114</v>
      </c>
      <c r="E127" s="59">
        <v>2500</v>
      </c>
      <c r="F127" s="60" t="s">
        <v>101</v>
      </c>
      <c r="G127" s="60" t="s">
        <v>113</v>
      </c>
    </row>
    <row r="128" spans="1:7">
      <c r="B128" s="66">
        <v>3</v>
      </c>
      <c r="C128" s="60" t="s">
        <v>115</v>
      </c>
      <c r="E128" s="59">
        <v>2000</v>
      </c>
      <c r="F128" s="60" t="s">
        <v>100</v>
      </c>
      <c r="G128" s="60" t="s">
        <v>113</v>
      </c>
    </row>
    <row r="129" spans="2:7">
      <c r="B129" s="66">
        <v>4</v>
      </c>
      <c r="C129" s="60" t="s">
        <v>116</v>
      </c>
      <c r="E129" s="59">
        <v>2200</v>
      </c>
      <c r="F129" s="60" t="s">
        <v>109</v>
      </c>
      <c r="G129" s="60" t="s">
        <v>113</v>
      </c>
    </row>
    <row r="130" spans="2:7">
      <c r="B130" s="66">
        <v>5</v>
      </c>
      <c r="C130" s="60" t="s">
        <v>117</v>
      </c>
      <c r="E130" s="59">
        <v>1800</v>
      </c>
      <c r="F130" s="60" t="s">
        <v>101</v>
      </c>
      <c r="G130" s="60" t="s">
        <v>113</v>
      </c>
    </row>
    <row r="131" spans="2:7">
      <c r="B131" s="66">
        <v>6</v>
      </c>
      <c r="C131" s="75" t="s">
        <v>118</v>
      </c>
      <c r="D131" s="75"/>
      <c r="E131" s="59">
        <v>2000</v>
      </c>
      <c r="F131" s="60" t="s">
        <v>119</v>
      </c>
      <c r="G131" s="60" t="s">
        <v>120</v>
      </c>
    </row>
    <row r="132" spans="2:7">
      <c r="B132" s="66">
        <v>7</v>
      </c>
      <c r="C132" s="60" t="s">
        <v>121</v>
      </c>
      <c r="E132" s="60">
        <v>1500</v>
      </c>
      <c r="F132" s="60" t="s">
        <v>100</v>
      </c>
      <c r="G132" s="60" t="s">
        <v>122</v>
      </c>
    </row>
    <row r="133" spans="2:7">
      <c r="B133" s="66">
        <v>8</v>
      </c>
      <c r="C133" s="60" t="s">
        <v>123</v>
      </c>
      <c r="E133" s="59">
        <v>2000</v>
      </c>
      <c r="F133" s="60" t="s">
        <v>106</v>
      </c>
      <c r="G133" s="60" t="s">
        <v>113</v>
      </c>
    </row>
    <row r="134" spans="2:7">
      <c r="B134" s="66">
        <v>9</v>
      </c>
      <c r="C134" s="81" t="s">
        <v>124</v>
      </c>
      <c r="D134" s="81"/>
      <c r="E134" s="80">
        <v>4500</v>
      </c>
      <c r="F134" s="60" t="s">
        <v>110</v>
      </c>
      <c r="G134" s="60" t="s">
        <v>122</v>
      </c>
    </row>
    <row r="135" spans="2:7">
      <c r="B135" s="66">
        <v>10</v>
      </c>
      <c r="C135" s="75" t="s">
        <v>125</v>
      </c>
      <c r="D135" s="75"/>
      <c r="E135" s="59">
        <v>2000</v>
      </c>
      <c r="F135" s="60" t="s">
        <v>108</v>
      </c>
      <c r="G135" s="60" t="s">
        <v>113</v>
      </c>
    </row>
    <row r="136" spans="2:7">
      <c r="B136" s="66">
        <v>11</v>
      </c>
      <c r="C136" s="75" t="s">
        <v>126</v>
      </c>
      <c r="D136" s="75"/>
      <c r="E136" s="59">
        <v>2100</v>
      </c>
      <c r="F136" s="60" t="s">
        <v>102</v>
      </c>
      <c r="G136" s="60" t="s">
        <v>120</v>
      </c>
    </row>
    <row r="137" spans="2:7">
      <c r="B137" s="66">
        <v>12</v>
      </c>
      <c r="C137" s="60" t="s">
        <v>127</v>
      </c>
      <c r="E137" s="59">
        <v>2000</v>
      </c>
      <c r="F137" s="60" t="s">
        <v>103</v>
      </c>
      <c r="G137" s="60" t="s">
        <v>113</v>
      </c>
    </row>
    <row r="138" spans="2:7">
      <c r="B138" s="66">
        <v>13</v>
      </c>
      <c r="C138" s="60" t="s">
        <v>128</v>
      </c>
      <c r="E138" s="59">
        <v>1500</v>
      </c>
      <c r="F138" s="60" t="s">
        <v>104</v>
      </c>
      <c r="G138" s="60" t="s">
        <v>113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topLeftCell="A18" zoomScale="85" zoomScaleNormal="85" workbookViewId="0">
      <selection activeCell="F45" sqref="F45"/>
    </sheetView>
  </sheetViews>
  <sheetFormatPr defaultColWidth="9" defaultRowHeight="16.5"/>
  <cols>
    <col min="1" max="1" width="6" style="58" bestFit="1" customWidth="1"/>
    <col min="2" max="2" width="3.25" style="66" bestFit="1" customWidth="1"/>
    <col min="3" max="3" width="34.125" style="60" customWidth="1"/>
    <col min="4" max="4" width="19.5" style="60" customWidth="1"/>
    <col min="5" max="5" width="7.5" style="59" bestFit="1" customWidth="1"/>
    <col min="6" max="6" width="11.625" style="60" bestFit="1" customWidth="1"/>
    <col min="7" max="7" width="10.625" style="60" customWidth="1"/>
    <col min="8" max="8" width="40.875" style="60" bestFit="1" customWidth="1"/>
    <col min="9" max="9" width="11.375" style="60" bestFit="1" customWidth="1"/>
    <col min="10" max="10" width="1.75" style="60" customWidth="1"/>
    <col min="11" max="11" width="17.75" style="60" bestFit="1" customWidth="1"/>
    <col min="12" max="12" width="12.5" style="60" bestFit="1" customWidth="1"/>
    <col min="13" max="13" width="1.875" style="60" customWidth="1"/>
    <col min="14" max="14" width="30.5" style="60" bestFit="1" customWidth="1"/>
    <col min="15" max="15" width="6" style="60" bestFit="1" customWidth="1"/>
    <col min="16" max="16" width="9.625" style="60" bestFit="1" customWidth="1"/>
    <col min="17" max="17" width="10.5" style="60" customWidth="1"/>
    <col min="18" max="16384" width="9" style="60"/>
  </cols>
  <sheetData>
    <row r="1" spans="1:17" ht="20.25" thickTop="1">
      <c r="B1" s="160" t="s">
        <v>290</v>
      </c>
      <c r="C1" s="161"/>
      <c r="D1" s="84"/>
      <c r="H1" s="61"/>
      <c r="I1" s="62"/>
      <c r="J1" s="63"/>
      <c r="K1" s="64"/>
      <c r="L1" s="65"/>
    </row>
    <row r="2" spans="1:17" s="67" customFormat="1" ht="20.25" thickBot="1">
      <c r="A2" s="58"/>
      <c r="B2" s="66"/>
      <c r="H2" s="68"/>
      <c r="I2" s="69"/>
      <c r="J2" s="70"/>
      <c r="K2" s="71"/>
      <c r="L2" s="72"/>
      <c r="N2" s="58"/>
    </row>
    <row r="3" spans="1:17" s="67" customFormat="1" ht="21" thickTop="1" thickBot="1">
      <c r="B3" s="66"/>
      <c r="C3" s="58" t="s">
        <v>130</v>
      </c>
      <c r="D3" s="58" t="s">
        <v>140</v>
      </c>
      <c r="E3" s="58" t="s">
        <v>286</v>
      </c>
      <c r="F3" s="58" t="s">
        <v>141</v>
      </c>
      <c r="G3" s="58" t="s">
        <v>287</v>
      </c>
      <c r="H3" s="89" t="s">
        <v>288</v>
      </c>
      <c r="I3" s="74"/>
      <c r="K3" s="58"/>
      <c r="L3" s="58"/>
      <c r="N3" s="58"/>
      <c r="O3" s="58"/>
      <c r="P3" s="58"/>
      <c r="Q3" s="58"/>
    </row>
    <row r="4" spans="1:17" ht="24.95" customHeight="1" thickTop="1" thickBot="1">
      <c r="B4" s="66">
        <v>1</v>
      </c>
      <c r="C4" s="90" t="s">
        <v>264</v>
      </c>
      <c r="D4" s="90">
        <v>2780</v>
      </c>
      <c r="E4" s="90">
        <f>10000-D4</f>
        <v>7220</v>
      </c>
      <c r="F4" s="92">
        <v>45315</v>
      </c>
      <c r="G4" s="90" t="s">
        <v>265</v>
      </c>
      <c r="H4" s="90" t="s">
        <v>265</v>
      </c>
      <c r="I4" s="77"/>
      <c r="K4" s="75"/>
      <c r="L4" s="78"/>
    </row>
    <row r="5" spans="1:17" ht="24.95" customHeight="1" thickTop="1" thickBot="1">
      <c r="B5" s="66">
        <v>2</v>
      </c>
      <c r="C5" s="90" t="s">
        <v>289</v>
      </c>
      <c r="D5" s="90">
        <v>3100</v>
      </c>
      <c r="E5" s="90">
        <f>E4-D5</f>
        <v>4120</v>
      </c>
      <c r="F5" s="92">
        <v>45385</v>
      </c>
      <c r="G5" s="90" t="s">
        <v>265</v>
      </c>
      <c r="H5" s="90" t="s">
        <v>265</v>
      </c>
    </row>
    <row r="6" spans="1:17" ht="24.95" customHeight="1" thickTop="1" thickBot="1">
      <c r="B6" s="66">
        <v>3</v>
      </c>
      <c r="C6" s="90" t="s">
        <v>266</v>
      </c>
      <c r="D6" s="90">
        <v>100</v>
      </c>
      <c r="E6" s="90">
        <f>E5-D6</f>
        <v>4020</v>
      </c>
      <c r="F6" s="92">
        <v>45397</v>
      </c>
      <c r="G6" s="90" t="s">
        <v>265</v>
      </c>
      <c r="H6" s="90" t="s">
        <v>265</v>
      </c>
    </row>
    <row r="7" spans="1:17" ht="24.95" customHeight="1" thickTop="1" thickBot="1">
      <c r="B7" s="66">
        <v>4</v>
      </c>
      <c r="C7" s="90" t="s">
        <v>267</v>
      </c>
      <c r="D7" s="90">
        <v>280</v>
      </c>
      <c r="E7" s="90">
        <f t="shared" ref="E7:E15" si="0">E6-D7</f>
        <v>3740</v>
      </c>
      <c r="F7" s="92">
        <v>45405</v>
      </c>
      <c r="G7" s="90" t="s">
        <v>265</v>
      </c>
      <c r="H7" s="90" t="s">
        <v>265</v>
      </c>
    </row>
    <row r="8" spans="1:17" ht="24.95" customHeight="1" thickTop="1" thickBot="1">
      <c r="B8" s="66">
        <v>5</v>
      </c>
      <c r="C8" s="90" t="s">
        <v>268</v>
      </c>
      <c r="D8" s="90">
        <v>69</v>
      </c>
      <c r="E8" s="90">
        <f t="shared" si="0"/>
        <v>3671</v>
      </c>
      <c r="F8" s="92">
        <v>45406</v>
      </c>
      <c r="G8" s="90" t="s">
        <v>265</v>
      </c>
      <c r="H8" s="90" t="s">
        <v>265</v>
      </c>
    </row>
    <row r="9" spans="1:17" ht="24.95" customHeight="1" thickTop="1" thickBot="1">
      <c r="B9" s="66">
        <v>6</v>
      </c>
      <c r="C9" s="90" t="s">
        <v>269</v>
      </c>
      <c r="D9" s="90">
        <v>136</v>
      </c>
      <c r="E9" s="90">
        <f t="shared" si="0"/>
        <v>3535</v>
      </c>
      <c r="F9" s="92">
        <v>45417</v>
      </c>
      <c r="G9" s="90" t="s">
        <v>265</v>
      </c>
      <c r="H9" s="90" t="s">
        <v>265</v>
      </c>
    </row>
    <row r="10" spans="1:17" ht="24.95" customHeight="1" thickTop="1" thickBot="1">
      <c r="B10" s="66">
        <v>7</v>
      </c>
      <c r="C10" s="90" t="s">
        <v>270</v>
      </c>
      <c r="D10" s="90">
        <v>1416</v>
      </c>
      <c r="E10" s="90">
        <f t="shared" si="0"/>
        <v>2119</v>
      </c>
      <c r="F10" s="92">
        <v>45417</v>
      </c>
      <c r="G10" s="90" t="s">
        <v>265</v>
      </c>
      <c r="H10" s="90" t="s">
        <v>265</v>
      </c>
    </row>
    <row r="11" spans="1:17" ht="24.95" customHeight="1" thickTop="1" thickBot="1">
      <c r="B11" s="66">
        <v>8</v>
      </c>
      <c r="C11" s="90" t="s">
        <v>271</v>
      </c>
      <c r="D11" s="90">
        <v>240</v>
      </c>
      <c r="E11" s="90">
        <f t="shared" si="0"/>
        <v>1879</v>
      </c>
      <c r="F11" s="92">
        <v>45441</v>
      </c>
      <c r="G11" s="90" t="s">
        <v>265</v>
      </c>
      <c r="H11" s="90" t="s">
        <v>265</v>
      </c>
    </row>
    <row r="12" spans="1:17" ht="24.95" customHeight="1" thickTop="1" thickBot="1">
      <c r="B12" s="66">
        <v>9</v>
      </c>
      <c r="C12" s="90" t="s">
        <v>272</v>
      </c>
      <c r="D12" s="90">
        <v>17</v>
      </c>
      <c r="E12" s="90">
        <f t="shared" si="0"/>
        <v>1862</v>
      </c>
      <c r="F12" s="92">
        <v>45441</v>
      </c>
      <c r="G12" s="90" t="s">
        <v>265</v>
      </c>
      <c r="H12" s="90" t="s">
        <v>265</v>
      </c>
    </row>
    <row r="13" spans="1:17" ht="24.95" customHeight="1" thickTop="1" thickBot="1">
      <c r="B13" s="66">
        <v>10</v>
      </c>
      <c r="C13" s="90" t="s">
        <v>273</v>
      </c>
      <c r="D13" s="90">
        <v>577</v>
      </c>
      <c r="E13" s="90">
        <f t="shared" si="0"/>
        <v>1285</v>
      </c>
      <c r="F13" s="92">
        <v>45441</v>
      </c>
      <c r="G13" s="90" t="s">
        <v>265</v>
      </c>
      <c r="H13" s="90" t="s">
        <v>265</v>
      </c>
    </row>
    <row r="14" spans="1:17" ht="24.95" customHeight="1" thickTop="1" thickBot="1">
      <c r="B14" s="66">
        <v>11</v>
      </c>
      <c r="C14" s="90" t="s">
        <v>274</v>
      </c>
      <c r="D14" s="90">
        <v>600</v>
      </c>
      <c r="E14" s="90">
        <f t="shared" si="0"/>
        <v>685</v>
      </c>
      <c r="F14" s="92">
        <v>45441</v>
      </c>
      <c r="G14" s="90" t="s">
        <v>265</v>
      </c>
      <c r="H14" s="90" t="s">
        <v>265</v>
      </c>
    </row>
    <row r="15" spans="1:17" ht="24.95" customHeight="1" thickTop="1" thickBot="1">
      <c r="B15" s="66">
        <v>12</v>
      </c>
      <c r="C15" s="90" t="s">
        <v>275</v>
      </c>
      <c r="D15" s="90">
        <v>234</v>
      </c>
      <c r="E15" s="90">
        <f t="shared" si="0"/>
        <v>451</v>
      </c>
      <c r="F15" s="92">
        <v>45441</v>
      </c>
      <c r="G15" s="90" t="s">
        <v>265</v>
      </c>
      <c r="H15" s="90" t="s">
        <v>265</v>
      </c>
    </row>
    <row r="16" spans="1:17" ht="24.95" customHeight="1" thickTop="1" thickBot="1">
      <c r="B16" s="66">
        <v>13</v>
      </c>
      <c r="C16" s="90" t="s">
        <v>276</v>
      </c>
      <c r="D16" s="90">
        <v>1058</v>
      </c>
      <c r="E16" s="90">
        <f>E15-D16</f>
        <v>-607</v>
      </c>
      <c r="F16" s="92">
        <v>45441</v>
      </c>
      <c r="G16" s="90" t="s">
        <v>265</v>
      </c>
      <c r="H16" s="90" t="s">
        <v>265</v>
      </c>
    </row>
    <row r="17" spans="2:15" ht="24.95" customHeight="1" thickTop="1" thickBot="1">
      <c r="B17" s="66">
        <v>14</v>
      </c>
      <c r="C17" s="90" t="s">
        <v>277</v>
      </c>
      <c r="D17" s="90">
        <v>419</v>
      </c>
      <c r="E17" s="90">
        <f>E16-D17</f>
        <v>-1026</v>
      </c>
      <c r="F17" s="92">
        <v>45441</v>
      </c>
      <c r="G17" s="90" t="s">
        <v>265</v>
      </c>
      <c r="H17" s="90" t="s">
        <v>265</v>
      </c>
    </row>
    <row r="18" spans="2:15" ht="24.95" customHeight="1" thickTop="1" thickBot="1">
      <c r="B18" s="66">
        <v>15</v>
      </c>
      <c r="C18" s="90" t="s">
        <v>278</v>
      </c>
      <c r="D18" s="94">
        <v>-10000</v>
      </c>
      <c r="E18" s="90">
        <f>E17-D18</f>
        <v>8974</v>
      </c>
      <c r="F18" s="92">
        <v>45481</v>
      </c>
      <c r="G18" s="90" t="s">
        <v>265</v>
      </c>
      <c r="H18" s="90" t="s">
        <v>265</v>
      </c>
    </row>
    <row r="19" spans="2:15" ht="24.95" customHeight="1" thickTop="1" thickBot="1">
      <c r="B19" s="66">
        <v>16</v>
      </c>
      <c r="C19" s="90" t="s">
        <v>279</v>
      </c>
      <c r="D19" s="90">
        <v>2213</v>
      </c>
      <c r="E19" s="90">
        <f>E18-D19</f>
        <v>6761</v>
      </c>
      <c r="F19" s="92">
        <v>45481</v>
      </c>
      <c r="G19" s="90" t="s">
        <v>265</v>
      </c>
      <c r="H19" s="90" t="s">
        <v>265</v>
      </c>
      <c r="N19" s="81"/>
      <c r="O19" s="80"/>
    </row>
    <row r="20" spans="2:15" ht="24.95" customHeight="1" thickTop="1" thickBot="1">
      <c r="B20" s="66">
        <v>17</v>
      </c>
      <c r="C20" s="90" t="s">
        <v>280</v>
      </c>
      <c r="D20" s="90">
        <v>241</v>
      </c>
      <c r="E20" s="90">
        <f t="shared" ref="E20:E38" si="1">E19-D20</f>
        <v>6520</v>
      </c>
      <c r="F20" s="92">
        <v>45481</v>
      </c>
      <c r="G20" s="90" t="s">
        <v>265</v>
      </c>
      <c r="H20" s="90" t="s">
        <v>265</v>
      </c>
      <c r="N20" s="81"/>
      <c r="O20" s="80"/>
    </row>
    <row r="21" spans="2:15" ht="24.95" customHeight="1" thickTop="1" thickBot="1">
      <c r="B21" s="66">
        <v>18</v>
      </c>
      <c r="C21" s="90" t="s">
        <v>281</v>
      </c>
      <c r="D21" s="90">
        <v>360</v>
      </c>
      <c r="E21" s="90">
        <f t="shared" si="1"/>
        <v>6160</v>
      </c>
      <c r="F21" s="92">
        <v>45481</v>
      </c>
      <c r="G21" s="90" t="s">
        <v>265</v>
      </c>
      <c r="H21" s="90" t="s">
        <v>265</v>
      </c>
      <c r="N21" s="81"/>
      <c r="O21" s="80"/>
    </row>
    <row r="22" spans="2:15" ht="24.95" customHeight="1" thickTop="1" thickBot="1">
      <c r="B22" s="66">
        <v>19</v>
      </c>
      <c r="C22" s="90" t="s">
        <v>282</v>
      </c>
      <c r="D22" s="90">
        <v>245</v>
      </c>
      <c r="E22" s="90">
        <f t="shared" si="1"/>
        <v>5915</v>
      </c>
      <c r="F22" s="92">
        <v>45481</v>
      </c>
      <c r="G22" s="90" t="s">
        <v>265</v>
      </c>
      <c r="H22" s="90" t="s">
        <v>265</v>
      </c>
    </row>
    <row r="23" spans="2:15" ht="24.95" customHeight="1" thickTop="1" thickBot="1">
      <c r="B23" s="66">
        <v>20</v>
      </c>
      <c r="C23" s="90" t="s">
        <v>283</v>
      </c>
      <c r="D23" s="90">
        <v>47</v>
      </c>
      <c r="E23" s="90">
        <f t="shared" si="1"/>
        <v>5868</v>
      </c>
      <c r="F23" s="92">
        <v>45509</v>
      </c>
      <c r="G23" s="90" t="s">
        <v>265</v>
      </c>
      <c r="H23" s="90" t="s">
        <v>265</v>
      </c>
    </row>
    <row r="24" spans="2:15" ht="24.95" customHeight="1" thickTop="1" thickBot="1">
      <c r="B24" s="66">
        <v>21</v>
      </c>
      <c r="C24" s="90" t="s">
        <v>284</v>
      </c>
      <c r="D24" s="90">
        <v>44</v>
      </c>
      <c r="E24" s="90">
        <f t="shared" si="1"/>
        <v>5824</v>
      </c>
      <c r="F24" s="92">
        <v>45533</v>
      </c>
      <c r="G24" s="90" t="s">
        <v>265</v>
      </c>
      <c r="H24" s="90" t="s">
        <v>265</v>
      </c>
    </row>
    <row r="25" spans="2:15" ht="24.95" customHeight="1" thickTop="1" thickBot="1">
      <c r="B25" s="66">
        <v>22</v>
      </c>
      <c r="C25" s="90" t="s">
        <v>284</v>
      </c>
      <c r="D25" s="90">
        <v>36</v>
      </c>
      <c r="E25" s="90">
        <f t="shared" si="1"/>
        <v>5788</v>
      </c>
      <c r="F25" s="92">
        <v>45533</v>
      </c>
      <c r="G25" s="90" t="s">
        <v>265</v>
      </c>
      <c r="H25" s="90" t="s">
        <v>265</v>
      </c>
    </row>
    <row r="26" spans="2:15" ht="24.95" customHeight="1" thickTop="1" thickBot="1">
      <c r="B26" s="66">
        <v>23</v>
      </c>
      <c r="C26" s="90" t="s">
        <v>284</v>
      </c>
      <c r="D26" s="90">
        <v>28</v>
      </c>
      <c r="E26" s="90">
        <f t="shared" si="1"/>
        <v>5760</v>
      </c>
      <c r="F26" s="92">
        <v>45555</v>
      </c>
      <c r="G26" s="90" t="s">
        <v>265</v>
      </c>
      <c r="H26" s="90" t="s">
        <v>265</v>
      </c>
    </row>
    <row r="27" spans="2:15" ht="24.95" customHeight="1" thickTop="1" thickBot="1">
      <c r="B27" s="66">
        <v>24</v>
      </c>
      <c r="C27" s="140" t="s">
        <v>364</v>
      </c>
      <c r="D27" s="90">
        <v>1500</v>
      </c>
      <c r="E27" s="90">
        <f t="shared" si="1"/>
        <v>4260</v>
      </c>
      <c r="F27" s="92">
        <v>45544</v>
      </c>
      <c r="G27" s="90" t="s">
        <v>265</v>
      </c>
      <c r="H27" s="90" t="s">
        <v>265</v>
      </c>
    </row>
    <row r="28" spans="2:15" ht="24.95" customHeight="1" thickTop="1" thickBot="1">
      <c r="B28" s="66">
        <v>25</v>
      </c>
      <c r="C28" s="90" t="s">
        <v>285</v>
      </c>
      <c r="D28" s="90">
        <v>15</v>
      </c>
      <c r="E28" s="90">
        <f t="shared" si="1"/>
        <v>4245</v>
      </c>
      <c r="F28" s="92">
        <v>45544</v>
      </c>
      <c r="G28" s="90" t="s">
        <v>265</v>
      </c>
      <c r="H28" s="90" t="s">
        <v>265</v>
      </c>
    </row>
    <row r="29" spans="2:15" ht="24.95" customHeight="1" thickTop="1" thickBot="1">
      <c r="B29" s="66">
        <v>26</v>
      </c>
      <c r="C29" s="93" t="s">
        <v>291</v>
      </c>
      <c r="D29" s="90">
        <v>28</v>
      </c>
      <c r="E29" s="90">
        <f>E28-D29</f>
        <v>4217</v>
      </c>
      <c r="F29" s="92">
        <v>45652</v>
      </c>
      <c r="G29" s="91" t="s">
        <v>292</v>
      </c>
      <c r="H29" s="90" t="s">
        <v>265</v>
      </c>
    </row>
    <row r="30" spans="2:15" ht="18" thickTop="1" thickBot="1">
      <c r="B30" s="66">
        <v>27</v>
      </c>
      <c r="C30" s="140" t="s">
        <v>351</v>
      </c>
      <c r="D30" s="90">
        <v>95</v>
      </c>
      <c r="E30" s="90">
        <f t="shared" si="1"/>
        <v>4122</v>
      </c>
      <c r="F30" s="92">
        <v>45706</v>
      </c>
      <c r="G30" s="90" t="s">
        <v>265</v>
      </c>
      <c r="H30" s="90" t="s">
        <v>265</v>
      </c>
    </row>
    <row r="31" spans="2:15" ht="18" thickTop="1" thickBot="1">
      <c r="B31" s="66">
        <v>28</v>
      </c>
      <c r="C31" s="93" t="s">
        <v>352</v>
      </c>
      <c r="D31" s="90">
        <v>852</v>
      </c>
      <c r="E31" s="90">
        <f t="shared" si="1"/>
        <v>3270</v>
      </c>
      <c r="F31" s="92">
        <v>45706</v>
      </c>
      <c r="G31" s="90" t="s">
        <v>265</v>
      </c>
      <c r="H31" s="90" t="s">
        <v>265</v>
      </c>
    </row>
    <row r="32" spans="2:15" ht="18" thickTop="1" thickBot="1">
      <c r="B32" s="66">
        <v>29</v>
      </c>
      <c r="C32" s="140" t="s">
        <v>358</v>
      </c>
      <c r="D32" s="90">
        <v>92</v>
      </c>
      <c r="E32" s="90">
        <f t="shared" si="1"/>
        <v>3178</v>
      </c>
      <c r="F32" s="92">
        <v>45722</v>
      </c>
      <c r="G32" s="90" t="s">
        <v>265</v>
      </c>
      <c r="H32" s="90" t="s">
        <v>265</v>
      </c>
    </row>
    <row r="33" spans="2:8" ht="18" thickTop="1" thickBot="1">
      <c r="B33" s="66">
        <v>30</v>
      </c>
      <c r="C33" s="93" t="s">
        <v>359</v>
      </c>
      <c r="D33" s="90">
        <v>70</v>
      </c>
      <c r="E33" s="90">
        <f t="shared" si="1"/>
        <v>3108</v>
      </c>
      <c r="F33" s="92">
        <v>45722</v>
      </c>
      <c r="G33" s="91" t="s">
        <v>292</v>
      </c>
      <c r="H33" s="90" t="s">
        <v>265</v>
      </c>
    </row>
    <row r="34" spans="2:8" ht="18" thickTop="1" thickBot="1">
      <c r="B34" s="66">
        <v>31</v>
      </c>
      <c r="C34" s="140" t="s">
        <v>362</v>
      </c>
      <c r="D34" s="90">
        <v>0</v>
      </c>
      <c r="E34" s="90">
        <f t="shared" si="1"/>
        <v>3108</v>
      </c>
      <c r="F34" s="92">
        <v>45755</v>
      </c>
      <c r="G34" s="90" t="s">
        <v>265</v>
      </c>
      <c r="H34" s="90" t="s">
        <v>265</v>
      </c>
    </row>
    <row r="35" spans="2:8" ht="18" thickTop="1" thickBot="1">
      <c r="B35" s="66">
        <v>32</v>
      </c>
      <c r="C35" s="93" t="s">
        <v>365</v>
      </c>
      <c r="D35" s="90">
        <v>285</v>
      </c>
      <c r="E35" s="90">
        <f t="shared" si="1"/>
        <v>2823</v>
      </c>
      <c r="F35" s="92">
        <v>45755</v>
      </c>
      <c r="G35" s="90" t="s">
        <v>265</v>
      </c>
      <c r="H35" s="90" t="s">
        <v>265</v>
      </c>
    </row>
    <row r="36" spans="2:8" ht="18" thickTop="1" thickBot="1">
      <c r="B36" s="66">
        <v>33</v>
      </c>
      <c r="C36" s="140" t="s">
        <v>363</v>
      </c>
      <c r="D36" s="90">
        <v>100</v>
      </c>
      <c r="E36" s="90">
        <f t="shared" si="1"/>
        <v>2723</v>
      </c>
      <c r="F36" s="92">
        <v>45755</v>
      </c>
      <c r="G36" s="90" t="s">
        <v>265</v>
      </c>
      <c r="H36" s="90" t="s">
        <v>265</v>
      </c>
    </row>
    <row r="37" spans="2:8" ht="18" thickTop="1" thickBot="1">
      <c r="B37" s="66">
        <v>34</v>
      </c>
      <c r="C37" s="93" t="s">
        <v>365</v>
      </c>
      <c r="D37" s="90">
        <v>115</v>
      </c>
      <c r="E37" s="90">
        <f t="shared" si="1"/>
        <v>2608</v>
      </c>
      <c r="F37" s="92">
        <v>45755</v>
      </c>
      <c r="G37" s="90" t="s">
        <v>265</v>
      </c>
      <c r="H37" s="90" t="s">
        <v>265</v>
      </c>
    </row>
    <row r="38" spans="2:8" ht="18" thickTop="1" thickBot="1">
      <c r="B38" s="66">
        <v>35</v>
      </c>
      <c r="C38" s="93" t="s">
        <v>373</v>
      </c>
      <c r="D38" s="90">
        <v>1786</v>
      </c>
      <c r="E38" s="90">
        <f t="shared" si="1"/>
        <v>822</v>
      </c>
      <c r="F38" s="92">
        <v>45761</v>
      </c>
      <c r="G38" s="90" t="s">
        <v>265</v>
      </c>
      <c r="H38" s="90" t="s">
        <v>265</v>
      </c>
    </row>
    <row r="39" spans="2:8" ht="18" thickTop="1" thickBot="1">
      <c r="B39" s="66">
        <v>36</v>
      </c>
      <c r="C39" s="156" t="s">
        <v>431</v>
      </c>
      <c r="D39" s="90">
        <v>176</v>
      </c>
      <c r="E39" s="90">
        <f t="shared" ref="E39:E44" si="2">E38-D39</f>
        <v>646</v>
      </c>
      <c r="F39" s="92">
        <v>45762</v>
      </c>
      <c r="G39" s="90" t="s">
        <v>265</v>
      </c>
      <c r="H39" s="90" t="s">
        <v>265</v>
      </c>
    </row>
    <row r="40" spans="2:8" ht="18" thickTop="1" thickBot="1">
      <c r="B40" s="66">
        <v>37</v>
      </c>
      <c r="C40" s="156" t="s">
        <v>432</v>
      </c>
      <c r="D40" s="90">
        <v>2105</v>
      </c>
      <c r="E40" s="90">
        <f t="shared" si="2"/>
        <v>-1459</v>
      </c>
      <c r="F40" s="92">
        <v>45776</v>
      </c>
      <c r="G40" s="90" t="s">
        <v>265</v>
      </c>
      <c r="H40" s="90" t="s">
        <v>265</v>
      </c>
    </row>
    <row r="41" spans="2:8" ht="18" thickTop="1" thickBot="1">
      <c r="B41" s="66">
        <v>38</v>
      </c>
      <c r="C41" s="156" t="s">
        <v>425</v>
      </c>
      <c r="D41" s="94">
        <v>-10000</v>
      </c>
      <c r="E41" s="90">
        <f t="shared" si="2"/>
        <v>8541</v>
      </c>
      <c r="F41" s="92">
        <v>45761</v>
      </c>
      <c r="G41" s="90" t="s">
        <v>265</v>
      </c>
      <c r="H41" s="90" t="s">
        <v>265</v>
      </c>
    </row>
    <row r="42" spans="2:8" ht="18" thickTop="1" thickBot="1">
      <c r="B42" s="66">
        <v>39</v>
      </c>
      <c r="C42" s="156" t="s">
        <v>470</v>
      </c>
      <c r="D42" s="90">
        <v>1533</v>
      </c>
      <c r="E42" s="90">
        <f t="shared" si="2"/>
        <v>7008</v>
      </c>
      <c r="F42" s="92">
        <v>45873</v>
      </c>
      <c r="G42" s="90" t="s">
        <v>265</v>
      </c>
      <c r="H42" s="90" t="s">
        <v>265</v>
      </c>
    </row>
    <row r="43" spans="2:8" ht="18" thickTop="1" thickBot="1">
      <c r="B43" s="66">
        <v>40</v>
      </c>
      <c r="C43" s="156" t="s">
        <v>471</v>
      </c>
      <c r="D43" s="90">
        <v>1620</v>
      </c>
      <c r="E43" s="90">
        <f t="shared" si="2"/>
        <v>5388</v>
      </c>
      <c r="F43" s="92">
        <v>45888</v>
      </c>
      <c r="G43" s="90" t="s">
        <v>265</v>
      </c>
      <c r="H43" s="90" t="s">
        <v>265</v>
      </c>
    </row>
    <row r="44" spans="2:8" ht="18" thickTop="1" thickBot="1">
      <c r="B44" s="66">
        <v>41</v>
      </c>
      <c r="C44" s="156" t="s">
        <v>472</v>
      </c>
      <c r="D44" s="90">
        <v>95</v>
      </c>
      <c r="E44" s="90">
        <f t="shared" si="2"/>
        <v>5293</v>
      </c>
      <c r="F44" s="92">
        <v>45889</v>
      </c>
      <c r="G44" s="90" t="s">
        <v>265</v>
      </c>
      <c r="H44" s="90" t="s">
        <v>265</v>
      </c>
    </row>
    <row r="45" spans="2:8">
      <c r="B45" s="66">
        <v>42</v>
      </c>
      <c r="C45" s="75"/>
      <c r="D45" s="75"/>
    </row>
    <row r="46" spans="2:8">
      <c r="B46" s="66">
        <v>43</v>
      </c>
    </row>
    <row r="65" spans="1:9">
      <c r="A65" s="58" t="s">
        <v>107</v>
      </c>
      <c r="B65" s="66">
        <v>1</v>
      </c>
      <c r="C65" s="75" t="s">
        <v>152</v>
      </c>
      <c r="D65" s="75"/>
      <c r="E65" s="75">
        <v>0</v>
      </c>
      <c r="F65" s="60" t="s">
        <v>101</v>
      </c>
      <c r="G65" s="76">
        <f>SUM(E65:E124)</f>
        <v>0</v>
      </c>
      <c r="H65" s="77"/>
      <c r="I65" s="77"/>
    </row>
    <row r="66" spans="1:9">
      <c r="B66" s="66">
        <v>2</v>
      </c>
      <c r="C66" s="75"/>
      <c r="D66" s="75"/>
    </row>
    <row r="67" spans="1:9">
      <c r="B67" s="66">
        <v>3</v>
      </c>
      <c r="C67" s="75"/>
      <c r="D67" s="75"/>
    </row>
    <row r="68" spans="1:9">
      <c r="B68" s="66">
        <v>4</v>
      </c>
      <c r="C68" s="75"/>
      <c r="D68" s="75"/>
    </row>
    <row r="69" spans="1:9">
      <c r="B69" s="66">
        <v>5</v>
      </c>
      <c r="C69" s="75"/>
      <c r="D69" s="75"/>
    </row>
    <row r="70" spans="1:9">
      <c r="B70" s="66">
        <v>6</v>
      </c>
      <c r="C70" s="75"/>
      <c r="D70" s="75"/>
    </row>
    <row r="71" spans="1:9">
      <c r="B71" s="66">
        <v>7</v>
      </c>
      <c r="C71" s="75"/>
      <c r="D71" s="75"/>
    </row>
    <row r="72" spans="1:9">
      <c r="B72" s="66">
        <v>8</v>
      </c>
      <c r="C72" s="75"/>
      <c r="D72" s="75"/>
    </row>
    <row r="73" spans="1:9">
      <c r="B73" s="66">
        <v>9</v>
      </c>
      <c r="C73" s="75"/>
      <c r="D73" s="75"/>
    </row>
    <row r="74" spans="1:9">
      <c r="B74" s="66">
        <v>10</v>
      </c>
      <c r="C74" s="75"/>
      <c r="D74" s="75"/>
    </row>
    <row r="75" spans="1:9">
      <c r="B75" s="66">
        <v>11</v>
      </c>
      <c r="C75" s="75"/>
      <c r="D75" s="75"/>
    </row>
    <row r="76" spans="1:9">
      <c r="B76" s="66">
        <v>12</v>
      </c>
      <c r="C76" s="75"/>
      <c r="D76" s="75"/>
    </row>
    <row r="77" spans="1:9">
      <c r="B77" s="66">
        <v>13</v>
      </c>
    </row>
    <row r="78" spans="1:9">
      <c r="B78" s="66">
        <v>14</v>
      </c>
    </row>
    <row r="79" spans="1:9">
      <c r="B79" s="66">
        <v>15</v>
      </c>
    </row>
    <row r="80" spans="1:9">
      <c r="B80" s="66">
        <v>16</v>
      </c>
      <c r="E80" s="82"/>
      <c r="F80" s="83"/>
    </row>
    <row r="81" spans="2:7">
      <c r="B81" s="66">
        <v>17</v>
      </c>
      <c r="G81" s="83"/>
    </row>
    <row r="82" spans="2:7">
      <c r="B82" s="66">
        <v>18</v>
      </c>
    </row>
    <row r="83" spans="2:7">
      <c r="B83" s="66">
        <v>19</v>
      </c>
    </row>
    <row r="84" spans="2:7">
      <c r="B84" s="66">
        <v>20</v>
      </c>
    </row>
    <row r="85" spans="2:7">
      <c r="B85" s="66">
        <v>21</v>
      </c>
      <c r="C85" s="75"/>
      <c r="D85" s="75"/>
    </row>
    <row r="86" spans="2:7">
      <c r="B86" s="66">
        <v>22</v>
      </c>
    </row>
    <row r="87" spans="2:7">
      <c r="B87" s="66">
        <v>23</v>
      </c>
    </row>
    <row r="88" spans="2:7">
      <c r="B88" s="66">
        <v>24</v>
      </c>
    </row>
    <row r="89" spans="2:7">
      <c r="B89" s="66">
        <v>25</v>
      </c>
    </row>
    <row r="90" spans="2:7">
      <c r="B90" s="66">
        <v>26</v>
      </c>
    </row>
    <row r="91" spans="2:7">
      <c r="B91" s="66">
        <v>27</v>
      </c>
    </row>
    <row r="92" spans="2:7">
      <c r="B92" s="66">
        <v>28</v>
      </c>
    </row>
    <row r="93" spans="2:7">
      <c r="B93" s="66">
        <v>29</v>
      </c>
    </row>
    <row r="94" spans="2:7">
      <c r="B94" s="66">
        <v>30</v>
      </c>
    </row>
    <row r="95" spans="2:7">
      <c r="B95" s="66">
        <v>31</v>
      </c>
    </row>
    <row r="96" spans="2:7">
      <c r="B96" s="66">
        <v>32</v>
      </c>
    </row>
    <row r="97" spans="2:4">
      <c r="B97" s="66">
        <v>33</v>
      </c>
    </row>
    <row r="98" spans="2:4">
      <c r="B98" s="66">
        <v>34</v>
      </c>
    </row>
    <row r="99" spans="2:4">
      <c r="B99" s="66">
        <v>35</v>
      </c>
    </row>
    <row r="100" spans="2:4">
      <c r="B100" s="66">
        <v>36</v>
      </c>
    </row>
    <row r="101" spans="2:4">
      <c r="B101" s="66">
        <v>37</v>
      </c>
    </row>
    <row r="102" spans="2:4">
      <c r="B102" s="66">
        <v>38</v>
      </c>
    </row>
    <row r="103" spans="2:4">
      <c r="B103" s="66">
        <v>39</v>
      </c>
      <c r="C103" s="75"/>
      <c r="D103" s="75"/>
    </row>
    <row r="104" spans="2:4">
      <c r="B104" s="66">
        <v>40</v>
      </c>
      <c r="C104" s="75"/>
      <c r="D104" s="75"/>
    </row>
    <row r="126" spans="1:7">
      <c r="A126" s="58" t="s">
        <v>111</v>
      </c>
      <c r="B126" s="66">
        <v>1</v>
      </c>
      <c r="C126" s="60" t="s">
        <v>112</v>
      </c>
      <c r="E126" s="59">
        <v>2380</v>
      </c>
      <c r="F126" s="60" t="s">
        <v>105</v>
      </c>
      <c r="G126" s="60" t="s">
        <v>113</v>
      </c>
    </row>
    <row r="127" spans="1:7">
      <c r="B127" s="66">
        <v>2</v>
      </c>
      <c r="C127" s="60" t="s">
        <v>114</v>
      </c>
      <c r="E127" s="59">
        <v>2500</v>
      </c>
      <c r="F127" s="60" t="s">
        <v>101</v>
      </c>
      <c r="G127" s="60" t="s">
        <v>113</v>
      </c>
    </row>
    <row r="128" spans="1:7">
      <c r="B128" s="66">
        <v>3</v>
      </c>
      <c r="C128" s="60" t="s">
        <v>115</v>
      </c>
      <c r="E128" s="59">
        <v>2000</v>
      </c>
      <c r="F128" s="60" t="s">
        <v>100</v>
      </c>
      <c r="G128" s="60" t="s">
        <v>113</v>
      </c>
    </row>
    <row r="129" spans="2:7">
      <c r="B129" s="66">
        <v>4</v>
      </c>
      <c r="C129" s="60" t="s">
        <v>116</v>
      </c>
      <c r="E129" s="59">
        <v>2200</v>
      </c>
      <c r="F129" s="60" t="s">
        <v>109</v>
      </c>
      <c r="G129" s="60" t="s">
        <v>113</v>
      </c>
    </row>
    <row r="130" spans="2:7">
      <c r="B130" s="66">
        <v>5</v>
      </c>
      <c r="C130" s="60" t="s">
        <v>117</v>
      </c>
      <c r="E130" s="59">
        <v>1800</v>
      </c>
      <c r="F130" s="60" t="s">
        <v>101</v>
      </c>
      <c r="G130" s="60" t="s">
        <v>113</v>
      </c>
    </row>
    <row r="131" spans="2:7">
      <c r="B131" s="66">
        <v>6</v>
      </c>
      <c r="C131" s="75" t="s">
        <v>118</v>
      </c>
      <c r="D131" s="75"/>
      <c r="E131" s="59">
        <v>2000</v>
      </c>
      <c r="F131" s="60" t="s">
        <v>119</v>
      </c>
      <c r="G131" s="60" t="s">
        <v>120</v>
      </c>
    </row>
    <row r="132" spans="2:7">
      <c r="B132" s="66">
        <v>7</v>
      </c>
      <c r="C132" s="60" t="s">
        <v>121</v>
      </c>
      <c r="E132" s="60">
        <v>1500</v>
      </c>
      <c r="F132" s="60" t="s">
        <v>100</v>
      </c>
      <c r="G132" s="60" t="s">
        <v>122</v>
      </c>
    </row>
    <row r="133" spans="2:7">
      <c r="B133" s="66">
        <v>8</v>
      </c>
      <c r="C133" s="60" t="s">
        <v>123</v>
      </c>
      <c r="E133" s="59">
        <v>2000</v>
      </c>
      <c r="F133" s="60" t="s">
        <v>106</v>
      </c>
      <c r="G133" s="60" t="s">
        <v>113</v>
      </c>
    </row>
    <row r="134" spans="2:7">
      <c r="B134" s="66">
        <v>9</v>
      </c>
      <c r="C134" s="81" t="s">
        <v>124</v>
      </c>
      <c r="D134" s="81"/>
      <c r="E134" s="80">
        <v>4500</v>
      </c>
      <c r="F134" s="60" t="s">
        <v>110</v>
      </c>
      <c r="G134" s="60" t="s">
        <v>122</v>
      </c>
    </row>
    <row r="135" spans="2:7">
      <c r="B135" s="66">
        <v>10</v>
      </c>
      <c r="C135" s="75" t="s">
        <v>125</v>
      </c>
      <c r="D135" s="75"/>
      <c r="E135" s="59">
        <v>2000</v>
      </c>
      <c r="F135" s="60" t="s">
        <v>108</v>
      </c>
      <c r="G135" s="60" t="s">
        <v>113</v>
      </c>
    </row>
    <row r="136" spans="2:7">
      <c r="B136" s="66">
        <v>11</v>
      </c>
      <c r="C136" s="75" t="s">
        <v>126</v>
      </c>
      <c r="D136" s="75"/>
      <c r="E136" s="59">
        <v>2100</v>
      </c>
      <c r="F136" s="60" t="s">
        <v>102</v>
      </c>
      <c r="G136" s="60" t="s">
        <v>120</v>
      </c>
    </row>
    <row r="137" spans="2:7">
      <c r="B137" s="66">
        <v>12</v>
      </c>
      <c r="C137" s="60" t="s">
        <v>127</v>
      </c>
      <c r="E137" s="59">
        <v>2000</v>
      </c>
      <c r="F137" s="60" t="s">
        <v>103</v>
      </c>
      <c r="G137" s="60" t="s">
        <v>113</v>
      </c>
    </row>
    <row r="138" spans="2:7">
      <c r="B138" s="66">
        <v>13</v>
      </c>
      <c r="C138" s="60" t="s">
        <v>128</v>
      </c>
      <c r="E138" s="59">
        <v>1500</v>
      </c>
      <c r="F138" s="60" t="s">
        <v>104</v>
      </c>
      <c r="G138" s="60" t="s">
        <v>113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2"/>
  <sheetViews>
    <sheetView topLeftCell="C16" zoomScale="85" zoomScaleNormal="85" workbookViewId="0">
      <selection activeCell="D47" sqref="D47"/>
    </sheetView>
  </sheetViews>
  <sheetFormatPr defaultColWidth="9" defaultRowHeight="16.5"/>
  <cols>
    <col min="1" max="1" width="6" style="58" bestFit="1" customWidth="1"/>
    <col min="2" max="2" width="3.25" style="66" bestFit="1" customWidth="1"/>
    <col min="3" max="3" width="34.125" style="60" customWidth="1"/>
    <col min="4" max="4" width="19.5" style="60" customWidth="1"/>
    <col min="5" max="5" width="6.75" style="59" bestFit="1" customWidth="1"/>
    <col min="6" max="6" width="12" style="60" customWidth="1"/>
    <col min="7" max="7" width="8.125" style="60" customWidth="1"/>
    <col min="8" max="8" width="8.125" style="144" customWidth="1"/>
    <col min="9" max="9" width="40.875" style="60" bestFit="1" customWidth="1"/>
    <col min="10" max="10" width="11.375" style="60" bestFit="1" customWidth="1"/>
    <col min="11" max="11" width="9.25" style="60" customWidth="1"/>
    <col min="12" max="12" width="17.75" style="60" bestFit="1" customWidth="1"/>
    <col min="13" max="13" width="9" style="144" customWidth="1"/>
    <col min="14" max="14" width="30.5" style="60" bestFit="1" customWidth="1"/>
    <col min="15" max="15" width="6.75" style="60" bestFit="1" customWidth="1"/>
    <col min="16" max="16" width="9.625" style="60" bestFit="1" customWidth="1"/>
    <col min="17" max="17" width="10.5" style="60" customWidth="1"/>
    <col min="18" max="16384" width="9" style="60"/>
  </cols>
  <sheetData>
    <row r="1" spans="1:18" ht="19.5">
      <c r="B1" s="160" t="s">
        <v>389</v>
      </c>
      <c r="C1" s="161"/>
      <c r="D1" s="84"/>
      <c r="H1" s="60"/>
      <c r="M1" s="60"/>
    </row>
    <row r="2" spans="1:18" s="67" customFormat="1">
      <c r="A2" s="58"/>
      <c r="B2" s="66"/>
      <c r="F2" s="67" t="s">
        <v>433</v>
      </c>
      <c r="G2" s="67">
        <f>G4+L4</f>
        <v>43429</v>
      </c>
      <c r="H2" s="58"/>
      <c r="I2" s="58"/>
      <c r="M2" s="58"/>
      <c r="N2" s="58"/>
    </row>
    <row r="3" spans="1:18" s="67" customFormat="1" ht="19.5">
      <c r="B3" s="66"/>
      <c r="C3" s="58" t="s">
        <v>130</v>
      </c>
      <c r="D3" s="58" t="s">
        <v>155</v>
      </c>
      <c r="E3" s="58" t="s">
        <v>140</v>
      </c>
      <c r="F3" s="58" t="s">
        <v>141</v>
      </c>
      <c r="G3" s="58" t="s">
        <v>99</v>
      </c>
      <c r="H3" s="145"/>
      <c r="I3" s="73" t="s">
        <v>402</v>
      </c>
      <c r="J3" s="58" t="s">
        <v>385</v>
      </c>
      <c r="K3" s="58" t="s">
        <v>141</v>
      </c>
      <c r="L3" s="58" t="s">
        <v>99</v>
      </c>
      <c r="M3" s="145"/>
      <c r="N3" s="58" t="s">
        <v>131</v>
      </c>
      <c r="O3" s="58" t="s">
        <v>385</v>
      </c>
      <c r="P3" s="58" t="s">
        <v>386</v>
      </c>
      <c r="Q3" s="58" t="s">
        <v>387</v>
      </c>
      <c r="R3" s="58" t="s">
        <v>388</v>
      </c>
    </row>
    <row r="4" spans="1:18">
      <c r="A4" s="58" t="s">
        <v>129</v>
      </c>
      <c r="B4" s="66">
        <v>1</v>
      </c>
      <c r="C4" s="75" t="s">
        <v>320</v>
      </c>
      <c r="D4" s="85" t="s">
        <v>156</v>
      </c>
      <c r="E4" s="129">
        <v>85</v>
      </c>
      <c r="F4" s="60" t="s">
        <v>149</v>
      </c>
      <c r="G4" s="76">
        <f>SUM(E4:E28)</f>
        <v>42977</v>
      </c>
      <c r="H4" s="146"/>
      <c r="I4" s="81" t="s">
        <v>326</v>
      </c>
      <c r="J4" s="142">
        <v>1</v>
      </c>
      <c r="K4" s="122" t="s">
        <v>327</v>
      </c>
      <c r="L4" s="76">
        <f>SUM(J4:J24)</f>
        <v>452</v>
      </c>
      <c r="M4" s="146"/>
    </row>
    <row r="5" spans="1:18">
      <c r="A5" s="58" t="s">
        <v>144</v>
      </c>
      <c r="B5" s="66">
        <v>2</v>
      </c>
      <c r="C5" s="75" t="s">
        <v>344</v>
      </c>
      <c r="D5" s="85" t="s">
        <v>142</v>
      </c>
      <c r="E5" s="129">
        <v>-47135</v>
      </c>
      <c r="F5" s="60" t="s">
        <v>149</v>
      </c>
      <c r="I5" s="81" t="s">
        <v>326</v>
      </c>
      <c r="J5" s="129">
        <v>100</v>
      </c>
      <c r="K5" s="60" t="s">
        <v>328</v>
      </c>
    </row>
    <row r="6" spans="1:18" ht="17.25" thickBot="1">
      <c r="B6" s="66">
        <v>3</v>
      </c>
      <c r="C6" s="134" t="s">
        <v>346</v>
      </c>
      <c r="D6" s="135" t="s">
        <v>197</v>
      </c>
      <c r="E6" s="136">
        <v>89095</v>
      </c>
      <c r="F6" s="137" t="s">
        <v>149</v>
      </c>
      <c r="G6" s="137"/>
      <c r="H6" s="147"/>
      <c r="I6" s="81" t="s">
        <v>339</v>
      </c>
      <c r="J6" s="129">
        <v>-1</v>
      </c>
      <c r="K6" s="60" t="s">
        <v>338</v>
      </c>
    </row>
    <row r="7" spans="1:18">
      <c r="B7" s="66">
        <v>4</v>
      </c>
      <c r="C7" s="75" t="s">
        <v>173</v>
      </c>
      <c r="D7" s="85" t="s">
        <v>174</v>
      </c>
      <c r="E7" s="129">
        <v>100000</v>
      </c>
      <c r="F7" s="60" t="s">
        <v>172</v>
      </c>
      <c r="I7" s="139" t="s">
        <v>332</v>
      </c>
      <c r="J7" s="143">
        <v>58</v>
      </c>
      <c r="K7" s="139" t="s">
        <v>335</v>
      </c>
    </row>
    <row r="8" spans="1:18" ht="17.25" thickBot="1">
      <c r="B8" s="66">
        <v>5</v>
      </c>
      <c r="C8" s="75" t="s">
        <v>187</v>
      </c>
      <c r="D8" s="85" t="s">
        <v>188</v>
      </c>
      <c r="E8" s="129">
        <v>-59176</v>
      </c>
      <c r="F8" s="60" t="s">
        <v>186</v>
      </c>
      <c r="I8" s="137" t="s">
        <v>325</v>
      </c>
      <c r="J8" s="136">
        <v>1</v>
      </c>
      <c r="K8" s="137" t="s">
        <v>334</v>
      </c>
    </row>
    <row r="9" spans="1:18">
      <c r="B9" s="66">
        <v>6</v>
      </c>
      <c r="C9" s="75" t="s">
        <v>183</v>
      </c>
      <c r="D9" s="85" t="s">
        <v>184</v>
      </c>
      <c r="E9" s="129">
        <v>-10015</v>
      </c>
      <c r="F9" s="60" t="s">
        <v>185</v>
      </c>
      <c r="I9" s="60" t="s">
        <v>331</v>
      </c>
      <c r="J9" s="129">
        <v>-15</v>
      </c>
      <c r="K9" s="60" t="s">
        <v>319</v>
      </c>
    </row>
    <row r="10" spans="1:18">
      <c r="B10" s="66">
        <v>7</v>
      </c>
      <c r="C10" s="75" t="s">
        <v>245</v>
      </c>
      <c r="D10" s="85" t="s">
        <v>142</v>
      </c>
      <c r="E10" s="129">
        <v>-39015</v>
      </c>
      <c r="F10" s="60" t="s">
        <v>196</v>
      </c>
      <c r="I10" s="60" t="s">
        <v>329</v>
      </c>
      <c r="J10" s="129">
        <v>269</v>
      </c>
      <c r="K10" s="60" t="s">
        <v>336</v>
      </c>
    </row>
    <row r="11" spans="1:18">
      <c r="B11" s="66">
        <v>8</v>
      </c>
      <c r="C11" s="88" t="s">
        <v>318</v>
      </c>
      <c r="D11" s="85" t="s">
        <v>316</v>
      </c>
      <c r="E11" s="129">
        <v>-3565</v>
      </c>
      <c r="F11" s="60" t="s">
        <v>317</v>
      </c>
      <c r="I11" s="60" t="s">
        <v>341</v>
      </c>
      <c r="J11" s="129">
        <v>-10</v>
      </c>
      <c r="K11" s="60" t="s">
        <v>167</v>
      </c>
    </row>
    <row r="12" spans="1:18">
      <c r="B12" s="66">
        <v>9</v>
      </c>
      <c r="C12" s="133" t="s">
        <v>345</v>
      </c>
      <c r="D12" s="85" t="s">
        <v>197</v>
      </c>
      <c r="E12" s="129">
        <v>191620</v>
      </c>
      <c r="F12" s="60" t="s">
        <v>196</v>
      </c>
      <c r="I12" s="60" t="s">
        <v>329</v>
      </c>
      <c r="J12" s="129">
        <v>224</v>
      </c>
      <c r="K12" s="60" t="s">
        <v>166</v>
      </c>
    </row>
    <row r="13" spans="1:18">
      <c r="B13" s="66">
        <v>10</v>
      </c>
      <c r="C13" s="75" t="s">
        <v>244</v>
      </c>
      <c r="D13" s="85" t="s">
        <v>142</v>
      </c>
      <c r="E13" s="129">
        <v>-53395</v>
      </c>
      <c r="F13" s="60" t="s">
        <v>226</v>
      </c>
      <c r="I13" s="60" t="s">
        <v>331</v>
      </c>
      <c r="J13" s="129">
        <v>-15</v>
      </c>
      <c r="K13" s="60" t="s">
        <v>166</v>
      </c>
    </row>
    <row r="14" spans="1:18">
      <c r="B14" s="66">
        <v>11</v>
      </c>
      <c r="C14" s="75" t="s">
        <v>229</v>
      </c>
      <c r="D14" s="85" t="s">
        <v>184</v>
      </c>
      <c r="E14" s="129">
        <v>-10015</v>
      </c>
      <c r="F14" s="60" t="s">
        <v>226</v>
      </c>
      <c r="I14" s="139" t="s">
        <v>340</v>
      </c>
      <c r="J14" s="143">
        <v>-10</v>
      </c>
      <c r="K14" s="139" t="s">
        <v>333</v>
      </c>
    </row>
    <row r="15" spans="1:18" ht="17.25" thickBot="1">
      <c r="B15" s="66">
        <v>12</v>
      </c>
      <c r="C15" s="88" t="s">
        <v>299</v>
      </c>
      <c r="D15" s="85" t="s">
        <v>79</v>
      </c>
      <c r="E15" s="129">
        <v>-25442</v>
      </c>
      <c r="F15" s="60" t="s">
        <v>242</v>
      </c>
      <c r="I15" s="137" t="s">
        <v>330</v>
      </c>
      <c r="J15" s="136">
        <v>-15</v>
      </c>
      <c r="K15" s="137" t="s">
        <v>337</v>
      </c>
    </row>
    <row r="16" spans="1:18">
      <c r="B16" s="66">
        <v>13</v>
      </c>
      <c r="C16" s="88" t="s">
        <v>241</v>
      </c>
      <c r="D16" s="85" t="s">
        <v>79</v>
      </c>
      <c r="E16" s="129">
        <v>-11015</v>
      </c>
      <c r="F16" s="60" t="s">
        <v>242</v>
      </c>
      <c r="I16" s="88" t="s">
        <v>353</v>
      </c>
      <c r="J16" s="85">
        <v>-15</v>
      </c>
      <c r="K16" s="105" t="s">
        <v>396</v>
      </c>
    </row>
    <row r="17" spans="1:18" ht="17.25" thickBot="1">
      <c r="B17" s="66">
        <v>14</v>
      </c>
      <c r="C17" s="138" t="s">
        <v>243</v>
      </c>
      <c r="D17" s="135" t="s">
        <v>142</v>
      </c>
      <c r="E17" s="136">
        <v>-36915</v>
      </c>
      <c r="F17" s="137" t="s">
        <v>242</v>
      </c>
      <c r="G17" s="137"/>
      <c r="H17" s="147"/>
      <c r="I17" s="139" t="s">
        <v>340</v>
      </c>
      <c r="J17" s="85">
        <v>-15</v>
      </c>
      <c r="K17" s="105" t="s">
        <v>396</v>
      </c>
    </row>
    <row r="18" spans="1:18">
      <c r="B18" s="66">
        <v>15</v>
      </c>
      <c r="C18" s="107" t="s">
        <v>312</v>
      </c>
      <c r="D18" s="104" t="s">
        <v>143</v>
      </c>
      <c r="E18" s="96">
        <v>-12400</v>
      </c>
      <c r="F18" s="98" t="s">
        <v>308</v>
      </c>
      <c r="G18" s="97"/>
      <c r="H18" s="148"/>
      <c r="I18" s="139" t="s">
        <v>340</v>
      </c>
      <c r="J18" s="85">
        <v>-15</v>
      </c>
      <c r="K18" s="105" t="s">
        <v>399</v>
      </c>
    </row>
    <row r="19" spans="1:18">
      <c r="B19" s="66">
        <v>16</v>
      </c>
      <c r="C19" s="107" t="s">
        <v>297</v>
      </c>
      <c r="D19" s="104" t="s">
        <v>143</v>
      </c>
      <c r="E19" s="104">
        <v>-80</v>
      </c>
      <c r="F19" s="105" t="s">
        <v>308</v>
      </c>
      <c r="G19" s="104"/>
      <c r="H19" s="149"/>
      <c r="I19" s="139" t="s">
        <v>376</v>
      </c>
      <c r="J19" s="85">
        <v>-15</v>
      </c>
      <c r="K19" s="105" t="s">
        <v>401</v>
      </c>
    </row>
    <row r="20" spans="1:18">
      <c r="B20" s="66">
        <v>17</v>
      </c>
      <c r="C20" s="107" t="s">
        <v>297</v>
      </c>
      <c r="D20" s="104" t="s">
        <v>143</v>
      </c>
      <c r="E20" s="104">
        <v>-150</v>
      </c>
      <c r="F20" s="105" t="s">
        <v>308</v>
      </c>
      <c r="G20" s="104"/>
      <c r="H20" s="149"/>
      <c r="I20" s="139" t="s">
        <v>377</v>
      </c>
      <c r="J20" s="85">
        <v>-15</v>
      </c>
      <c r="K20" s="105" t="s">
        <v>392</v>
      </c>
    </row>
    <row r="21" spans="1:18">
      <c r="B21" s="66">
        <v>18</v>
      </c>
      <c r="C21" s="107" t="s">
        <v>298</v>
      </c>
      <c r="D21" s="104" t="s">
        <v>143</v>
      </c>
      <c r="E21" s="104">
        <v>-800</v>
      </c>
      <c r="F21" s="105" t="s">
        <v>308</v>
      </c>
      <c r="G21" s="104"/>
      <c r="H21" s="149"/>
      <c r="I21" s="139" t="s">
        <v>378</v>
      </c>
      <c r="J21" s="85">
        <v>-15</v>
      </c>
      <c r="K21" s="105" t="s">
        <v>392</v>
      </c>
    </row>
    <row r="22" spans="1:18">
      <c r="B22" s="66">
        <v>19</v>
      </c>
      <c r="C22" s="107" t="s">
        <v>310</v>
      </c>
      <c r="D22" s="104" t="s">
        <v>79</v>
      </c>
      <c r="E22" s="59">
        <v>-13000</v>
      </c>
      <c r="F22" s="105" t="s">
        <v>396</v>
      </c>
      <c r="I22" s="139" t="s">
        <v>379</v>
      </c>
      <c r="J22" s="85">
        <v>-15</v>
      </c>
      <c r="K22" s="105" t="s">
        <v>381</v>
      </c>
    </row>
    <row r="23" spans="1:18">
      <c r="B23" s="66">
        <v>20</v>
      </c>
      <c r="C23" s="103" t="s">
        <v>360</v>
      </c>
      <c r="D23" s="104" t="s">
        <v>79</v>
      </c>
      <c r="E23" s="82">
        <v>-6600</v>
      </c>
      <c r="F23" s="105" t="s">
        <v>399</v>
      </c>
      <c r="I23" s="139" t="s">
        <v>380</v>
      </c>
      <c r="J23" s="85">
        <v>-15</v>
      </c>
      <c r="K23" s="105" t="s">
        <v>381</v>
      </c>
    </row>
    <row r="24" spans="1:18">
      <c r="B24" s="66">
        <v>21</v>
      </c>
      <c r="C24" s="107" t="s">
        <v>361</v>
      </c>
      <c r="D24" s="104" t="s">
        <v>79</v>
      </c>
      <c r="E24" s="82">
        <v>-6600</v>
      </c>
      <c r="F24" s="105" t="s">
        <v>400</v>
      </c>
      <c r="I24" s="139" t="s">
        <v>395</v>
      </c>
      <c r="J24" s="85">
        <v>-15</v>
      </c>
      <c r="K24" s="105" t="s">
        <v>381</v>
      </c>
    </row>
    <row r="25" spans="1:18">
      <c r="B25" s="66">
        <v>22</v>
      </c>
      <c r="C25" s="107" t="s">
        <v>391</v>
      </c>
      <c r="D25" s="104" t="s">
        <v>79</v>
      </c>
      <c r="E25" s="82">
        <v>-7200</v>
      </c>
      <c r="F25" s="105" t="s">
        <v>401</v>
      </c>
    </row>
    <row r="26" spans="1:18">
      <c r="B26" s="66">
        <v>23</v>
      </c>
      <c r="C26" s="75" t="s">
        <v>397</v>
      </c>
      <c r="D26" s="85" t="s">
        <v>156</v>
      </c>
      <c r="E26" s="59">
        <v>4695</v>
      </c>
      <c r="F26" s="105" t="s">
        <v>398</v>
      </c>
    </row>
    <row r="27" spans="1:18">
      <c r="B27" s="66">
        <v>24</v>
      </c>
      <c r="C27" s="75"/>
      <c r="D27" s="85"/>
    </row>
    <row r="28" spans="1:18">
      <c r="B28" s="66">
        <v>25</v>
      </c>
      <c r="C28" s="75"/>
      <c r="D28" s="75"/>
    </row>
    <row r="29" spans="1:18" ht="19.5">
      <c r="C29" s="160" t="s">
        <v>382</v>
      </c>
      <c r="D29" s="161"/>
      <c r="F29" s="67" t="s">
        <v>434</v>
      </c>
      <c r="G29" s="60">
        <f>G31+L31+Q31</f>
        <v>-103762</v>
      </c>
      <c r="N29" s="58"/>
      <c r="O29" s="67"/>
      <c r="P29" s="67"/>
      <c r="Q29" s="67"/>
    </row>
    <row r="30" spans="1:18" ht="19.5">
      <c r="C30" s="58" t="s">
        <v>130</v>
      </c>
      <c r="D30" s="58" t="s">
        <v>155</v>
      </c>
      <c r="E30" s="58" t="s">
        <v>140</v>
      </c>
      <c r="F30" s="58" t="s">
        <v>141</v>
      </c>
      <c r="G30" s="58" t="s">
        <v>99</v>
      </c>
      <c r="H30" s="145"/>
      <c r="I30" s="73" t="s">
        <v>313</v>
      </c>
      <c r="J30" s="58" t="s">
        <v>385</v>
      </c>
      <c r="K30" s="58" t="s">
        <v>141</v>
      </c>
      <c r="L30" s="58" t="s">
        <v>99</v>
      </c>
      <c r="N30" s="58" t="s">
        <v>131</v>
      </c>
      <c r="O30" s="58" t="s">
        <v>385</v>
      </c>
      <c r="P30" s="58" t="s">
        <v>386</v>
      </c>
      <c r="Q30" s="58" t="s">
        <v>387</v>
      </c>
      <c r="R30" s="58" t="s">
        <v>388</v>
      </c>
    </row>
    <row r="31" spans="1:18">
      <c r="A31" s="58" t="s">
        <v>129</v>
      </c>
      <c r="B31" s="66">
        <v>1</v>
      </c>
      <c r="C31" s="75" t="s">
        <v>383</v>
      </c>
      <c r="D31" s="85" t="s">
        <v>316</v>
      </c>
      <c r="E31" s="59">
        <v>-5000</v>
      </c>
      <c r="F31" s="105" t="s">
        <v>381</v>
      </c>
      <c r="G31" s="60">
        <f>SUM(E31:E46)</f>
        <v>-86166</v>
      </c>
      <c r="I31" s="75" t="s">
        <v>439</v>
      </c>
      <c r="J31" s="85">
        <v>-14</v>
      </c>
      <c r="K31" s="105" t="s">
        <v>381</v>
      </c>
      <c r="L31" s="58">
        <f>SUM(J31:J47)</f>
        <v>-56</v>
      </c>
      <c r="N31" s="75" t="s">
        <v>384</v>
      </c>
      <c r="O31" s="59">
        <v>-17540</v>
      </c>
      <c r="P31" s="105" t="s">
        <v>381</v>
      </c>
      <c r="Q31" s="60">
        <f>SUM(O31:O38)</f>
        <v>-17540</v>
      </c>
    </row>
    <row r="32" spans="1:18">
      <c r="A32" s="58" t="s">
        <v>144</v>
      </c>
      <c r="B32" s="66">
        <v>2</v>
      </c>
      <c r="C32" s="60" t="s">
        <v>410</v>
      </c>
      <c r="D32" s="85" t="s">
        <v>156</v>
      </c>
      <c r="E32" s="154">
        <v>48570</v>
      </c>
      <c r="I32" s="75" t="s">
        <v>440</v>
      </c>
      <c r="J32" s="85">
        <v>-14</v>
      </c>
      <c r="K32" s="60" t="s">
        <v>427</v>
      </c>
      <c r="N32" s="75"/>
      <c r="P32" s="105"/>
    </row>
    <row r="33" spans="2:18">
      <c r="B33" s="66">
        <v>3</v>
      </c>
      <c r="C33" s="75" t="s">
        <v>409</v>
      </c>
      <c r="D33" s="85" t="s">
        <v>407</v>
      </c>
      <c r="E33" s="59">
        <v>1250</v>
      </c>
      <c r="F33" s="60" t="s">
        <v>426</v>
      </c>
      <c r="I33" s="75" t="s">
        <v>438</v>
      </c>
      <c r="J33" s="85">
        <v>-14</v>
      </c>
      <c r="K33" s="60" t="s">
        <v>427</v>
      </c>
    </row>
    <row r="34" spans="2:18">
      <c r="B34" s="66">
        <v>4</v>
      </c>
      <c r="C34" s="60" t="s">
        <v>411</v>
      </c>
      <c r="D34" s="85" t="s">
        <v>156</v>
      </c>
      <c r="E34" s="59">
        <v>-60</v>
      </c>
      <c r="I34" s="75" t="s">
        <v>437</v>
      </c>
      <c r="J34" s="85">
        <v>-14</v>
      </c>
      <c r="K34" s="105" t="s">
        <v>381</v>
      </c>
      <c r="M34" s="151"/>
    </row>
    <row r="35" spans="2:18">
      <c r="B35" s="66">
        <v>5</v>
      </c>
      <c r="C35" s="75" t="s">
        <v>435</v>
      </c>
      <c r="D35" s="85" t="s">
        <v>156</v>
      </c>
      <c r="E35" s="154">
        <v>-32175</v>
      </c>
      <c r="I35" s="75"/>
      <c r="J35" s="85"/>
      <c r="K35" s="105"/>
    </row>
    <row r="36" spans="2:18">
      <c r="B36" s="66">
        <v>6</v>
      </c>
      <c r="C36" s="75" t="s">
        <v>412</v>
      </c>
      <c r="D36" s="85" t="s">
        <v>413</v>
      </c>
      <c r="E36" s="59">
        <f>-44800+18320</f>
        <v>-26480</v>
      </c>
      <c r="F36" s="60" t="s">
        <v>427</v>
      </c>
      <c r="I36" s="75"/>
      <c r="J36" s="85"/>
      <c r="K36" s="105"/>
    </row>
    <row r="37" spans="2:18">
      <c r="B37" s="66">
        <v>7</v>
      </c>
      <c r="C37" s="75" t="s">
        <v>423</v>
      </c>
      <c r="D37" s="85" t="s">
        <v>424</v>
      </c>
      <c r="E37" s="157">
        <v>-31640</v>
      </c>
      <c r="F37" s="60" t="s">
        <v>427</v>
      </c>
    </row>
    <row r="38" spans="2:18">
      <c r="B38" s="66">
        <v>8</v>
      </c>
      <c r="C38" s="75" t="s">
        <v>425</v>
      </c>
      <c r="D38" s="85" t="s">
        <v>197</v>
      </c>
      <c r="E38" s="59">
        <v>-10000</v>
      </c>
      <c r="F38" s="60" t="s">
        <v>428</v>
      </c>
    </row>
    <row r="39" spans="2:18">
      <c r="B39" s="66">
        <v>9</v>
      </c>
      <c r="C39" s="75" t="s">
        <v>429</v>
      </c>
      <c r="D39" s="85" t="s">
        <v>407</v>
      </c>
      <c r="E39" s="59">
        <v>-2000</v>
      </c>
      <c r="F39" s="60" t="s">
        <v>428</v>
      </c>
    </row>
    <row r="40" spans="2:18">
      <c r="B40" s="66">
        <v>10</v>
      </c>
      <c r="C40" s="75" t="s">
        <v>406</v>
      </c>
      <c r="D40" s="85" t="s">
        <v>156</v>
      </c>
      <c r="E40" s="59">
        <v>26670</v>
      </c>
    </row>
    <row r="41" spans="2:18">
      <c r="B41" s="66">
        <v>11</v>
      </c>
      <c r="C41" s="75" t="s">
        <v>448</v>
      </c>
      <c r="D41" s="85" t="s">
        <v>79</v>
      </c>
      <c r="E41" s="59">
        <v>-11398</v>
      </c>
      <c r="F41" s="60" t="s">
        <v>449</v>
      </c>
    </row>
    <row r="42" spans="2:18">
      <c r="B42" s="66">
        <v>12</v>
      </c>
      <c r="C42" s="75" t="s">
        <v>466</v>
      </c>
      <c r="D42" s="85" t="s">
        <v>79</v>
      </c>
      <c r="E42" s="59">
        <v>-4000</v>
      </c>
      <c r="F42" s="60" t="s">
        <v>467</v>
      </c>
    </row>
    <row r="43" spans="2:18">
      <c r="B43" s="66">
        <v>13</v>
      </c>
      <c r="C43" s="75" t="s">
        <v>468</v>
      </c>
      <c r="D43" s="85" t="s">
        <v>79</v>
      </c>
      <c r="E43" s="59">
        <v>-3400</v>
      </c>
      <c r="F43" s="60" t="s">
        <v>469</v>
      </c>
    </row>
    <row r="44" spans="2:18">
      <c r="B44" s="66">
        <v>14</v>
      </c>
      <c r="C44" s="75" t="s">
        <v>493</v>
      </c>
      <c r="D44" s="85" t="s">
        <v>492</v>
      </c>
      <c r="E44" s="59">
        <v>-36503</v>
      </c>
      <c r="M44" s="151"/>
      <c r="N44" s="80"/>
      <c r="Q44" s="81"/>
      <c r="R44" s="80"/>
    </row>
    <row r="45" spans="2:18">
      <c r="B45" s="66">
        <v>15</v>
      </c>
      <c r="C45" s="75"/>
      <c r="D45" s="75"/>
      <c r="M45" s="151"/>
      <c r="N45" s="80"/>
      <c r="Q45" s="81"/>
      <c r="R45" s="80"/>
    </row>
    <row r="46" spans="2:18">
      <c r="B46" s="66">
        <v>16</v>
      </c>
      <c r="C46" s="75"/>
      <c r="D46" s="75"/>
    </row>
    <row r="47" spans="2:18">
      <c r="B47" s="66">
        <v>17</v>
      </c>
      <c r="C47" s="75"/>
      <c r="D47" s="75"/>
    </row>
    <row r="48" spans="2:18">
      <c r="B48" s="66">
        <v>18</v>
      </c>
      <c r="C48" s="75"/>
      <c r="D48" s="75"/>
    </row>
    <row r="49" spans="2:4">
      <c r="B49" s="66">
        <v>19</v>
      </c>
      <c r="C49" s="75"/>
      <c r="D49" s="75"/>
    </row>
    <row r="50" spans="2:4">
      <c r="B50" s="66">
        <v>20</v>
      </c>
    </row>
    <row r="51" spans="2:4">
      <c r="B51" s="66">
        <v>21</v>
      </c>
    </row>
    <row r="52" spans="2:4">
      <c r="B52" s="66">
        <v>22</v>
      </c>
    </row>
    <row r="53" spans="2:4">
      <c r="B53" s="66">
        <v>23</v>
      </c>
    </row>
    <row r="54" spans="2:4">
      <c r="B54" s="66">
        <v>24</v>
      </c>
    </row>
    <row r="55" spans="2:4">
      <c r="B55" s="66">
        <v>25</v>
      </c>
    </row>
    <row r="69" spans="8:10">
      <c r="H69" s="146"/>
      <c r="I69" s="77"/>
      <c r="J69" s="77"/>
    </row>
    <row r="85" spans="1:8">
      <c r="H85" s="150"/>
    </row>
    <row r="90" spans="1:8">
      <c r="A90" s="58" t="s">
        <v>111</v>
      </c>
      <c r="B90" s="66">
        <v>1</v>
      </c>
      <c r="C90" s="60" t="s">
        <v>112</v>
      </c>
      <c r="E90" s="59">
        <v>2380</v>
      </c>
      <c r="F90" s="60" t="s">
        <v>105</v>
      </c>
      <c r="G90" s="60" t="s">
        <v>113</v>
      </c>
    </row>
    <row r="91" spans="1:8">
      <c r="B91" s="66">
        <v>2</v>
      </c>
      <c r="C91" s="60" t="s">
        <v>114</v>
      </c>
      <c r="E91" s="59">
        <v>2500</v>
      </c>
      <c r="F91" s="60" t="s">
        <v>101</v>
      </c>
      <c r="G91" s="60" t="s">
        <v>113</v>
      </c>
    </row>
    <row r="92" spans="1:8">
      <c r="B92" s="66">
        <v>3</v>
      </c>
      <c r="C92" s="60" t="s">
        <v>115</v>
      </c>
      <c r="E92" s="59">
        <v>2000</v>
      </c>
      <c r="F92" s="60" t="s">
        <v>100</v>
      </c>
      <c r="G92" s="60" t="s">
        <v>113</v>
      </c>
    </row>
    <row r="93" spans="1:8">
      <c r="B93" s="66">
        <v>4</v>
      </c>
      <c r="C93" s="60" t="s">
        <v>116</v>
      </c>
      <c r="E93" s="59">
        <v>2200</v>
      </c>
      <c r="F93" s="60" t="s">
        <v>109</v>
      </c>
      <c r="G93" s="60" t="s">
        <v>113</v>
      </c>
    </row>
    <row r="94" spans="1:8">
      <c r="B94" s="66">
        <v>5</v>
      </c>
      <c r="C94" s="60" t="s">
        <v>117</v>
      </c>
      <c r="E94" s="59">
        <v>1800</v>
      </c>
      <c r="F94" s="60" t="s">
        <v>101</v>
      </c>
      <c r="G94" s="60" t="s">
        <v>113</v>
      </c>
    </row>
    <row r="95" spans="1:8">
      <c r="B95" s="66">
        <v>6</v>
      </c>
      <c r="C95" s="75" t="s">
        <v>118</v>
      </c>
      <c r="D95" s="75"/>
      <c r="E95" s="59">
        <v>2000</v>
      </c>
      <c r="F95" s="60" t="s">
        <v>119</v>
      </c>
      <c r="G95" s="60" t="s">
        <v>120</v>
      </c>
    </row>
    <row r="96" spans="1:8">
      <c r="B96" s="66">
        <v>7</v>
      </c>
      <c r="C96" s="60" t="s">
        <v>121</v>
      </c>
      <c r="E96" s="60">
        <v>1500</v>
      </c>
      <c r="F96" s="60" t="s">
        <v>100</v>
      </c>
      <c r="G96" s="60" t="s">
        <v>122</v>
      </c>
    </row>
    <row r="97" spans="2:7">
      <c r="B97" s="66">
        <v>8</v>
      </c>
      <c r="C97" s="60" t="s">
        <v>123</v>
      </c>
      <c r="E97" s="59">
        <v>2000</v>
      </c>
      <c r="F97" s="60" t="s">
        <v>106</v>
      </c>
      <c r="G97" s="60" t="s">
        <v>113</v>
      </c>
    </row>
    <row r="98" spans="2:7">
      <c r="B98" s="66">
        <v>9</v>
      </c>
      <c r="C98" s="81" t="s">
        <v>124</v>
      </c>
      <c r="D98" s="81"/>
      <c r="E98" s="80">
        <v>4500</v>
      </c>
      <c r="F98" s="60" t="s">
        <v>110</v>
      </c>
      <c r="G98" s="60" t="s">
        <v>122</v>
      </c>
    </row>
    <row r="99" spans="2:7">
      <c r="B99" s="66">
        <v>10</v>
      </c>
      <c r="C99" s="75" t="s">
        <v>125</v>
      </c>
      <c r="D99" s="75"/>
      <c r="E99" s="59">
        <v>2000</v>
      </c>
      <c r="F99" s="60" t="s">
        <v>108</v>
      </c>
      <c r="G99" s="60" t="s">
        <v>113</v>
      </c>
    </row>
    <row r="100" spans="2:7">
      <c r="B100" s="66">
        <v>11</v>
      </c>
      <c r="C100" s="75" t="s">
        <v>126</v>
      </c>
      <c r="D100" s="75"/>
      <c r="E100" s="59">
        <v>2100</v>
      </c>
      <c r="F100" s="60" t="s">
        <v>102</v>
      </c>
      <c r="G100" s="60" t="s">
        <v>120</v>
      </c>
    </row>
    <row r="101" spans="2:7">
      <c r="B101" s="66">
        <v>12</v>
      </c>
      <c r="C101" s="60" t="s">
        <v>127</v>
      </c>
      <c r="E101" s="59">
        <v>2000</v>
      </c>
      <c r="F101" s="60" t="s">
        <v>103</v>
      </c>
      <c r="G101" s="60" t="s">
        <v>113</v>
      </c>
    </row>
    <row r="102" spans="2:7">
      <c r="B102" s="66">
        <v>13</v>
      </c>
      <c r="C102" s="60" t="s">
        <v>128</v>
      </c>
      <c r="E102" s="59">
        <v>1500</v>
      </c>
      <c r="F102" s="60" t="s">
        <v>104</v>
      </c>
      <c r="G102" s="60" t="s">
        <v>113</v>
      </c>
    </row>
  </sheetData>
  <mergeCells count="2">
    <mergeCell ref="B1:C1"/>
    <mergeCell ref="C29:D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9"/>
  <sheetViews>
    <sheetView zoomScale="85" zoomScaleNormal="85" workbookViewId="0">
      <selection activeCell="B6" sqref="B6"/>
    </sheetView>
  </sheetViews>
  <sheetFormatPr defaultColWidth="9" defaultRowHeight="16.5"/>
  <cols>
    <col min="1" max="1" width="6.125" style="60" bestFit="1" customWidth="1"/>
    <col min="2" max="2" width="24.75" style="60" bestFit="1" customWidth="1"/>
    <col min="3" max="4" width="6.125" style="60" bestFit="1" customWidth="1"/>
    <col min="5" max="5" width="6.625" style="60" bestFit="1" customWidth="1"/>
    <col min="6" max="6" width="7.625" style="60" bestFit="1" customWidth="1"/>
    <col min="7" max="7" width="6.125" style="58" bestFit="1" customWidth="1"/>
    <col min="8" max="8" width="6.125" style="66" bestFit="1" customWidth="1"/>
    <col min="9" max="9" width="30.125" style="60" bestFit="1" customWidth="1"/>
    <col min="10" max="12" width="6.125" style="60" bestFit="1" customWidth="1"/>
    <col min="13" max="13" width="6.125" style="59" bestFit="1" customWidth="1"/>
    <col min="14" max="14" width="6.625" style="60" bestFit="1" customWidth="1"/>
    <col min="15" max="15" width="9" style="60" bestFit="1" customWidth="1"/>
    <col min="16" max="16" width="6.125" style="60" bestFit="1" customWidth="1"/>
    <col min="17" max="17" width="36.25" style="60" bestFit="1" customWidth="1"/>
    <col min="18" max="18" width="12.125" style="60" bestFit="1" customWidth="1"/>
    <col min="19" max="21" width="6.125" style="60" bestFit="1" customWidth="1"/>
    <col min="22" max="22" width="15.25" style="60" bestFit="1" customWidth="1"/>
    <col min="23" max="23" width="10" style="60" bestFit="1" customWidth="1"/>
    <col min="24" max="24" width="3.5" style="60" bestFit="1" customWidth="1"/>
    <col min="25" max="25" width="12.75" style="60" bestFit="1" customWidth="1"/>
    <col min="26" max="28" width="6.125" style="60" bestFit="1" customWidth="1"/>
    <col min="29" max="16384" width="9" style="60"/>
  </cols>
  <sheetData>
    <row r="1" spans="1:28" ht="20.25" thickTop="1">
      <c r="H1" s="160" t="s">
        <v>307</v>
      </c>
      <c r="I1" s="161"/>
      <c r="J1" s="84"/>
      <c r="K1" s="84"/>
      <c r="L1" s="84"/>
      <c r="Q1" s="61" t="s">
        <v>306</v>
      </c>
      <c r="R1" s="62">
        <f>AA3+O5+W5+F5</f>
        <v>15040</v>
      </c>
      <c r="S1" s="62"/>
      <c r="T1" s="62"/>
      <c r="U1" s="63"/>
      <c r="V1" s="64" t="s">
        <v>305</v>
      </c>
      <c r="W1" s="65">
        <f>'2025墨水機應收帳款 '!E17</f>
        <v>219720</v>
      </c>
    </row>
    <row r="2" spans="1:28" ht="20.25" thickBot="1">
      <c r="H2" s="86"/>
      <c r="I2" s="84"/>
      <c r="J2" s="84"/>
      <c r="K2" s="84"/>
      <c r="L2" s="84"/>
      <c r="Q2" s="68" t="s">
        <v>97</v>
      </c>
      <c r="R2" s="69">
        <f>R1/2</f>
        <v>7520</v>
      </c>
      <c r="S2" s="69"/>
      <c r="T2" s="69"/>
      <c r="U2" s="70"/>
      <c r="V2" s="71" t="s">
        <v>98</v>
      </c>
      <c r="W2" s="72">
        <f>W1/R1</f>
        <v>14.60904255319149</v>
      </c>
    </row>
    <row r="3" spans="1:28" s="67" customFormat="1" ht="17.25" thickTop="1">
      <c r="A3" s="58" t="s">
        <v>303</v>
      </c>
      <c r="G3" s="58"/>
      <c r="H3" s="58" t="s">
        <v>300</v>
      </c>
      <c r="P3" s="58" t="s">
        <v>131</v>
      </c>
      <c r="Y3" s="58"/>
    </row>
    <row r="4" spans="1:28" s="67" customFormat="1">
      <c r="A4" s="66"/>
      <c r="B4" s="58" t="s">
        <v>130</v>
      </c>
      <c r="C4" s="58" t="s">
        <v>95</v>
      </c>
      <c r="D4" s="58" t="s">
        <v>140</v>
      </c>
      <c r="E4" s="58" t="s">
        <v>141</v>
      </c>
      <c r="F4" s="58" t="s">
        <v>99</v>
      </c>
      <c r="H4" s="66"/>
      <c r="I4" s="58" t="s">
        <v>130</v>
      </c>
      <c r="J4" s="58" t="s">
        <v>95</v>
      </c>
      <c r="K4" s="58" t="s">
        <v>150</v>
      </c>
      <c r="L4" s="58" t="s">
        <v>151</v>
      </c>
      <c r="M4" s="58" t="s">
        <v>140</v>
      </c>
      <c r="N4" s="58" t="s">
        <v>141</v>
      </c>
      <c r="O4" s="58" t="s">
        <v>99</v>
      </c>
      <c r="P4" s="58"/>
      <c r="Q4" s="58" t="s">
        <v>130</v>
      </c>
      <c r="R4" s="58" t="s">
        <v>95</v>
      </c>
      <c r="S4" s="58" t="s">
        <v>150</v>
      </c>
      <c r="T4" s="58" t="s">
        <v>151</v>
      </c>
      <c r="U4" s="58" t="s">
        <v>140</v>
      </c>
      <c r="V4" s="58" t="s">
        <v>141</v>
      </c>
      <c r="W4" s="58" t="s">
        <v>99</v>
      </c>
      <c r="Y4" s="58"/>
      <c r="Z4" s="58"/>
      <c r="AA4" s="58"/>
      <c r="AB4" s="58"/>
    </row>
    <row r="5" spans="1:28">
      <c r="A5" s="66">
        <v>1</v>
      </c>
      <c r="B5" s="103" t="s">
        <v>309</v>
      </c>
      <c r="C5" s="104" t="s">
        <v>79</v>
      </c>
      <c r="D5" s="66">
        <v>2000</v>
      </c>
      <c r="E5" s="105" t="s">
        <v>308</v>
      </c>
      <c r="F5" s="76">
        <f>SUM(D5:D64)</f>
        <v>15000</v>
      </c>
      <c r="H5" s="66">
        <v>1</v>
      </c>
      <c r="I5" s="106"/>
      <c r="J5" s="96"/>
      <c r="K5" s="96"/>
      <c r="L5" s="96"/>
      <c r="M5" s="97"/>
      <c r="N5" s="98"/>
      <c r="O5" s="76">
        <f>SUM(M5:M64)</f>
        <v>0</v>
      </c>
      <c r="P5" s="66">
        <v>1</v>
      </c>
      <c r="Q5" s="75" t="s">
        <v>311</v>
      </c>
      <c r="R5" s="85" t="s">
        <v>184</v>
      </c>
      <c r="S5" s="85">
        <v>1</v>
      </c>
      <c r="T5" s="85">
        <v>40</v>
      </c>
      <c r="U5" s="85">
        <v>40</v>
      </c>
      <c r="V5" s="105" t="s">
        <v>308</v>
      </c>
      <c r="W5" s="76">
        <f>SUM(U5:U53)</f>
        <v>40</v>
      </c>
      <c r="X5" s="66"/>
    </row>
    <row r="6" spans="1:28">
      <c r="A6" s="66">
        <v>2</v>
      </c>
      <c r="B6" s="103" t="s">
        <v>310</v>
      </c>
      <c r="C6" s="104" t="s">
        <v>79</v>
      </c>
      <c r="D6" s="66">
        <v>13000</v>
      </c>
      <c r="E6" s="105" t="s">
        <v>308</v>
      </c>
      <c r="H6" s="66">
        <v>2</v>
      </c>
      <c r="I6" s="75"/>
      <c r="J6" s="104"/>
      <c r="K6" s="104"/>
      <c r="L6" s="104"/>
      <c r="M6" s="104"/>
      <c r="N6" s="105"/>
      <c r="P6" s="66">
        <v>2</v>
      </c>
      <c r="Q6" s="75"/>
      <c r="R6" s="85"/>
      <c r="S6" s="85"/>
      <c r="T6" s="85"/>
      <c r="U6" s="85"/>
      <c r="X6" s="66"/>
      <c r="Z6" s="79"/>
    </row>
    <row r="7" spans="1:28">
      <c r="A7" s="66">
        <v>3</v>
      </c>
      <c r="B7" s="95"/>
      <c r="C7" s="96"/>
      <c r="D7" s="97"/>
      <c r="E7" s="98"/>
      <c r="H7" s="66">
        <v>3</v>
      </c>
      <c r="I7" s="107"/>
      <c r="J7" s="104"/>
      <c r="K7" s="104"/>
      <c r="L7" s="104"/>
      <c r="M7" s="104"/>
      <c r="N7" s="105"/>
      <c r="P7" s="66">
        <v>3</v>
      </c>
      <c r="Q7" s="75"/>
      <c r="R7" s="85"/>
      <c r="S7" s="85"/>
      <c r="T7" s="85"/>
      <c r="U7" s="85"/>
      <c r="X7" s="66"/>
    </row>
    <row r="8" spans="1:28">
      <c r="A8" s="66">
        <v>4</v>
      </c>
      <c r="B8" s="95"/>
      <c r="C8" s="96"/>
      <c r="D8" s="97"/>
      <c r="E8" s="98"/>
      <c r="H8" s="66">
        <v>4</v>
      </c>
      <c r="I8" s="107"/>
      <c r="J8" s="104"/>
      <c r="K8" s="104"/>
      <c r="L8" s="104"/>
      <c r="M8" s="104"/>
      <c r="N8" s="105"/>
      <c r="P8" s="66">
        <v>4</v>
      </c>
      <c r="Q8" s="75"/>
      <c r="R8" s="85"/>
      <c r="S8" s="85"/>
      <c r="T8" s="85"/>
      <c r="U8" s="85"/>
      <c r="X8" s="66"/>
      <c r="Y8" s="87"/>
    </row>
    <row r="9" spans="1:28">
      <c r="A9" s="66">
        <v>5</v>
      </c>
      <c r="B9" s="95"/>
      <c r="C9" s="96"/>
      <c r="D9" s="96"/>
      <c r="E9" s="98"/>
      <c r="H9" s="66">
        <v>5</v>
      </c>
      <c r="I9" s="95"/>
      <c r="J9" s="104"/>
      <c r="K9" s="96"/>
      <c r="L9" s="104"/>
      <c r="M9" s="104"/>
      <c r="N9" s="98"/>
      <c r="P9" s="66">
        <v>5</v>
      </c>
      <c r="Q9" s="75"/>
      <c r="R9" s="85"/>
      <c r="S9" s="85"/>
      <c r="T9" s="85"/>
      <c r="U9" s="85"/>
      <c r="X9" s="66"/>
      <c r="Y9" s="75"/>
    </row>
    <row r="10" spans="1:28">
      <c r="A10" s="66">
        <v>6</v>
      </c>
      <c r="B10" s="95"/>
      <c r="C10" s="96"/>
      <c r="D10" s="97"/>
      <c r="E10" s="98"/>
      <c r="H10" s="66">
        <v>6</v>
      </c>
      <c r="I10" s="95"/>
      <c r="J10" s="104"/>
      <c r="K10" s="96"/>
      <c r="L10" s="96"/>
      <c r="M10" s="97"/>
      <c r="N10" s="98"/>
      <c r="P10" s="66">
        <v>6</v>
      </c>
      <c r="Q10" s="75"/>
      <c r="R10" s="85"/>
      <c r="S10" s="85"/>
      <c r="T10" s="85"/>
      <c r="U10" s="85"/>
      <c r="X10" s="66"/>
      <c r="Y10" s="75"/>
      <c r="Z10" s="80"/>
    </row>
    <row r="11" spans="1:28">
      <c r="A11" s="66">
        <v>7</v>
      </c>
      <c r="B11" s="95"/>
      <c r="C11" s="96"/>
      <c r="D11" s="97"/>
      <c r="E11" s="98"/>
      <c r="F11" s="76"/>
      <c r="H11" s="66">
        <v>7</v>
      </c>
      <c r="I11" s="95"/>
      <c r="J11" s="96"/>
      <c r="K11" s="96"/>
      <c r="L11" s="96"/>
      <c r="M11" s="97"/>
      <c r="N11" s="98"/>
      <c r="O11" s="76"/>
      <c r="P11" s="66">
        <v>7</v>
      </c>
      <c r="Q11" s="75"/>
      <c r="R11" s="85"/>
      <c r="S11" s="85"/>
      <c r="T11" s="85"/>
      <c r="U11" s="85"/>
      <c r="X11" s="66"/>
      <c r="Y11" s="75"/>
      <c r="Z11" s="80"/>
    </row>
    <row r="12" spans="1:28">
      <c r="A12" s="66">
        <v>8</v>
      </c>
      <c r="B12" s="95"/>
      <c r="C12" s="96"/>
      <c r="D12" s="96"/>
      <c r="E12" s="98"/>
      <c r="H12" s="66">
        <v>8</v>
      </c>
      <c r="I12" s="95"/>
      <c r="J12" s="96"/>
      <c r="K12" s="96"/>
      <c r="L12" s="96"/>
      <c r="M12" s="96"/>
      <c r="N12" s="98"/>
      <c r="P12" s="66">
        <v>8</v>
      </c>
      <c r="Q12" s="75"/>
      <c r="R12" s="85"/>
      <c r="S12" s="85"/>
      <c r="T12" s="85"/>
      <c r="U12" s="85"/>
      <c r="X12" s="66"/>
      <c r="Y12" s="75"/>
      <c r="Z12" s="80"/>
    </row>
    <row r="13" spans="1:28">
      <c r="A13" s="66">
        <v>9</v>
      </c>
      <c r="B13" s="95"/>
      <c r="C13" s="96"/>
      <c r="D13" s="95"/>
      <c r="E13" s="98"/>
      <c r="F13" s="75"/>
      <c r="H13" s="66">
        <v>9</v>
      </c>
      <c r="I13" s="95"/>
      <c r="J13" s="96"/>
      <c r="K13" s="96"/>
      <c r="L13" s="96"/>
      <c r="M13" s="95"/>
      <c r="N13" s="98"/>
      <c r="O13" s="75"/>
      <c r="P13" s="66">
        <v>9</v>
      </c>
      <c r="Q13" s="75"/>
      <c r="R13" s="85"/>
      <c r="S13" s="85"/>
      <c r="T13" s="85"/>
      <c r="U13" s="85"/>
      <c r="X13" s="66"/>
      <c r="Y13" s="75"/>
      <c r="Z13" s="80"/>
    </row>
    <row r="14" spans="1:28">
      <c r="A14" s="66">
        <v>10</v>
      </c>
      <c r="B14" s="95"/>
      <c r="C14" s="96"/>
      <c r="D14" s="97"/>
      <c r="E14" s="98"/>
      <c r="F14" s="75"/>
      <c r="H14" s="66">
        <v>10</v>
      </c>
      <c r="I14" s="95"/>
      <c r="J14" s="96"/>
      <c r="K14" s="96"/>
      <c r="L14" s="96"/>
      <c r="M14" s="97"/>
      <c r="N14" s="98"/>
      <c r="O14" s="75"/>
      <c r="P14" s="66">
        <v>10</v>
      </c>
      <c r="Q14" s="75"/>
      <c r="R14" s="85"/>
      <c r="S14" s="85"/>
      <c r="T14" s="85"/>
      <c r="U14" s="85"/>
      <c r="X14" s="66"/>
      <c r="Y14" s="75"/>
      <c r="Z14" s="80"/>
    </row>
    <row r="15" spans="1:28">
      <c r="A15" s="66">
        <v>11</v>
      </c>
      <c r="B15" s="95"/>
      <c r="C15" s="96"/>
      <c r="D15" s="97"/>
      <c r="E15" s="98"/>
      <c r="H15" s="66">
        <v>11</v>
      </c>
      <c r="I15" s="95"/>
      <c r="J15" s="96"/>
      <c r="K15" s="96"/>
      <c r="L15" s="96"/>
      <c r="M15" s="97"/>
      <c r="N15" s="98"/>
      <c r="P15" s="66">
        <v>11</v>
      </c>
      <c r="Q15" s="75"/>
      <c r="R15" s="85"/>
      <c r="S15" s="85"/>
      <c r="T15" s="85"/>
      <c r="U15" s="85"/>
      <c r="X15" s="66"/>
      <c r="Y15" s="75"/>
      <c r="Z15" s="80"/>
    </row>
    <row r="16" spans="1:28">
      <c r="A16" s="66">
        <v>12</v>
      </c>
      <c r="B16" s="95"/>
      <c r="C16" s="96"/>
      <c r="D16" s="97"/>
      <c r="E16" s="98"/>
      <c r="H16" s="66">
        <v>12</v>
      </c>
      <c r="I16" s="95"/>
      <c r="J16" s="96"/>
      <c r="K16" s="96"/>
      <c r="L16" s="96"/>
      <c r="M16" s="97"/>
      <c r="N16" s="98"/>
      <c r="P16" s="66">
        <v>12</v>
      </c>
      <c r="Q16" s="75"/>
      <c r="R16" s="85"/>
      <c r="S16" s="85"/>
      <c r="T16" s="85"/>
      <c r="U16" s="85"/>
      <c r="X16" s="66"/>
      <c r="Y16" s="75"/>
      <c r="Z16" s="80"/>
    </row>
    <row r="17" spans="1:26">
      <c r="A17" s="66">
        <v>13</v>
      </c>
      <c r="B17" s="95"/>
      <c r="C17" s="96"/>
      <c r="D17" s="97"/>
      <c r="E17" s="98"/>
      <c r="H17" s="66">
        <v>13</v>
      </c>
      <c r="I17" s="75"/>
      <c r="J17" s="85"/>
      <c r="K17" s="85"/>
      <c r="L17" s="85"/>
      <c r="P17" s="66">
        <v>13</v>
      </c>
      <c r="Q17" s="75"/>
      <c r="R17" s="85"/>
      <c r="S17" s="85"/>
      <c r="T17" s="85"/>
      <c r="U17" s="85"/>
      <c r="X17" s="66"/>
      <c r="Z17" s="79"/>
    </row>
    <row r="18" spans="1:26">
      <c r="A18" s="66">
        <v>14</v>
      </c>
      <c r="B18" s="75"/>
      <c r="C18" s="75"/>
      <c r="D18" s="59"/>
      <c r="H18" s="66">
        <v>14</v>
      </c>
      <c r="I18" s="75"/>
      <c r="J18" s="85"/>
      <c r="K18" s="85"/>
      <c r="L18" s="85"/>
      <c r="P18" s="66">
        <v>14</v>
      </c>
      <c r="Q18" s="75"/>
      <c r="R18" s="85"/>
      <c r="S18" s="85"/>
      <c r="T18" s="85"/>
      <c r="U18" s="85"/>
      <c r="X18" s="66"/>
      <c r="Y18" s="81"/>
      <c r="Z18" s="80"/>
    </row>
    <row r="19" spans="1:26">
      <c r="A19" s="66">
        <v>15</v>
      </c>
      <c r="B19" s="75"/>
      <c r="C19" s="75"/>
      <c r="D19" s="59"/>
      <c r="H19" s="66">
        <v>15</v>
      </c>
      <c r="I19" s="75"/>
      <c r="J19" s="85"/>
      <c r="K19" s="85"/>
      <c r="L19" s="85"/>
      <c r="P19" s="66">
        <v>15</v>
      </c>
      <c r="Q19" s="75"/>
      <c r="R19" s="85"/>
      <c r="S19" s="85"/>
      <c r="T19" s="85"/>
      <c r="U19" s="85"/>
      <c r="X19" s="66"/>
      <c r="Y19" s="81"/>
      <c r="Z19" s="80"/>
    </row>
    <row r="20" spans="1:26">
      <c r="A20" s="66">
        <v>16</v>
      </c>
      <c r="B20" s="75"/>
      <c r="C20" s="75"/>
      <c r="D20" s="59"/>
      <c r="H20" s="66">
        <v>16</v>
      </c>
      <c r="I20" s="75"/>
      <c r="J20" s="85"/>
      <c r="K20" s="85"/>
      <c r="L20" s="85"/>
      <c r="P20" s="66">
        <v>16</v>
      </c>
      <c r="Q20" s="75"/>
      <c r="R20" s="85"/>
      <c r="S20" s="85"/>
      <c r="T20" s="85"/>
      <c r="U20" s="85"/>
      <c r="X20" s="66"/>
      <c r="Y20" s="81"/>
      <c r="Z20" s="80"/>
    </row>
    <row r="21" spans="1:26">
      <c r="A21" s="66">
        <v>17</v>
      </c>
      <c r="B21" s="75"/>
      <c r="C21" s="75"/>
      <c r="D21" s="82"/>
      <c r="E21" s="83"/>
      <c r="H21" s="66">
        <v>17</v>
      </c>
      <c r="I21" s="75"/>
      <c r="J21" s="85"/>
      <c r="K21" s="85"/>
      <c r="L21" s="85"/>
      <c r="P21" s="66">
        <v>17</v>
      </c>
      <c r="Q21" s="75"/>
      <c r="R21" s="85"/>
      <c r="S21" s="85"/>
      <c r="T21" s="85"/>
      <c r="U21" s="85"/>
      <c r="X21" s="66"/>
      <c r="Y21" s="81"/>
      <c r="Z21" s="80"/>
    </row>
    <row r="22" spans="1:26">
      <c r="A22" s="66">
        <v>18</v>
      </c>
      <c r="B22" s="75"/>
      <c r="C22" s="75"/>
      <c r="D22" s="82"/>
      <c r="E22" s="83"/>
      <c r="H22" s="66">
        <v>18</v>
      </c>
      <c r="I22" s="75"/>
      <c r="J22" s="85"/>
      <c r="K22" s="85"/>
      <c r="L22" s="85"/>
      <c r="M22" s="85"/>
      <c r="P22" s="66">
        <v>18</v>
      </c>
      <c r="Q22" s="75"/>
      <c r="R22" s="85"/>
      <c r="S22" s="85"/>
      <c r="T22" s="85"/>
      <c r="U22" s="85"/>
      <c r="X22" s="66"/>
      <c r="Y22" s="81"/>
      <c r="Z22" s="80"/>
    </row>
    <row r="23" spans="1:26">
      <c r="A23" s="66">
        <v>19</v>
      </c>
      <c r="B23" s="75"/>
      <c r="C23" s="75"/>
      <c r="D23" s="82"/>
      <c r="E23" s="83"/>
      <c r="H23" s="66">
        <v>19</v>
      </c>
      <c r="I23" s="75"/>
      <c r="J23" s="75"/>
      <c r="K23" s="75"/>
      <c r="L23" s="75"/>
      <c r="M23" s="82"/>
      <c r="N23" s="83"/>
      <c r="P23" s="66">
        <v>19</v>
      </c>
      <c r="R23" s="85"/>
      <c r="S23" s="85"/>
      <c r="T23" s="85"/>
      <c r="U23" s="85"/>
      <c r="X23" s="66"/>
    </row>
    <row r="24" spans="1:26">
      <c r="A24" s="66">
        <v>20</v>
      </c>
      <c r="B24" s="75"/>
      <c r="C24" s="75"/>
      <c r="D24" s="59"/>
      <c r="H24" s="66">
        <v>20</v>
      </c>
      <c r="I24" s="75"/>
      <c r="J24" s="75"/>
      <c r="K24" s="75"/>
      <c r="L24" s="75"/>
      <c r="P24" s="66">
        <v>20</v>
      </c>
      <c r="R24" s="85"/>
      <c r="S24" s="85"/>
      <c r="T24" s="85"/>
      <c r="U24" s="85"/>
      <c r="X24" s="66"/>
    </row>
    <row r="25" spans="1:26">
      <c r="A25" s="66">
        <v>21</v>
      </c>
      <c r="B25" s="75"/>
      <c r="C25" s="75"/>
      <c r="D25" s="59"/>
      <c r="H25" s="66">
        <v>21</v>
      </c>
      <c r="I25" s="75"/>
      <c r="J25" s="75"/>
      <c r="K25" s="75"/>
      <c r="L25" s="75"/>
      <c r="P25" s="66">
        <v>21</v>
      </c>
      <c r="R25" s="85"/>
      <c r="S25" s="85"/>
      <c r="T25" s="85"/>
      <c r="U25" s="85"/>
      <c r="X25" s="66"/>
    </row>
    <row r="26" spans="1:26">
      <c r="A26" s="66">
        <v>22</v>
      </c>
      <c r="B26" s="75"/>
      <c r="C26" s="75"/>
      <c r="D26" s="59"/>
      <c r="H26" s="66">
        <v>22</v>
      </c>
      <c r="I26" s="75"/>
      <c r="J26" s="75"/>
      <c r="K26" s="75"/>
      <c r="L26" s="75"/>
      <c r="P26" s="66">
        <v>22</v>
      </c>
      <c r="R26" s="85"/>
      <c r="S26" s="85"/>
      <c r="T26" s="85"/>
      <c r="U26" s="85"/>
      <c r="X26" s="66"/>
    </row>
    <row r="27" spans="1:26">
      <c r="A27" s="66">
        <v>23</v>
      </c>
      <c r="B27" s="75"/>
      <c r="C27" s="75"/>
      <c r="D27" s="59"/>
      <c r="H27" s="66">
        <v>23</v>
      </c>
      <c r="I27" s="75"/>
      <c r="J27" s="75"/>
      <c r="K27" s="75"/>
      <c r="L27" s="75"/>
      <c r="P27" s="66">
        <v>23</v>
      </c>
      <c r="R27" s="85"/>
      <c r="S27" s="85"/>
      <c r="T27" s="85"/>
      <c r="U27" s="59"/>
      <c r="X27" s="66"/>
    </row>
    <row r="28" spans="1:26">
      <c r="A28" s="66">
        <v>24</v>
      </c>
      <c r="B28" s="75"/>
      <c r="C28" s="75"/>
      <c r="D28" s="59"/>
      <c r="H28" s="66">
        <v>24</v>
      </c>
      <c r="I28" s="75"/>
      <c r="J28" s="75"/>
      <c r="K28" s="75"/>
      <c r="L28" s="75"/>
      <c r="P28" s="66">
        <v>24</v>
      </c>
      <c r="R28" s="85"/>
      <c r="S28" s="85"/>
      <c r="T28" s="85"/>
      <c r="U28" s="59"/>
      <c r="X28" s="66"/>
    </row>
    <row r="29" spans="1:26">
      <c r="A29" s="66">
        <v>25</v>
      </c>
      <c r="B29" s="75"/>
      <c r="C29" s="75"/>
      <c r="D29" s="59"/>
      <c r="H29" s="66">
        <v>25</v>
      </c>
      <c r="I29" s="75"/>
      <c r="J29" s="75"/>
      <c r="K29" s="75"/>
      <c r="L29" s="75"/>
      <c r="P29" s="66">
        <v>25</v>
      </c>
      <c r="R29" s="85"/>
      <c r="U29" s="96"/>
      <c r="X29" s="66"/>
    </row>
    <row r="30" spans="1:26">
      <c r="A30" s="66">
        <v>26</v>
      </c>
      <c r="B30" s="75"/>
      <c r="C30" s="75"/>
      <c r="D30" s="59"/>
      <c r="H30" s="66">
        <v>26</v>
      </c>
      <c r="I30" s="75"/>
      <c r="J30" s="75"/>
      <c r="K30" s="75"/>
      <c r="L30" s="75"/>
      <c r="P30" s="66">
        <v>26</v>
      </c>
      <c r="R30" s="85"/>
      <c r="T30" s="79"/>
      <c r="U30" s="96"/>
      <c r="X30" s="66"/>
    </row>
    <row r="31" spans="1:26">
      <c r="A31" s="66">
        <v>27</v>
      </c>
      <c r="B31" s="75"/>
      <c r="C31" s="75"/>
      <c r="D31" s="59"/>
      <c r="H31" s="66">
        <v>27</v>
      </c>
      <c r="I31" s="75"/>
      <c r="J31" s="75"/>
      <c r="K31" s="75"/>
      <c r="L31" s="75"/>
      <c r="P31" s="66">
        <v>27</v>
      </c>
      <c r="R31" s="85"/>
      <c r="U31" s="96"/>
      <c r="X31" s="66"/>
    </row>
    <row r="32" spans="1:26">
      <c r="A32" s="66">
        <v>28</v>
      </c>
      <c r="B32" s="75"/>
      <c r="C32" s="75"/>
      <c r="D32" s="59"/>
      <c r="H32" s="66">
        <v>28</v>
      </c>
      <c r="I32" s="75"/>
      <c r="J32" s="75"/>
      <c r="K32" s="75"/>
      <c r="L32" s="75"/>
      <c r="P32" s="66">
        <v>28</v>
      </c>
      <c r="Q32" s="87"/>
      <c r="R32" s="85"/>
      <c r="X32" s="66"/>
    </row>
    <row r="33" spans="1:24">
      <c r="A33" s="66">
        <v>29</v>
      </c>
      <c r="B33" s="75"/>
      <c r="C33" s="75"/>
      <c r="D33" s="59"/>
      <c r="H33" s="66">
        <v>29</v>
      </c>
      <c r="I33" s="75"/>
      <c r="J33" s="75"/>
      <c r="K33" s="75"/>
      <c r="L33" s="75"/>
      <c r="P33" s="66">
        <v>29</v>
      </c>
      <c r="Q33" s="75"/>
      <c r="R33" s="85"/>
      <c r="X33" s="66"/>
    </row>
    <row r="34" spans="1:24">
      <c r="A34" s="66">
        <v>30</v>
      </c>
      <c r="B34" s="75"/>
      <c r="C34" s="75"/>
      <c r="D34" s="59"/>
      <c r="H34" s="66">
        <v>30</v>
      </c>
      <c r="I34" s="75"/>
      <c r="J34" s="75"/>
      <c r="K34" s="75"/>
      <c r="L34" s="75"/>
      <c r="P34" s="66">
        <v>30</v>
      </c>
      <c r="Q34" s="75"/>
      <c r="R34" s="85"/>
      <c r="T34" s="80"/>
      <c r="X34" s="66"/>
    </row>
    <row r="35" spans="1:24">
      <c r="A35" s="66">
        <v>31</v>
      </c>
      <c r="B35" s="75"/>
      <c r="C35" s="75"/>
      <c r="D35" s="59"/>
      <c r="H35" s="66">
        <v>31</v>
      </c>
      <c r="I35" s="75"/>
      <c r="J35" s="75"/>
      <c r="K35" s="75"/>
      <c r="L35" s="75"/>
      <c r="P35" s="66">
        <v>31</v>
      </c>
      <c r="Q35" s="75"/>
      <c r="R35" s="85"/>
      <c r="T35" s="80"/>
      <c r="X35" s="66"/>
    </row>
    <row r="36" spans="1:24">
      <c r="A36" s="66">
        <v>32</v>
      </c>
      <c r="B36" s="75"/>
      <c r="C36" s="75"/>
      <c r="D36" s="59"/>
      <c r="H36" s="66">
        <v>32</v>
      </c>
      <c r="I36" s="75"/>
      <c r="J36" s="75"/>
      <c r="K36" s="75"/>
      <c r="L36" s="75"/>
      <c r="P36" s="66">
        <v>32</v>
      </c>
      <c r="Q36" s="75"/>
      <c r="R36" s="85"/>
      <c r="T36" s="80"/>
      <c r="X36" s="66"/>
    </row>
    <row r="37" spans="1:24">
      <c r="A37" s="66">
        <v>33</v>
      </c>
      <c r="B37" s="75"/>
      <c r="C37" s="75"/>
      <c r="D37" s="59"/>
      <c r="H37" s="66">
        <v>33</v>
      </c>
      <c r="I37" s="75"/>
      <c r="J37" s="75"/>
      <c r="K37" s="75"/>
      <c r="L37" s="75"/>
      <c r="P37" s="66">
        <v>33</v>
      </c>
      <c r="Q37" s="75"/>
      <c r="R37" s="85"/>
      <c r="T37" s="80"/>
      <c r="X37" s="66"/>
    </row>
    <row r="38" spans="1:24">
      <c r="A38" s="66">
        <v>34</v>
      </c>
      <c r="B38" s="75"/>
      <c r="C38" s="75"/>
      <c r="D38" s="59"/>
      <c r="H38" s="66">
        <v>34</v>
      </c>
      <c r="I38" s="75"/>
      <c r="J38" s="75"/>
      <c r="K38" s="75"/>
      <c r="L38" s="75"/>
      <c r="P38" s="66">
        <v>34</v>
      </c>
      <c r="Q38" s="75"/>
      <c r="R38" s="85"/>
      <c r="T38" s="80"/>
      <c r="X38" s="66"/>
    </row>
    <row r="39" spans="1:24">
      <c r="A39" s="66">
        <v>35</v>
      </c>
      <c r="B39" s="75"/>
      <c r="C39" s="75"/>
      <c r="D39" s="59"/>
      <c r="H39" s="66">
        <v>35</v>
      </c>
      <c r="I39" s="75"/>
      <c r="J39" s="75"/>
      <c r="K39" s="75"/>
      <c r="L39" s="75"/>
      <c r="P39" s="66">
        <v>35</v>
      </c>
      <c r="Q39" s="75"/>
      <c r="R39" s="85"/>
      <c r="T39" s="80"/>
      <c r="X39" s="66"/>
    </row>
    <row r="40" spans="1:24">
      <c r="A40" s="66">
        <v>36</v>
      </c>
      <c r="B40" s="75"/>
      <c r="C40" s="75"/>
      <c r="D40" s="59"/>
      <c r="H40" s="66">
        <v>36</v>
      </c>
      <c r="I40" s="75"/>
      <c r="J40" s="75"/>
      <c r="K40" s="75"/>
      <c r="L40" s="75"/>
      <c r="P40" s="66">
        <v>36</v>
      </c>
      <c r="Q40" s="75"/>
      <c r="R40" s="85"/>
      <c r="T40" s="80"/>
      <c r="X40" s="66"/>
    </row>
    <row r="41" spans="1:24">
      <c r="A41" s="66">
        <v>37</v>
      </c>
      <c r="B41" s="75"/>
      <c r="C41" s="75"/>
      <c r="D41" s="59"/>
      <c r="H41" s="66">
        <v>37</v>
      </c>
      <c r="I41" s="75"/>
      <c r="J41" s="75"/>
      <c r="K41" s="75"/>
      <c r="L41" s="75"/>
      <c r="P41" s="66">
        <v>37</v>
      </c>
      <c r="R41" s="85"/>
      <c r="T41" s="79"/>
      <c r="X41" s="66"/>
    </row>
    <row r="42" spans="1:24">
      <c r="A42" s="66">
        <v>38</v>
      </c>
      <c r="B42" s="75"/>
      <c r="C42" s="75"/>
      <c r="D42" s="59"/>
      <c r="H42" s="66">
        <v>38</v>
      </c>
      <c r="I42" s="75"/>
      <c r="J42" s="75"/>
      <c r="K42" s="75"/>
      <c r="L42" s="75"/>
      <c r="P42" s="66">
        <v>38</v>
      </c>
      <c r="Q42" s="81"/>
      <c r="R42" s="85"/>
      <c r="T42" s="80"/>
      <c r="X42" s="66"/>
    </row>
    <row r="43" spans="1:24">
      <c r="A43" s="66">
        <v>39</v>
      </c>
      <c r="B43" s="75"/>
      <c r="C43" s="75"/>
      <c r="D43" s="59"/>
      <c r="H43" s="66">
        <v>39</v>
      </c>
      <c r="I43" s="75"/>
      <c r="J43" s="75"/>
      <c r="K43" s="75"/>
      <c r="L43" s="75"/>
      <c r="P43" s="66">
        <v>39</v>
      </c>
      <c r="Q43" s="81"/>
      <c r="R43" s="85"/>
      <c r="T43" s="80"/>
      <c r="X43" s="66"/>
    </row>
    <row r="44" spans="1:24">
      <c r="A44" s="66">
        <v>40</v>
      </c>
      <c r="B44" s="75"/>
      <c r="C44" s="75"/>
      <c r="D44" s="59"/>
      <c r="H44" s="66">
        <v>40</v>
      </c>
      <c r="I44" s="75"/>
      <c r="J44" s="75"/>
      <c r="K44" s="75"/>
      <c r="L44" s="75"/>
      <c r="P44" s="66">
        <v>40</v>
      </c>
      <c r="R44" s="85"/>
      <c r="X44" s="66"/>
    </row>
    <row r="45" spans="1:24">
      <c r="A45" s="66">
        <v>41</v>
      </c>
      <c r="B45" s="75"/>
      <c r="C45" s="75"/>
      <c r="D45" s="59"/>
      <c r="H45" s="66">
        <v>41</v>
      </c>
      <c r="I45" s="75"/>
      <c r="J45" s="75"/>
      <c r="K45" s="75"/>
      <c r="L45" s="75"/>
      <c r="P45" s="66">
        <v>41</v>
      </c>
      <c r="X45" s="66"/>
    </row>
    <row r="46" spans="1:24">
      <c r="A46" s="66">
        <v>42</v>
      </c>
      <c r="B46" s="75"/>
      <c r="C46" s="75"/>
      <c r="D46" s="59"/>
      <c r="H46" s="66">
        <v>42</v>
      </c>
      <c r="I46" s="75"/>
      <c r="J46" s="75"/>
      <c r="K46" s="75"/>
      <c r="L46" s="75"/>
      <c r="P46" s="66">
        <v>42</v>
      </c>
      <c r="X46" s="66"/>
    </row>
    <row r="47" spans="1:24">
      <c r="A47" s="66">
        <v>43</v>
      </c>
      <c r="D47" s="59"/>
      <c r="H47" s="66">
        <v>43</v>
      </c>
      <c r="P47" s="66">
        <v>43</v>
      </c>
      <c r="X47" s="66"/>
    </row>
    <row r="48" spans="1:24">
      <c r="A48" s="66"/>
      <c r="D48" s="59"/>
    </row>
    <row r="49" spans="1:20">
      <c r="A49" s="66"/>
      <c r="D49" s="59"/>
    </row>
    <row r="55" spans="1:20">
      <c r="Q55" s="77"/>
      <c r="R55" s="77"/>
      <c r="S55" s="77"/>
      <c r="T55" s="77"/>
    </row>
    <row r="66" spans="9:16">
      <c r="I66" s="75"/>
      <c r="J66" s="75"/>
      <c r="K66" s="75"/>
      <c r="L66" s="75"/>
      <c r="M66" s="75"/>
      <c r="O66" s="76"/>
      <c r="P66" s="76"/>
    </row>
    <row r="67" spans="9:16">
      <c r="I67" s="75"/>
      <c r="J67" s="75"/>
      <c r="K67" s="75"/>
      <c r="L67" s="75"/>
    </row>
    <row r="68" spans="9:16">
      <c r="I68" s="75"/>
      <c r="J68" s="75"/>
      <c r="K68" s="75"/>
      <c r="L68" s="75"/>
    </row>
    <row r="69" spans="9:16">
      <c r="I69" s="75"/>
      <c r="J69" s="75"/>
      <c r="K69" s="75"/>
      <c r="L69" s="75"/>
    </row>
    <row r="70" spans="9:16">
      <c r="I70" s="75"/>
      <c r="J70" s="75"/>
      <c r="K70" s="75"/>
      <c r="L70" s="75"/>
    </row>
    <row r="71" spans="9:16">
      <c r="I71" s="75"/>
      <c r="J71" s="75"/>
      <c r="K71" s="75"/>
      <c r="L71" s="75"/>
    </row>
    <row r="72" spans="9:16">
      <c r="I72" s="75"/>
      <c r="J72" s="75"/>
      <c r="K72" s="75"/>
      <c r="L72" s="75"/>
    </row>
    <row r="73" spans="9:16">
      <c r="I73" s="75"/>
      <c r="J73" s="75"/>
      <c r="K73" s="75"/>
      <c r="L73" s="75"/>
    </row>
    <row r="74" spans="9:16">
      <c r="I74" s="75"/>
      <c r="J74" s="75"/>
      <c r="K74" s="75"/>
      <c r="L74" s="75"/>
    </row>
    <row r="75" spans="9:16">
      <c r="I75" s="75"/>
      <c r="J75" s="75"/>
      <c r="K75" s="75"/>
      <c r="L75" s="75"/>
    </row>
    <row r="76" spans="9:16">
      <c r="I76" s="75"/>
      <c r="J76" s="75"/>
      <c r="K76" s="75"/>
      <c r="L76" s="75"/>
    </row>
    <row r="77" spans="9:16">
      <c r="I77" s="75"/>
      <c r="J77" s="75"/>
      <c r="K77" s="75"/>
      <c r="L77" s="75"/>
    </row>
    <row r="81" spans="9:16">
      <c r="M81" s="82"/>
      <c r="N81" s="83"/>
    </row>
    <row r="82" spans="9:16">
      <c r="O82" s="83"/>
      <c r="P82" s="83"/>
    </row>
    <row r="86" spans="9:16">
      <c r="I86" s="75"/>
      <c r="J86" s="75"/>
      <c r="K86" s="75"/>
      <c r="L86" s="75"/>
    </row>
    <row r="104" spans="9:12">
      <c r="I104" s="75"/>
      <c r="J104" s="75"/>
      <c r="K104" s="75"/>
      <c r="L104" s="75"/>
    </row>
    <row r="105" spans="9:12">
      <c r="I105" s="75"/>
      <c r="J105" s="75"/>
      <c r="K105" s="75"/>
      <c r="L105" s="75"/>
    </row>
    <row r="127" spans="7:15">
      <c r="G127" s="58" t="s">
        <v>111</v>
      </c>
      <c r="H127" s="66">
        <v>1</v>
      </c>
      <c r="I127" s="60" t="s">
        <v>112</v>
      </c>
      <c r="M127" s="59">
        <v>2380</v>
      </c>
      <c r="N127" s="60" t="s">
        <v>105</v>
      </c>
      <c r="O127" s="60" t="s">
        <v>113</v>
      </c>
    </row>
    <row r="128" spans="7:15">
      <c r="H128" s="66">
        <v>2</v>
      </c>
      <c r="I128" s="60" t="s">
        <v>114</v>
      </c>
      <c r="M128" s="59">
        <v>2500</v>
      </c>
      <c r="N128" s="60" t="s">
        <v>101</v>
      </c>
      <c r="O128" s="60" t="s">
        <v>113</v>
      </c>
    </row>
    <row r="129" spans="8:15">
      <c r="H129" s="66">
        <v>3</v>
      </c>
      <c r="I129" s="60" t="s">
        <v>115</v>
      </c>
      <c r="M129" s="59">
        <v>2000</v>
      </c>
      <c r="N129" s="60" t="s">
        <v>100</v>
      </c>
      <c r="O129" s="60" t="s">
        <v>113</v>
      </c>
    </row>
    <row r="130" spans="8:15">
      <c r="H130" s="66">
        <v>4</v>
      </c>
      <c r="I130" s="60" t="s">
        <v>116</v>
      </c>
      <c r="M130" s="59">
        <v>2200</v>
      </c>
      <c r="N130" s="60" t="s">
        <v>109</v>
      </c>
      <c r="O130" s="60" t="s">
        <v>113</v>
      </c>
    </row>
    <row r="131" spans="8:15">
      <c r="H131" s="66">
        <v>5</v>
      </c>
      <c r="I131" s="60" t="s">
        <v>117</v>
      </c>
      <c r="M131" s="59">
        <v>1800</v>
      </c>
      <c r="N131" s="60" t="s">
        <v>101</v>
      </c>
      <c r="O131" s="60" t="s">
        <v>113</v>
      </c>
    </row>
    <row r="132" spans="8:15">
      <c r="H132" s="66">
        <v>6</v>
      </c>
      <c r="I132" s="75" t="s">
        <v>118</v>
      </c>
      <c r="J132" s="75"/>
      <c r="K132" s="75"/>
      <c r="L132" s="75"/>
      <c r="M132" s="59">
        <v>2000</v>
      </c>
      <c r="N132" s="60" t="s">
        <v>119</v>
      </c>
      <c r="O132" s="60" t="s">
        <v>120</v>
      </c>
    </row>
    <row r="133" spans="8:15">
      <c r="H133" s="66">
        <v>7</v>
      </c>
      <c r="I133" s="60" t="s">
        <v>121</v>
      </c>
      <c r="M133" s="60">
        <v>1500</v>
      </c>
      <c r="N133" s="60" t="s">
        <v>100</v>
      </c>
      <c r="O133" s="60" t="s">
        <v>122</v>
      </c>
    </row>
    <row r="134" spans="8:15">
      <c r="H134" s="66">
        <v>8</v>
      </c>
      <c r="I134" s="60" t="s">
        <v>123</v>
      </c>
      <c r="M134" s="59">
        <v>2000</v>
      </c>
      <c r="N134" s="60" t="s">
        <v>106</v>
      </c>
      <c r="O134" s="60" t="s">
        <v>113</v>
      </c>
    </row>
    <row r="135" spans="8:15">
      <c r="H135" s="66">
        <v>9</v>
      </c>
      <c r="I135" s="81" t="s">
        <v>124</v>
      </c>
      <c r="J135" s="81"/>
      <c r="K135" s="81"/>
      <c r="L135" s="81"/>
      <c r="M135" s="80">
        <v>4500</v>
      </c>
      <c r="N135" s="60" t="s">
        <v>110</v>
      </c>
      <c r="O135" s="60" t="s">
        <v>122</v>
      </c>
    </row>
    <row r="136" spans="8:15">
      <c r="H136" s="66">
        <v>10</v>
      </c>
      <c r="I136" s="75" t="s">
        <v>125</v>
      </c>
      <c r="J136" s="75"/>
      <c r="K136" s="75"/>
      <c r="L136" s="75"/>
      <c r="M136" s="59">
        <v>2000</v>
      </c>
      <c r="N136" s="60" t="s">
        <v>108</v>
      </c>
      <c r="O136" s="60" t="s">
        <v>113</v>
      </c>
    </row>
    <row r="137" spans="8:15">
      <c r="H137" s="66">
        <v>11</v>
      </c>
      <c r="I137" s="75" t="s">
        <v>126</v>
      </c>
      <c r="J137" s="75"/>
      <c r="K137" s="75"/>
      <c r="L137" s="75"/>
      <c r="M137" s="59">
        <v>2100</v>
      </c>
      <c r="N137" s="60" t="s">
        <v>102</v>
      </c>
      <c r="O137" s="60" t="s">
        <v>120</v>
      </c>
    </row>
    <row r="138" spans="8:15">
      <c r="H138" s="66">
        <v>12</v>
      </c>
      <c r="I138" s="60" t="s">
        <v>127</v>
      </c>
      <c r="M138" s="59">
        <v>2000</v>
      </c>
      <c r="N138" s="60" t="s">
        <v>103</v>
      </c>
      <c r="O138" s="60" t="s">
        <v>113</v>
      </c>
    </row>
    <row r="139" spans="8:15">
      <c r="H139" s="66">
        <v>13</v>
      </c>
      <c r="I139" s="60" t="s">
        <v>128</v>
      </c>
      <c r="M139" s="59">
        <v>1500</v>
      </c>
      <c r="N139" s="60" t="s">
        <v>104</v>
      </c>
      <c r="O139" s="60" t="s">
        <v>113</v>
      </c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9"/>
  <sheetViews>
    <sheetView zoomScale="85" zoomScaleNormal="85" workbookViewId="0">
      <selection activeCell="I25" sqref="I25"/>
    </sheetView>
  </sheetViews>
  <sheetFormatPr defaultColWidth="9" defaultRowHeight="16.5"/>
  <cols>
    <col min="1" max="1" width="6.125" style="60" bestFit="1" customWidth="1"/>
    <col min="2" max="2" width="24.75" style="60" bestFit="1" customWidth="1"/>
    <col min="3" max="4" width="6.125" style="60" bestFit="1" customWidth="1"/>
    <col min="5" max="5" width="6.625" style="60" bestFit="1" customWidth="1"/>
    <col min="6" max="6" width="7.625" style="60" bestFit="1" customWidth="1"/>
    <col min="7" max="7" width="6.125" style="58" bestFit="1" customWidth="1"/>
    <col min="8" max="8" width="6.125" style="66" bestFit="1" customWidth="1"/>
    <col min="9" max="9" width="30.125" style="60" bestFit="1" customWidth="1"/>
    <col min="10" max="12" width="6.125" style="60" bestFit="1" customWidth="1"/>
    <col min="13" max="13" width="6.125" style="59" bestFit="1" customWidth="1"/>
    <col min="14" max="14" width="6.125" style="59" customWidth="1"/>
    <col min="15" max="15" width="6.625" style="60" bestFit="1" customWidth="1"/>
    <col min="16" max="16" width="9" style="60" bestFit="1" customWidth="1"/>
    <col min="17" max="17" width="6.125" style="60" bestFit="1" customWidth="1"/>
    <col min="18" max="18" width="36.25" style="60" bestFit="1" customWidth="1"/>
    <col min="19" max="19" width="12.125" style="60" bestFit="1" customWidth="1"/>
    <col min="20" max="22" width="6.125" style="60" bestFit="1" customWidth="1"/>
    <col min="23" max="23" width="15.25" style="60" bestFit="1" customWidth="1"/>
    <col min="24" max="24" width="10" style="60" bestFit="1" customWidth="1"/>
    <col min="25" max="25" width="3.5" style="60" bestFit="1" customWidth="1"/>
    <col min="26" max="26" width="12.75" style="60" bestFit="1" customWidth="1"/>
    <col min="27" max="29" width="6.125" style="60" bestFit="1" customWidth="1"/>
    <col min="30" max="16384" width="9" style="60"/>
  </cols>
  <sheetData>
    <row r="1" spans="1:29" ht="20.25" thickTop="1">
      <c r="H1" s="160" t="s">
        <v>307</v>
      </c>
      <c r="I1" s="161"/>
      <c r="J1" s="84"/>
      <c r="K1" s="84"/>
      <c r="L1" s="84"/>
      <c r="R1" s="61" t="s">
        <v>306</v>
      </c>
      <c r="S1" s="62">
        <f>AB3+P5+X5+F5</f>
        <v>95030</v>
      </c>
      <c r="T1" s="62"/>
      <c r="U1" s="62"/>
      <c r="V1" s="63"/>
      <c r="W1" s="64" t="s">
        <v>305</v>
      </c>
      <c r="X1" s="65">
        <f>'2025墨水機應收帳款 '!E17</f>
        <v>219720</v>
      </c>
    </row>
    <row r="2" spans="1:29" ht="20.25" thickBot="1">
      <c r="H2" s="86"/>
      <c r="I2" s="84"/>
      <c r="J2" s="84"/>
      <c r="K2" s="84"/>
      <c r="L2" s="84"/>
      <c r="R2" s="68" t="s">
        <v>97</v>
      </c>
      <c r="S2" s="69">
        <f>S1/2</f>
        <v>47515</v>
      </c>
      <c r="T2" s="69"/>
      <c r="U2" s="69"/>
      <c r="V2" s="70"/>
      <c r="W2" s="71" t="s">
        <v>98</v>
      </c>
      <c r="X2" s="72">
        <f>X1/S1</f>
        <v>2.3121119646427446</v>
      </c>
    </row>
    <row r="3" spans="1:29" s="67" customFormat="1" ht="17.25" thickTop="1">
      <c r="A3" s="58" t="s">
        <v>303</v>
      </c>
      <c r="G3" s="58"/>
      <c r="H3" s="58" t="s">
        <v>300</v>
      </c>
      <c r="Q3" s="58" t="s">
        <v>131</v>
      </c>
      <c r="Z3" s="58"/>
    </row>
    <row r="4" spans="1:29" s="67" customFormat="1">
      <c r="A4" s="66"/>
      <c r="B4" s="58" t="s">
        <v>130</v>
      </c>
      <c r="C4" s="58" t="s">
        <v>95</v>
      </c>
      <c r="D4" s="58" t="s">
        <v>140</v>
      </c>
      <c r="E4" s="58" t="s">
        <v>141</v>
      </c>
      <c r="F4" s="58" t="s">
        <v>99</v>
      </c>
      <c r="H4" s="66"/>
      <c r="I4" s="58" t="s">
        <v>130</v>
      </c>
      <c r="J4" s="58" t="s">
        <v>95</v>
      </c>
      <c r="K4" s="58" t="s">
        <v>150</v>
      </c>
      <c r="L4" s="58" t="s">
        <v>151</v>
      </c>
      <c r="M4" s="58" t="s">
        <v>140</v>
      </c>
      <c r="N4" s="58" t="s">
        <v>403</v>
      </c>
      <c r="O4" s="58" t="s">
        <v>141</v>
      </c>
      <c r="P4" s="58" t="s">
        <v>99</v>
      </c>
      <c r="Q4" s="58"/>
      <c r="R4" s="58" t="s">
        <v>130</v>
      </c>
      <c r="S4" s="58" t="s">
        <v>95</v>
      </c>
      <c r="T4" s="58" t="s">
        <v>150</v>
      </c>
      <c r="U4" s="58" t="s">
        <v>151</v>
      </c>
      <c r="V4" s="58" t="s">
        <v>140</v>
      </c>
      <c r="W4" s="58" t="s">
        <v>141</v>
      </c>
      <c r="X4" s="58" t="s">
        <v>99</v>
      </c>
      <c r="Z4" s="58"/>
      <c r="AA4" s="58"/>
      <c r="AB4" s="58"/>
      <c r="AC4" s="58"/>
    </row>
    <row r="5" spans="1:29">
      <c r="A5" s="66">
        <v>1</v>
      </c>
      <c r="B5" s="103" t="s">
        <v>310</v>
      </c>
      <c r="C5" s="104" t="s">
        <v>79</v>
      </c>
      <c r="D5" s="66">
        <v>13000</v>
      </c>
      <c r="E5" s="105" t="s">
        <v>308</v>
      </c>
      <c r="F5" s="76">
        <f>SUM(D5:D64)</f>
        <v>36800</v>
      </c>
      <c r="H5" s="66">
        <v>1</v>
      </c>
      <c r="I5" s="107" t="s">
        <v>312</v>
      </c>
      <c r="J5" s="104" t="s">
        <v>143</v>
      </c>
      <c r="K5" s="104">
        <v>1</v>
      </c>
      <c r="L5" s="104">
        <v>12400</v>
      </c>
      <c r="M5" s="66">
        <v>12400</v>
      </c>
      <c r="N5" s="66" t="s">
        <v>404</v>
      </c>
      <c r="O5" s="105" t="s">
        <v>308</v>
      </c>
      <c r="P5" s="76">
        <f>SUM(M5:M64)</f>
        <v>58230</v>
      </c>
      <c r="Q5" s="66">
        <v>1</v>
      </c>
      <c r="R5" s="75"/>
      <c r="S5" s="85"/>
      <c r="T5" s="85"/>
      <c r="U5" s="85"/>
      <c r="V5" s="85"/>
      <c r="X5" s="76">
        <f>SUM(V5:V53)</f>
        <v>0</v>
      </c>
      <c r="Y5" s="66"/>
    </row>
    <row r="6" spans="1:29">
      <c r="A6" s="66">
        <v>2</v>
      </c>
      <c r="B6" s="88" t="s">
        <v>356</v>
      </c>
      <c r="C6" s="104" t="s">
        <v>79</v>
      </c>
      <c r="D6" s="66">
        <v>3000</v>
      </c>
      <c r="E6" s="105" t="s">
        <v>354</v>
      </c>
      <c r="H6" s="66">
        <v>2</v>
      </c>
      <c r="I6" s="107" t="s">
        <v>297</v>
      </c>
      <c r="J6" s="104" t="s">
        <v>143</v>
      </c>
      <c r="K6" s="104">
        <v>1</v>
      </c>
      <c r="L6" s="104">
        <v>80</v>
      </c>
      <c r="M6" s="104">
        <v>80</v>
      </c>
      <c r="N6" s="66" t="s">
        <v>404</v>
      </c>
      <c r="O6" s="105" t="s">
        <v>308</v>
      </c>
      <c r="Q6" s="66">
        <v>2</v>
      </c>
      <c r="R6" s="75"/>
      <c r="S6" s="85"/>
      <c r="T6" s="85"/>
      <c r="U6" s="85"/>
      <c r="V6" s="85"/>
      <c r="Y6" s="66"/>
      <c r="AA6" s="79"/>
    </row>
    <row r="7" spans="1:29">
      <c r="A7" s="66">
        <v>3</v>
      </c>
      <c r="B7" s="103" t="s">
        <v>355</v>
      </c>
      <c r="C7" s="104" t="s">
        <v>79</v>
      </c>
      <c r="D7" s="66">
        <v>1600</v>
      </c>
      <c r="E7" s="105" t="s">
        <v>354</v>
      </c>
      <c r="H7" s="66">
        <v>3</v>
      </c>
      <c r="I7" s="107" t="s">
        <v>297</v>
      </c>
      <c r="J7" s="104" t="s">
        <v>143</v>
      </c>
      <c r="K7" s="104">
        <v>1</v>
      </c>
      <c r="L7" s="104">
        <v>150</v>
      </c>
      <c r="M7" s="104">
        <v>150</v>
      </c>
      <c r="N7" s="66" t="s">
        <v>404</v>
      </c>
      <c r="O7" s="105" t="s">
        <v>308</v>
      </c>
      <c r="Q7" s="66">
        <v>3</v>
      </c>
      <c r="R7" s="75"/>
      <c r="S7" s="85"/>
      <c r="T7" s="85"/>
      <c r="U7" s="85"/>
      <c r="V7" s="85"/>
      <c r="Y7" s="66"/>
    </row>
    <row r="8" spans="1:29">
      <c r="A8" s="66">
        <v>4</v>
      </c>
      <c r="B8" s="107" t="s">
        <v>357</v>
      </c>
      <c r="C8" s="104" t="s">
        <v>79</v>
      </c>
      <c r="D8" s="66">
        <v>2000</v>
      </c>
      <c r="E8" s="105" t="s">
        <v>354</v>
      </c>
      <c r="H8" s="66">
        <v>4</v>
      </c>
      <c r="I8" s="107" t="s">
        <v>298</v>
      </c>
      <c r="J8" s="104" t="s">
        <v>143</v>
      </c>
      <c r="K8" s="104">
        <v>1</v>
      </c>
      <c r="L8" s="104">
        <v>800</v>
      </c>
      <c r="M8" s="104">
        <v>800</v>
      </c>
      <c r="N8" s="66" t="s">
        <v>404</v>
      </c>
      <c r="O8" s="105" t="s">
        <v>308</v>
      </c>
      <c r="Q8" s="66">
        <v>4</v>
      </c>
      <c r="R8" s="75"/>
      <c r="S8" s="85"/>
      <c r="T8" s="85"/>
      <c r="U8" s="85"/>
      <c r="V8" s="85"/>
      <c r="Y8" s="66"/>
      <c r="Z8" s="87"/>
    </row>
    <row r="9" spans="1:29">
      <c r="A9" s="66">
        <v>5</v>
      </c>
      <c r="B9" s="107" t="s">
        <v>357</v>
      </c>
      <c r="C9" s="104" t="s">
        <v>79</v>
      </c>
      <c r="D9" s="66">
        <v>3600</v>
      </c>
      <c r="E9" s="105" t="s">
        <v>354</v>
      </c>
      <c r="H9" s="66">
        <v>5</v>
      </c>
      <c r="I9" s="155" t="s">
        <v>416</v>
      </c>
      <c r="J9" s="104" t="s">
        <v>143</v>
      </c>
      <c r="K9" s="104">
        <v>1</v>
      </c>
      <c r="L9" s="104">
        <v>5600</v>
      </c>
      <c r="M9" s="104">
        <v>5600</v>
      </c>
      <c r="N9" s="66" t="s">
        <v>414</v>
      </c>
      <c r="O9" s="105" t="s">
        <v>415</v>
      </c>
      <c r="Q9" s="66">
        <v>5</v>
      </c>
      <c r="R9" s="75"/>
      <c r="S9" s="85"/>
      <c r="T9" s="85"/>
      <c r="U9" s="85"/>
      <c r="V9" s="85"/>
      <c r="Y9" s="66"/>
      <c r="Z9" s="75"/>
    </row>
    <row r="10" spans="1:29">
      <c r="A10" s="66">
        <v>6</v>
      </c>
      <c r="B10" s="107" t="s">
        <v>390</v>
      </c>
      <c r="C10" s="104" t="s">
        <v>79</v>
      </c>
      <c r="D10" s="66">
        <v>3000</v>
      </c>
      <c r="E10" s="105" t="s">
        <v>354</v>
      </c>
      <c r="H10" s="66">
        <v>6</v>
      </c>
      <c r="I10" s="155" t="s">
        <v>417</v>
      </c>
      <c r="J10" s="104" t="s">
        <v>143</v>
      </c>
      <c r="K10" s="104">
        <v>3</v>
      </c>
      <c r="L10" s="104">
        <v>13200</v>
      </c>
      <c r="M10" s="66">
        <f t="shared" ref="M10:M15" si="0">K10*L10</f>
        <v>39600</v>
      </c>
      <c r="N10" s="66" t="s">
        <v>414</v>
      </c>
      <c r="O10" s="105" t="s">
        <v>415</v>
      </c>
      <c r="Q10" s="66">
        <v>6</v>
      </c>
      <c r="R10" s="75"/>
      <c r="S10" s="85"/>
      <c r="T10" s="85"/>
      <c r="U10" s="85"/>
      <c r="V10" s="85"/>
      <c r="Y10" s="66"/>
      <c r="Z10" s="75"/>
      <c r="AA10" s="80"/>
    </row>
    <row r="11" spans="1:29">
      <c r="A11" s="66">
        <v>7</v>
      </c>
      <c r="B11" s="103" t="s">
        <v>441</v>
      </c>
      <c r="C11" s="104" t="s">
        <v>79</v>
      </c>
      <c r="D11" s="66">
        <v>2000</v>
      </c>
      <c r="E11" s="105" t="s">
        <v>415</v>
      </c>
      <c r="F11" s="76"/>
      <c r="H11" s="66">
        <v>7</v>
      </c>
      <c r="I11" s="155" t="s">
        <v>418</v>
      </c>
      <c r="J11" s="104" t="s">
        <v>143</v>
      </c>
      <c r="K11" s="104">
        <v>1</v>
      </c>
      <c r="L11" s="104">
        <v>1000</v>
      </c>
      <c r="M11" s="66">
        <f t="shared" si="0"/>
        <v>1000</v>
      </c>
      <c r="N11" s="66" t="s">
        <v>414</v>
      </c>
      <c r="O11" s="105" t="s">
        <v>415</v>
      </c>
      <c r="P11" s="76"/>
      <c r="Q11" s="66">
        <v>7</v>
      </c>
      <c r="R11" s="75"/>
      <c r="S11" s="85"/>
      <c r="T11" s="85"/>
      <c r="U11" s="85"/>
      <c r="V11" s="85"/>
      <c r="Y11" s="66"/>
      <c r="Z11" s="75"/>
      <c r="AA11" s="80"/>
    </row>
    <row r="12" spans="1:29">
      <c r="A12" s="66">
        <v>8</v>
      </c>
      <c r="B12" s="155" t="s">
        <v>450</v>
      </c>
      <c r="C12" s="104" t="s">
        <v>79</v>
      </c>
      <c r="D12" s="66">
        <v>8600</v>
      </c>
      <c r="E12" s="105" t="s">
        <v>451</v>
      </c>
      <c r="H12" s="66">
        <v>8</v>
      </c>
      <c r="I12" s="155" t="s">
        <v>420</v>
      </c>
      <c r="J12" s="104" t="s">
        <v>143</v>
      </c>
      <c r="K12" s="104">
        <v>1</v>
      </c>
      <c r="L12" s="104">
        <v>200</v>
      </c>
      <c r="M12" s="66">
        <f t="shared" si="0"/>
        <v>200</v>
      </c>
      <c r="N12" s="66" t="s">
        <v>414</v>
      </c>
      <c r="O12" s="105" t="s">
        <v>415</v>
      </c>
      <c r="Q12" s="66">
        <v>8</v>
      </c>
      <c r="R12" s="75"/>
      <c r="S12" s="85"/>
      <c r="T12" s="85"/>
      <c r="U12" s="85"/>
      <c r="V12" s="85"/>
      <c r="Y12" s="66"/>
      <c r="Z12" s="75"/>
      <c r="AA12" s="80"/>
    </row>
    <row r="13" spans="1:29">
      <c r="A13" s="66">
        <v>9</v>
      </c>
      <c r="B13" s="95"/>
      <c r="C13" s="96"/>
      <c r="D13" s="95"/>
      <c r="E13" s="98"/>
      <c r="F13" s="75"/>
      <c r="H13" s="66">
        <v>9</v>
      </c>
      <c r="I13" s="155" t="s">
        <v>419</v>
      </c>
      <c r="J13" s="104" t="s">
        <v>143</v>
      </c>
      <c r="K13" s="104">
        <v>2</v>
      </c>
      <c r="L13" s="104">
        <v>150</v>
      </c>
      <c r="M13" s="66">
        <f t="shared" si="0"/>
        <v>300</v>
      </c>
      <c r="N13" s="66" t="s">
        <v>414</v>
      </c>
      <c r="O13" s="105" t="s">
        <v>415</v>
      </c>
      <c r="P13" s="75"/>
      <c r="Q13" s="66">
        <v>9</v>
      </c>
      <c r="R13" s="75"/>
      <c r="S13" s="85"/>
      <c r="T13" s="85"/>
      <c r="U13" s="85"/>
      <c r="V13" s="85"/>
      <c r="Y13" s="66"/>
      <c r="Z13" s="75"/>
      <c r="AA13" s="80"/>
    </row>
    <row r="14" spans="1:29">
      <c r="A14" s="66">
        <v>10</v>
      </c>
      <c r="B14" s="95"/>
      <c r="C14" s="96"/>
      <c r="D14" s="97"/>
      <c r="E14" s="98"/>
      <c r="F14" s="75"/>
      <c r="H14" s="66">
        <v>10</v>
      </c>
      <c r="I14" s="155" t="s">
        <v>421</v>
      </c>
      <c r="J14" s="104" t="s">
        <v>143</v>
      </c>
      <c r="K14" s="104">
        <v>1</v>
      </c>
      <c r="L14" s="104">
        <v>100</v>
      </c>
      <c r="M14" s="66">
        <f t="shared" si="0"/>
        <v>100</v>
      </c>
      <c r="N14" s="66" t="s">
        <v>414</v>
      </c>
      <c r="O14" s="105" t="s">
        <v>415</v>
      </c>
      <c r="P14" s="75"/>
      <c r="Q14" s="66">
        <v>10</v>
      </c>
      <c r="R14" s="75"/>
      <c r="S14" s="85"/>
      <c r="T14" s="85"/>
      <c r="U14" s="85"/>
      <c r="V14" s="85"/>
      <c r="Y14" s="66"/>
      <c r="Z14" s="75"/>
      <c r="AA14" s="80"/>
    </row>
    <row r="15" spans="1:29">
      <c r="A15" s="66">
        <v>11</v>
      </c>
      <c r="B15" s="95"/>
      <c r="C15" s="96"/>
      <c r="D15" s="97"/>
      <c r="E15" s="98"/>
      <c r="H15" s="66">
        <v>11</v>
      </c>
      <c r="I15" s="155" t="s">
        <v>422</v>
      </c>
      <c r="J15" s="104" t="s">
        <v>143</v>
      </c>
      <c r="K15" s="104">
        <v>2</v>
      </c>
      <c r="L15" s="104">
        <v>-1000</v>
      </c>
      <c r="M15" s="66">
        <f t="shared" si="0"/>
        <v>-2000</v>
      </c>
      <c r="N15" s="66" t="s">
        <v>414</v>
      </c>
      <c r="O15" s="105" t="s">
        <v>415</v>
      </c>
      <c r="Q15" s="66">
        <v>11</v>
      </c>
      <c r="R15" s="75"/>
      <c r="S15" s="85"/>
      <c r="T15" s="85"/>
      <c r="U15" s="85"/>
      <c r="V15" s="85"/>
      <c r="Y15" s="66"/>
      <c r="Z15" s="75"/>
      <c r="AA15" s="80"/>
    </row>
    <row r="16" spans="1:29">
      <c r="A16" s="66">
        <v>12</v>
      </c>
      <c r="B16" s="95"/>
      <c r="C16" s="96"/>
      <c r="D16" s="97"/>
      <c r="E16" s="98"/>
      <c r="H16" s="66">
        <v>12</v>
      </c>
      <c r="I16" s="95"/>
      <c r="J16" s="96"/>
      <c r="K16" s="96"/>
      <c r="L16" s="96"/>
      <c r="M16" s="97"/>
      <c r="N16" s="97"/>
      <c r="O16" s="98"/>
      <c r="Q16" s="66">
        <v>12</v>
      </c>
      <c r="R16" s="75"/>
      <c r="S16" s="85"/>
      <c r="T16" s="85"/>
      <c r="U16" s="85"/>
      <c r="V16" s="85"/>
      <c r="Y16" s="66"/>
      <c r="Z16" s="75"/>
      <c r="AA16" s="80"/>
    </row>
    <row r="17" spans="1:27">
      <c r="A17" s="66">
        <v>13</v>
      </c>
      <c r="B17" s="95"/>
      <c r="C17" s="96"/>
      <c r="D17" s="97"/>
      <c r="E17" s="98"/>
      <c r="H17" s="66">
        <v>13</v>
      </c>
      <c r="I17" s="75"/>
      <c r="J17" s="85"/>
      <c r="K17" s="85"/>
      <c r="L17" s="85"/>
      <c r="Q17" s="66">
        <v>13</v>
      </c>
      <c r="R17" s="75"/>
      <c r="S17" s="85"/>
      <c r="T17" s="85"/>
      <c r="U17" s="85"/>
      <c r="V17" s="85"/>
      <c r="Y17" s="66"/>
      <c r="AA17" s="79"/>
    </row>
    <row r="18" spans="1:27">
      <c r="A18" s="66">
        <v>14</v>
      </c>
      <c r="B18" s="75"/>
      <c r="C18" s="75"/>
      <c r="D18" s="59"/>
      <c r="H18" s="66">
        <v>14</v>
      </c>
      <c r="I18" s="75"/>
      <c r="J18" s="85"/>
      <c r="K18" s="85"/>
      <c r="L18" s="85"/>
      <c r="Q18" s="66">
        <v>14</v>
      </c>
      <c r="R18" s="75"/>
      <c r="S18" s="85"/>
      <c r="T18" s="85"/>
      <c r="U18" s="85"/>
      <c r="V18" s="85"/>
      <c r="Y18" s="66"/>
      <c r="Z18" s="81"/>
      <c r="AA18" s="80"/>
    </row>
    <row r="19" spans="1:27">
      <c r="A19" s="66">
        <v>15</v>
      </c>
      <c r="B19" s="75"/>
      <c r="C19" s="75"/>
      <c r="D19" s="59"/>
      <c r="H19" s="66">
        <v>15</v>
      </c>
      <c r="I19" s="75"/>
      <c r="J19" s="85"/>
      <c r="K19" s="85"/>
      <c r="L19" s="85"/>
      <c r="Q19" s="66">
        <v>15</v>
      </c>
      <c r="R19" s="75"/>
      <c r="S19" s="85"/>
      <c r="T19" s="85"/>
      <c r="U19" s="85"/>
      <c r="V19" s="85"/>
      <c r="Y19" s="66"/>
      <c r="Z19" s="81"/>
      <c r="AA19" s="80"/>
    </row>
    <row r="20" spans="1:27">
      <c r="A20" s="66">
        <v>16</v>
      </c>
      <c r="B20" s="75"/>
      <c r="C20" s="75"/>
      <c r="D20" s="59"/>
      <c r="H20" s="66">
        <v>16</v>
      </c>
      <c r="I20" s="75"/>
      <c r="J20" s="85"/>
      <c r="K20" s="85"/>
      <c r="L20" s="85"/>
      <c r="Q20" s="66">
        <v>16</v>
      </c>
      <c r="R20" s="75"/>
      <c r="S20" s="85"/>
      <c r="T20" s="85"/>
      <c r="U20" s="85"/>
      <c r="V20" s="85"/>
      <c r="Y20" s="66"/>
      <c r="Z20" s="81"/>
      <c r="AA20" s="80"/>
    </row>
    <row r="21" spans="1:27">
      <c r="A21" s="66">
        <v>17</v>
      </c>
      <c r="B21" s="75"/>
      <c r="C21" s="75"/>
      <c r="D21" s="82"/>
      <c r="E21" s="83"/>
      <c r="H21" s="66">
        <v>17</v>
      </c>
      <c r="I21" s="75"/>
      <c r="J21" s="85"/>
      <c r="K21" s="85"/>
      <c r="L21" s="85"/>
      <c r="Q21" s="66">
        <v>17</v>
      </c>
      <c r="R21" s="75"/>
      <c r="S21" s="85"/>
      <c r="T21" s="85"/>
      <c r="U21" s="85"/>
      <c r="V21" s="85"/>
      <c r="Y21" s="66"/>
      <c r="Z21" s="81"/>
      <c r="AA21" s="80"/>
    </row>
    <row r="22" spans="1:27">
      <c r="A22" s="66">
        <v>18</v>
      </c>
      <c r="B22" s="75"/>
      <c r="C22" s="75"/>
      <c r="D22" s="82"/>
      <c r="E22" s="83"/>
      <c r="H22" s="66">
        <v>18</v>
      </c>
      <c r="I22" s="75"/>
      <c r="J22" s="85"/>
      <c r="K22" s="85"/>
      <c r="L22" s="85"/>
      <c r="M22" s="85"/>
      <c r="N22" s="85"/>
      <c r="Q22" s="66">
        <v>18</v>
      </c>
      <c r="R22" s="75"/>
      <c r="S22" s="85"/>
      <c r="T22" s="85"/>
      <c r="U22" s="85"/>
      <c r="V22" s="85"/>
      <c r="Y22" s="66"/>
      <c r="Z22" s="81"/>
      <c r="AA22" s="80"/>
    </row>
    <row r="23" spans="1:27">
      <c r="A23" s="66">
        <v>19</v>
      </c>
      <c r="B23" s="75"/>
      <c r="C23" s="75"/>
      <c r="D23" s="82"/>
      <c r="E23" s="83"/>
      <c r="H23" s="66">
        <v>19</v>
      </c>
      <c r="I23" s="75"/>
      <c r="J23" s="75"/>
      <c r="K23" s="75"/>
      <c r="L23" s="75"/>
      <c r="M23" s="82"/>
      <c r="N23" s="82"/>
      <c r="O23" s="83"/>
      <c r="Q23" s="66">
        <v>19</v>
      </c>
      <c r="S23" s="85"/>
      <c r="T23" s="85"/>
      <c r="U23" s="85"/>
      <c r="V23" s="85"/>
      <c r="Y23" s="66"/>
    </row>
    <row r="24" spans="1:27">
      <c r="A24" s="66">
        <v>20</v>
      </c>
      <c r="B24" s="75"/>
      <c r="C24" s="75"/>
      <c r="D24" s="59"/>
      <c r="H24" s="66">
        <v>20</v>
      </c>
      <c r="I24" s="75"/>
      <c r="J24" s="75"/>
      <c r="K24" s="75"/>
      <c r="L24" s="75"/>
      <c r="Q24" s="66">
        <v>20</v>
      </c>
      <c r="S24" s="85"/>
      <c r="T24" s="85"/>
      <c r="U24" s="85"/>
      <c r="V24" s="85"/>
      <c r="Y24" s="66"/>
    </row>
    <row r="25" spans="1:27">
      <c r="A25" s="66">
        <v>21</v>
      </c>
      <c r="B25" s="75"/>
      <c r="C25" s="75"/>
      <c r="D25" s="59"/>
      <c r="H25" s="66">
        <v>21</v>
      </c>
      <c r="I25" s="75"/>
      <c r="J25" s="75"/>
      <c r="K25" s="75"/>
      <c r="L25" s="75"/>
      <c r="Q25" s="66">
        <v>21</v>
      </c>
      <c r="S25" s="85"/>
      <c r="T25" s="85"/>
      <c r="U25" s="85"/>
      <c r="V25" s="85"/>
      <c r="Y25" s="66"/>
    </row>
    <row r="26" spans="1:27">
      <c r="A26" s="66">
        <v>22</v>
      </c>
      <c r="B26" s="75"/>
      <c r="C26" s="75"/>
      <c r="D26" s="59"/>
      <c r="H26" s="66">
        <v>22</v>
      </c>
      <c r="I26" s="75"/>
      <c r="J26" s="75"/>
      <c r="K26" s="75"/>
      <c r="L26" s="75"/>
      <c r="Q26" s="66">
        <v>22</v>
      </c>
      <c r="S26" s="85"/>
      <c r="T26" s="85"/>
      <c r="U26" s="85"/>
      <c r="V26" s="85"/>
      <c r="Y26" s="66"/>
    </row>
    <row r="27" spans="1:27">
      <c r="A27" s="66">
        <v>23</v>
      </c>
      <c r="B27" s="75"/>
      <c r="C27" s="75"/>
      <c r="D27" s="59"/>
      <c r="H27" s="66">
        <v>23</v>
      </c>
      <c r="I27" s="75"/>
      <c r="J27" s="75"/>
      <c r="K27" s="75"/>
      <c r="L27" s="75"/>
      <c r="Q27" s="66">
        <v>23</v>
      </c>
      <c r="S27" s="85"/>
      <c r="T27" s="85"/>
      <c r="U27" s="85"/>
      <c r="V27" s="59"/>
      <c r="Y27" s="66"/>
    </row>
    <row r="28" spans="1:27">
      <c r="A28" s="66">
        <v>24</v>
      </c>
      <c r="B28" s="75"/>
      <c r="C28" s="75"/>
      <c r="D28" s="59"/>
      <c r="H28" s="66">
        <v>24</v>
      </c>
      <c r="I28" s="75"/>
      <c r="J28" s="75"/>
      <c r="K28" s="75"/>
      <c r="L28" s="75"/>
      <c r="Q28" s="66">
        <v>24</v>
      </c>
      <c r="S28" s="85"/>
      <c r="T28" s="85"/>
      <c r="U28" s="85"/>
      <c r="V28" s="59"/>
      <c r="Y28" s="66"/>
    </row>
    <row r="29" spans="1:27">
      <c r="A29" s="66">
        <v>25</v>
      </c>
      <c r="B29" s="75"/>
      <c r="C29" s="75"/>
      <c r="D29" s="59"/>
      <c r="H29" s="66">
        <v>25</v>
      </c>
      <c r="I29" s="75"/>
      <c r="J29" s="75"/>
      <c r="K29" s="75"/>
      <c r="L29" s="75"/>
      <c r="Q29" s="66">
        <v>25</v>
      </c>
      <c r="S29" s="85"/>
      <c r="V29" s="96"/>
      <c r="Y29" s="66"/>
    </row>
    <row r="30" spans="1:27">
      <c r="A30" s="66">
        <v>26</v>
      </c>
      <c r="B30" s="75"/>
      <c r="C30" s="75"/>
      <c r="D30" s="59"/>
      <c r="H30" s="66">
        <v>26</v>
      </c>
      <c r="I30" s="75"/>
      <c r="J30" s="75"/>
      <c r="K30" s="75"/>
      <c r="L30" s="75"/>
      <c r="Q30" s="66">
        <v>26</v>
      </c>
      <c r="S30" s="85"/>
      <c r="U30" s="79"/>
      <c r="V30" s="96"/>
      <c r="Y30" s="66"/>
    </row>
    <row r="31" spans="1:27">
      <c r="A31" s="66">
        <v>27</v>
      </c>
      <c r="B31" s="75"/>
      <c r="C31" s="75"/>
      <c r="D31" s="59"/>
      <c r="H31" s="66">
        <v>27</v>
      </c>
      <c r="I31" s="75"/>
      <c r="J31" s="75"/>
      <c r="K31" s="75"/>
      <c r="L31" s="75"/>
      <c r="Q31" s="66">
        <v>27</v>
      </c>
      <c r="S31" s="85"/>
      <c r="V31" s="96"/>
      <c r="Y31" s="66"/>
    </row>
    <row r="32" spans="1:27">
      <c r="A32" s="66">
        <v>28</v>
      </c>
      <c r="B32" s="75"/>
      <c r="C32" s="75"/>
      <c r="D32" s="59"/>
      <c r="H32" s="66">
        <v>28</v>
      </c>
      <c r="I32" s="75"/>
      <c r="J32" s="75"/>
      <c r="K32" s="75"/>
      <c r="L32" s="75"/>
      <c r="Q32" s="66">
        <v>28</v>
      </c>
      <c r="R32" s="87"/>
      <c r="S32" s="85"/>
      <c r="Y32" s="66"/>
    </row>
    <row r="33" spans="1:25">
      <c r="A33" s="66">
        <v>29</v>
      </c>
      <c r="B33" s="75"/>
      <c r="C33" s="75"/>
      <c r="D33" s="59"/>
      <c r="H33" s="66">
        <v>29</v>
      </c>
      <c r="I33" s="75"/>
      <c r="J33" s="75"/>
      <c r="K33" s="75"/>
      <c r="L33" s="75"/>
      <c r="Q33" s="66">
        <v>29</v>
      </c>
      <c r="R33" s="75"/>
      <c r="S33" s="85"/>
      <c r="Y33" s="66"/>
    </row>
    <row r="34" spans="1:25">
      <c r="A34" s="66">
        <v>30</v>
      </c>
      <c r="B34" s="75"/>
      <c r="C34" s="75"/>
      <c r="D34" s="59"/>
      <c r="H34" s="66">
        <v>30</v>
      </c>
      <c r="I34" s="75"/>
      <c r="J34" s="75"/>
      <c r="K34" s="75"/>
      <c r="L34" s="75"/>
      <c r="Q34" s="66">
        <v>30</v>
      </c>
      <c r="R34" s="75"/>
      <c r="S34" s="85"/>
      <c r="U34" s="80"/>
      <c r="Y34" s="66"/>
    </row>
    <row r="35" spans="1:25">
      <c r="A35" s="66">
        <v>31</v>
      </c>
      <c r="B35" s="75"/>
      <c r="C35" s="75"/>
      <c r="D35" s="59"/>
      <c r="H35" s="66">
        <v>31</v>
      </c>
      <c r="I35" s="75"/>
      <c r="J35" s="75"/>
      <c r="K35" s="75"/>
      <c r="L35" s="75"/>
      <c r="Q35" s="66">
        <v>31</v>
      </c>
      <c r="R35" s="75"/>
      <c r="S35" s="85"/>
      <c r="U35" s="80"/>
      <c r="Y35" s="66"/>
    </row>
    <row r="36" spans="1:25">
      <c r="A36" s="66">
        <v>32</v>
      </c>
      <c r="B36" s="75"/>
      <c r="C36" s="75"/>
      <c r="D36" s="59"/>
      <c r="H36" s="66">
        <v>32</v>
      </c>
      <c r="I36" s="75"/>
      <c r="J36" s="75"/>
      <c r="K36" s="75"/>
      <c r="L36" s="75"/>
      <c r="Q36" s="66">
        <v>32</v>
      </c>
      <c r="R36" s="75"/>
      <c r="S36" s="85"/>
      <c r="U36" s="80"/>
      <c r="Y36" s="66"/>
    </row>
    <row r="37" spans="1:25">
      <c r="A37" s="66">
        <v>33</v>
      </c>
      <c r="B37" s="75"/>
      <c r="C37" s="75"/>
      <c r="D37" s="59"/>
      <c r="H37" s="66">
        <v>33</v>
      </c>
      <c r="I37" s="75"/>
      <c r="J37" s="75"/>
      <c r="K37" s="75"/>
      <c r="L37" s="75"/>
      <c r="Q37" s="66">
        <v>33</v>
      </c>
      <c r="R37" s="75"/>
      <c r="S37" s="85"/>
      <c r="U37" s="80"/>
      <c r="Y37" s="66"/>
    </row>
    <row r="38" spans="1:25">
      <c r="A38" s="66">
        <v>34</v>
      </c>
      <c r="B38" s="75"/>
      <c r="C38" s="75"/>
      <c r="D38" s="59"/>
      <c r="H38" s="66">
        <v>34</v>
      </c>
      <c r="I38" s="75"/>
      <c r="J38" s="75"/>
      <c r="K38" s="75"/>
      <c r="L38" s="75"/>
      <c r="Q38" s="66">
        <v>34</v>
      </c>
      <c r="R38" s="75"/>
      <c r="S38" s="85"/>
      <c r="U38" s="80"/>
      <c r="Y38" s="66"/>
    </row>
    <row r="39" spans="1:25">
      <c r="A39" s="66">
        <v>35</v>
      </c>
      <c r="B39" s="75"/>
      <c r="C39" s="75"/>
      <c r="D39" s="59"/>
      <c r="H39" s="66">
        <v>35</v>
      </c>
      <c r="I39" s="75"/>
      <c r="J39" s="75"/>
      <c r="K39" s="75"/>
      <c r="L39" s="75"/>
      <c r="Q39" s="66">
        <v>35</v>
      </c>
      <c r="R39" s="75"/>
      <c r="S39" s="85"/>
      <c r="U39" s="80"/>
      <c r="Y39" s="66"/>
    </row>
    <row r="40" spans="1:25">
      <c r="A40" s="66">
        <v>36</v>
      </c>
      <c r="B40" s="75"/>
      <c r="C40" s="75"/>
      <c r="D40" s="59"/>
      <c r="H40" s="66">
        <v>36</v>
      </c>
      <c r="I40" s="75"/>
      <c r="J40" s="75"/>
      <c r="K40" s="75"/>
      <c r="L40" s="75"/>
      <c r="Q40" s="66">
        <v>36</v>
      </c>
      <c r="R40" s="75"/>
      <c r="S40" s="85"/>
      <c r="U40" s="80"/>
      <c r="Y40" s="66"/>
    </row>
    <row r="41" spans="1:25">
      <c r="A41" s="66">
        <v>37</v>
      </c>
      <c r="B41" s="75"/>
      <c r="C41" s="75"/>
      <c r="D41" s="59"/>
      <c r="H41" s="66">
        <v>37</v>
      </c>
      <c r="I41" s="75"/>
      <c r="J41" s="75"/>
      <c r="K41" s="75"/>
      <c r="L41" s="75"/>
      <c r="Q41" s="66">
        <v>37</v>
      </c>
      <c r="S41" s="85"/>
      <c r="U41" s="79"/>
      <c r="Y41" s="66"/>
    </row>
    <row r="42" spans="1:25">
      <c r="A42" s="66">
        <v>38</v>
      </c>
      <c r="B42" s="75"/>
      <c r="C42" s="75"/>
      <c r="D42" s="59"/>
      <c r="H42" s="66">
        <v>38</v>
      </c>
      <c r="I42" s="75"/>
      <c r="J42" s="75"/>
      <c r="K42" s="75"/>
      <c r="L42" s="75"/>
      <c r="Q42" s="66">
        <v>38</v>
      </c>
      <c r="R42" s="81"/>
      <c r="S42" s="85"/>
      <c r="U42" s="80"/>
      <c r="Y42" s="66"/>
    </row>
    <row r="43" spans="1:25">
      <c r="A43" s="66">
        <v>39</v>
      </c>
      <c r="B43" s="75"/>
      <c r="C43" s="75"/>
      <c r="D43" s="59"/>
      <c r="H43" s="66">
        <v>39</v>
      </c>
      <c r="I43" s="75"/>
      <c r="J43" s="75"/>
      <c r="K43" s="75"/>
      <c r="L43" s="75"/>
      <c r="Q43" s="66">
        <v>39</v>
      </c>
      <c r="R43" s="81"/>
      <c r="S43" s="85"/>
      <c r="U43" s="80"/>
      <c r="Y43" s="66"/>
    </row>
    <row r="44" spans="1:25">
      <c r="A44" s="66">
        <v>40</v>
      </c>
      <c r="B44" s="75"/>
      <c r="C44" s="75"/>
      <c r="D44" s="59"/>
      <c r="H44" s="66">
        <v>40</v>
      </c>
      <c r="I44" s="75"/>
      <c r="J44" s="75"/>
      <c r="K44" s="75"/>
      <c r="L44" s="75"/>
      <c r="Q44" s="66">
        <v>40</v>
      </c>
      <c r="S44" s="85"/>
      <c r="Y44" s="66"/>
    </row>
    <row r="45" spans="1:25">
      <c r="A45" s="66">
        <v>41</v>
      </c>
      <c r="B45" s="75"/>
      <c r="C45" s="75"/>
      <c r="D45" s="59"/>
      <c r="H45" s="66">
        <v>41</v>
      </c>
      <c r="I45" s="75"/>
      <c r="J45" s="75"/>
      <c r="K45" s="75"/>
      <c r="L45" s="75"/>
      <c r="Q45" s="66">
        <v>41</v>
      </c>
      <c r="Y45" s="66"/>
    </row>
    <row r="46" spans="1:25">
      <c r="A46" s="66">
        <v>42</v>
      </c>
      <c r="B46" s="75"/>
      <c r="C46" s="75"/>
      <c r="D46" s="59"/>
      <c r="H46" s="66">
        <v>42</v>
      </c>
      <c r="I46" s="75"/>
      <c r="J46" s="75"/>
      <c r="K46" s="75"/>
      <c r="L46" s="75"/>
      <c r="Q46" s="66">
        <v>42</v>
      </c>
      <c r="Y46" s="66"/>
    </row>
    <row r="47" spans="1:25">
      <c r="A47" s="66">
        <v>43</v>
      </c>
      <c r="D47" s="59"/>
      <c r="H47" s="66">
        <v>43</v>
      </c>
      <c r="Q47" s="66">
        <v>43</v>
      </c>
      <c r="Y47" s="66"/>
    </row>
    <row r="48" spans="1:25">
      <c r="A48" s="66"/>
      <c r="D48" s="59"/>
    </row>
    <row r="49" spans="1:21">
      <c r="A49" s="66"/>
      <c r="D49" s="59"/>
    </row>
    <row r="55" spans="1:21">
      <c r="R55" s="77"/>
      <c r="S55" s="77"/>
      <c r="T55" s="77"/>
      <c r="U55" s="77"/>
    </row>
    <row r="66" spans="9:17">
      <c r="I66" s="75"/>
      <c r="J66" s="75"/>
      <c r="K66" s="75"/>
      <c r="L66" s="75"/>
      <c r="M66" s="75"/>
      <c r="N66" s="75"/>
      <c r="P66" s="76"/>
      <c r="Q66" s="76"/>
    </row>
    <row r="67" spans="9:17">
      <c r="I67" s="75"/>
      <c r="J67" s="75"/>
      <c r="K67" s="75"/>
      <c r="L67" s="75"/>
    </row>
    <row r="68" spans="9:17">
      <c r="I68" s="75"/>
      <c r="J68" s="75"/>
      <c r="K68" s="75"/>
      <c r="L68" s="75"/>
    </row>
    <row r="69" spans="9:17">
      <c r="I69" s="75"/>
      <c r="J69" s="75"/>
      <c r="K69" s="75"/>
      <c r="L69" s="75"/>
    </row>
    <row r="70" spans="9:17">
      <c r="I70" s="75"/>
      <c r="J70" s="75"/>
      <c r="K70" s="75"/>
      <c r="L70" s="75"/>
    </row>
    <row r="71" spans="9:17">
      <c r="I71" s="75"/>
      <c r="J71" s="75"/>
      <c r="K71" s="75"/>
      <c r="L71" s="75"/>
    </row>
    <row r="72" spans="9:17">
      <c r="I72" s="75"/>
      <c r="J72" s="75"/>
      <c r="K72" s="75"/>
      <c r="L72" s="75"/>
    </row>
    <row r="73" spans="9:17">
      <c r="I73" s="75"/>
      <c r="J73" s="75"/>
      <c r="K73" s="75"/>
      <c r="L73" s="75"/>
    </row>
    <row r="74" spans="9:17">
      <c r="I74" s="75"/>
      <c r="J74" s="75"/>
      <c r="K74" s="75"/>
      <c r="L74" s="75"/>
    </row>
    <row r="75" spans="9:17">
      <c r="I75" s="75"/>
      <c r="J75" s="75"/>
      <c r="K75" s="75"/>
      <c r="L75" s="75"/>
    </row>
    <row r="76" spans="9:17">
      <c r="I76" s="75"/>
      <c r="J76" s="75"/>
      <c r="K76" s="75"/>
      <c r="L76" s="75"/>
    </row>
    <row r="77" spans="9:17">
      <c r="I77" s="75"/>
      <c r="J77" s="75"/>
      <c r="K77" s="75"/>
      <c r="L77" s="75"/>
    </row>
    <row r="81" spans="9:17">
      <c r="M81" s="82"/>
      <c r="N81" s="82"/>
      <c r="O81" s="83"/>
    </row>
    <row r="82" spans="9:17">
      <c r="P82" s="83"/>
      <c r="Q82" s="83"/>
    </row>
    <row r="86" spans="9:17">
      <c r="I86" s="75"/>
      <c r="J86" s="75"/>
      <c r="K86" s="75"/>
      <c r="L86" s="75"/>
    </row>
    <row r="104" spans="9:12">
      <c r="I104" s="75"/>
      <c r="J104" s="75"/>
      <c r="K104" s="75"/>
      <c r="L104" s="75"/>
    </row>
    <row r="105" spans="9:12">
      <c r="I105" s="75"/>
      <c r="J105" s="75"/>
      <c r="K105" s="75"/>
      <c r="L105" s="75"/>
    </row>
    <row r="127" spans="7:16">
      <c r="G127" s="58" t="s">
        <v>111</v>
      </c>
      <c r="H127" s="66">
        <v>1</v>
      </c>
      <c r="I127" s="60" t="s">
        <v>112</v>
      </c>
      <c r="M127" s="59">
        <v>2380</v>
      </c>
      <c r="O127" s="60" t="s">
        <v>105</v>
      </c>
      <c r="P127" s="60" t="s">
        <v>113</v>
      </c>
    </row>
    <row r="128" spans="7:16">
      <c r="H128" s="66">
        <v>2</v>
      </c>
      <c r="I128" s="60" t="s">
        <v>114</v>
      </c>
      <c r="M128" s="59">
        <v>2500</v>
      </c>
      <c r="O128" s="60" t="s">
        <v>101</v>
      </c>
      <c r="P128" s="60" t="s">
        <v>113</v>
      </c>
    </row>
    <row r="129" spans="8:16">
      <c r="H129" s="66">
        <v>3</v>
      </c>
      <c r="I129" s="60" t="s">
        <v>115</v>
      </c>
      <c r="M129" s="59">
        <v>2000</v>
      </c>
      <c r="O129" s="60" t="s">
        <v>100</v>
      </c>
      <c r="P129" s="60" t="s">
        <v>113</v>
      </c>
    </row>
    <row r="130" spans="8:16">
      <c r="H130" s="66">
        <v>4</v>
      </c>
      <c r="I130" s="60" t="s">
        <v>116</v>
      </c>
      <c r="M130" s="59">
        <v>2200</v>
      </c>
      <c r="O130" s="60" t="s">
        <v>109</v>
      </c>
      <c r="P130" s="60" t="s">
        <v>113</v>
      </c>
    </row>
    <row r="131" spans="8:16">
      <c r="H131" s="66">
        <v>5</v>
      </c>
      <c r="I131" s="60" t="s">
        <v>117</v>
      </c>
      <c r="M131" s="59">
        <v>1800</v>
      </c>
      <c r="O131" s="60" t="s">
        <v>101</v>
      </c>
      <c r="P131" s="60" t="s">
        <v>113</v>
      </c>
    </row>
    <row r="132" spans="8:16">
      <c r="H132" s="66">
        <v>6</v>
      </c>
      <c r="I132" s="75" t="s">
        <v>118</v>
      </c>
      <c r="J132" s="75"/>
      <c r="K132" s="75"/>
      <c r="L132" s="75"/>
      <c r="M132" s="59">
        <v>2000</v>
      </c>
      <c r="O132" s="60" t="s">
        <v>119</v>
      </c>
      <c r="P132" s="60" t="s">
        <v>120</v>
      </c>
    </row>
    <row r="133" spans="8:16">
      <c r="H133" s="66">
        <v>7</v>
      </c>
      <c r="I133" s="60" t="s">
        <v>121</v>
      </c>
      <c r="M133" s="60">
        <v>1500</v>
      </c>
      <c r="N133" s="60"/>
      <c r="O133" s="60" t="s">
        <v>100</v>
      </c>
      <c r="P133" s="60" t="s">
        <v>122</v>
      </c>
    </row>
    <row r="134" spans="8:16">
      <c r="H134" s="66">
        <v>8</v>
      </c>
      <c r="I134" s="60" t="s">
        <v>123</v>
      </c>
      <c r="M134" s="59">
        <v>2000</v>
      </c>
      <c r="O134" s="60" t="s">
        <v>106</v>
      </c>
      <c r="P134" s="60" t="s">
        <v>113</v>
      </c>
    </row>
    <row r="135" spans="8:16">
      <c r="H135" s="66">
        <v>9</v>
      </c>
      <c r="I135" s="81" t="s">
        <v>124</v>
      </c>
      <c r="J135" s="81"/>
      <c r="K135" s="81"/>
      <c r="L135" s="81"/>
      <c r="M135" s="80">
        <v>4500</v>
      </c>
      <c r="N135" s="80"/>
      <c r="O135" s="60" t="s">
        <v>110</v>
      </c>
      <c r="P135" s="60" t="s">
        <v>122</v>
      </c>
    </row>
    <row r="136" spans="8:16">
      <c r="H136" s="66">
        <v>10</v>
      </c>
      <c r="I136" s="75" t="s">
        <v>125</v>
      </c>
      <c r="J136" s="75"/>
      <c r="K136" s="75"/>
      <c r="L136" s="75"/>
      <c r="M136" s="59">
        <v>2000</v>
      </c>
      <c r="O136" s="60" t="s">
        <v>108</v>
      </c>
      <c r="P136" s="60" t="s">
        <v>113</v>
      </c>
    </row>
    <row r="137" spans="8:16">
      <c r="H137" s="66">
        <v>11</v>
      </c>
      <c r="I137" s="75" t="s">
        <v>126</v>
      </c>
      <c r="J137" s="75"/>
      <c r="K137" s="75"/>
      <c r="L137" s="75"/>
      <c r="M137" s="59">
        <v>2100</v>
      </c>
      <c r="O137" s="60" t="s">
        <v>102</v>
      </c>
      <c r="P137" s="60" t="s">
        <v>120</v>
      </c>
    </row>
    <row r="138" spans="8:16">
      <c r="H138" s="66">
        <v>12</v>
      </c>
      <c r="I138" s="60" t="s">
        <v>127</v>
      </c>
      <c r="M138" s="59">
        <v>2000</v>
      </c>
      <c r="O138" s="60" t="s">
        <v>103</v>
      </c>
      <c r="P138" s="60" t="s">
        <v>113</v>
      </c>
    </row>
    <row r="139" spans="8:16">
      <c r="H139" s="66">
        <v>13</v>
      </c>
      <c r="I139" s="60" t="s">
        <v>128</v>
      </c>
      <c r="M139" s="59">
        <v>1500</v>
      </c>
      <c r="O139" s="60" t="s">
        <v>104</v>
      </c>
      <c r="P139" s="60" t="s">
        <v>113</v>
      </c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39"/>
  <sheetViews>
    <sheetView topLeftCell="H1" zoomScale="85" zoomScaleNormal="85" workbookViewId="0">
      <selection activeCell="J5" sqref="J5:J9"/>
    </sheetView>
  </sheetViews>
  <sheetFormatPr defaultColWidth="9" defaultRowHeight="16.5"/>
  <cols>
    <col min="1" max="1" width="6.125" style="60" bestFit="1" customWidth="1"/>
    <col min="2" max="2" width="24.75" style="60" bestFit="1" customWidth="1"/>
    <col min="3" max="4" width="6.125" style="60" bestFit="1" customWidth="1"/>
    <col min="5" max="5" width="6.625" style="60" bestFit="1" customWidth="1"/>
    <col min="6" max="6" width="7.625" style="60" bestFit="1" customWidth="1"/>
    <col min="7" max="7" width="6.125" style="58" bestFit="1" customWidth="1"/>
    <col min="8" max="8" width="6.125" style="66" bestFit="1" customWidth="1"/>
    <col min="9" max="9" width="30.125" style="60" bestFit="1" customWidth="1"/>
    <col min="10" max="12" width="6.125" style="60" bestFit="1" customWidth="1"/>
    <col min="13" max="13" width="6.125" style="59" bestFit="1" customWidth="1"/>
    <col min="14" max="14" width="6.625" style="60" bestFit="1" customWidth="1"/>
    <col min="15" max="15" width="9" style="60" bestFit="1" customWidth="1"/>
    <col min="16" max="16" width="6.125" style="60" bestFit="1" customWidth="1"/>
    <col min="17" max="17" width="36.25" style="60" bestFit="1" customWidth="1"/>
    <col min="18" max="18" width="12.125" style="60" bestFit="1" customWidth="1"/>
    <col min="19" max="21" width="6.125" style="60" bestFit="1" customWidth="1"/>
    <col min="22" max="22" width="15.25" style="60" bestFit="1" customWidth="1"/>
    <col min="23" max="23" width="10" style="60" bestFit="1" customWidth="1"/>
    <col min="24" max="24" width="3.5" style="60" bestFit="1" customWidth="1"/>
    <col min="25" max="25" width="12.75" style="60" bestFit="1" customWidth="1"/>
    <col min="26" max="28" width="6.125" style="60" bestFit="1" customWidth="1"/>
    <col min="29" max="16384" width="9" style="60"/>
  </cols>
  <sheetData>
    <row r="1" spans="1:28" ht="20.25" thickTop="1">
      <c r="H1" s="160" t="s">
        <v>169</v>
      </c>
      <c r="I1" s="161"/>
      <c r="J1" s="84"/>
      <c r="K1" s="84"/>
      <c r="L1" s="84"/>
      <c r="Q1" s="61" t="s">
        <v>170</v>
      </c>
      <c r="R1" s="62">
        <f>AA3+O5+W5+F5</f>
        <v>202026</v>
      </c>
      <c r="S1" s="62"/>
      <c r="T1" s="62"/>
      <c r="U1" s="63"/>
      <c r="V1" s="64" t="s">
        <v>171</v>
      </c>
      <c r="W1" s="65">
        <f>'2024墨水機應收帳款 '!E17</f>
        <v>197366</v>
      </c>
    </row>
    <row r="2" spans="1:28" ht="20.25" thickBot="1">
      <c r="H2" s="86"/>
      <c r="I2" s="84"/>
      <c r="J2" s="84"/>
      <c r="K2" s="84"/>
      <c r="L2" s="84"/>
      <c r="Q2" s="68" t="s">
        <v>97</v>
      </c>
      <c r="R2" s="69">
        <f>R1/2</f>
        <v>101013</v>
      </c>
      <c r="S2" s="69"/>
      <c r="T2" s="69"/>
      <c r="U2" s="70"/>
      <c r="V2" s="71" t="s">
        <v>98</v>
      </c>
      <c r="W2" s="72">
        <f>W1/R1</f>
        <v>0.97693366200390053</v>
      </c>
    </row>
    <row r="3" spans="1:28" s="67" customFormat="1" ht="17.25" thickTop="1">
      <c r="A3" s="58" t="s">
        <v>303</v>
      </c>
      <c r="G3" s="58"/>
      <c r="H3" s="58" t="s">
        <v>300</v>
      </c>
      <c r="P3" s="58" t="s">
        <v>131</v>
      </c>
      <c r="Y3" s="58"/>
    </row>
    <row r="4" spans="1:28" s="67" customFormat="1">
      <c r="A4" s="66"/>
      <c r="B4" s="58" t="s">
        <v>130</v>
      </c>
      <c r="C4" s="58" t="s">
        <v>95</v>
      </c>
      <c r="D4" s="58" t="s">
        <v>140</v>
      </c>
      <c r="E4" s="58" t="s">
        <v>141</v>
      </c>
      <c r="F4" s="58" t="s">
        <v>99</v>
      </c>
      <c r="H4" s="66"/>
      <c r="I4" s="58" t="s">
        <v>130</v>
      </c>
      <c r="J4" s="58" t="s">
        <v>95</v>
      </c>
      <c r="K4" s="58" t="s">
        <v>150</v>
      </c>
      <c r="L4" s="58" t="s">
        <v>151</v>
      </c>
      <c r="M4" s="58" t="s">
        <v>140</v>
      </c>
      <c r="N4" s="58" t="s">
        <v>141</v>
      </c>
      <c r="O4" s="58" t="s">
        <v>99</v>
      </c>
      <c r="P4" s="58"/>
      <c r="Q4" s="58" t="s">
        <v>130</v>
      </c>
      <c r="R4" s="58" t="s">
        <v>95</v>
      </c>
      <c r="S4" s="58" t="s">
        <v>150</v>
      </c>
      <c r="T4" s="58" t="s">
        <v>151</v>
      </c>
      <c r="U4" s="58" t="s">
        <v>140</v>
      </c>
      <c r="V4" s="58" t="s">
        <v>141</v>
      </c>
      <c r="W4" s="58" t="s">
        <v>99</v>
      </c>
      <c r="Y4" s="58"/>
      <c r="Z4" s="58"/>
      <c r="AA4" s="58"/>
      <c r="AB4" s="58"/>
    </row>
    <row r="5" spans="1:28">
      <c r="A5" s="66">
        <v>1</v>
      </c>
      <c r="B5" s="103" t="s">
        <v>299</v>
      </c>
      <c r="C5" s="104" t="s">
        <v>301</v>
      </c>
      <c r="D5" s="66">
        <v>25442</v>
      </c>
      <c r="E5" s="105" t="s">
        <v>304</v>
      </c>
      <c r="F5" s="76">
        <f>SUM(D5:D64)</f>
        <v>36442</v>
      </c>
      <c r="H5" s="66">
        <v>1</v>
      </c>
      <c r="I5" s="95" t="s">
        <v>145</v>
      </c>
      <c r="J5" s="96" t="s">
        <v>143</v>
      </c>
      <c r="K5" s="96">
        <v>3</v>
      </c>
      <c r="L5" s="96">
        <v>8000</v>
      </c>
      <c r="M5" s="97">
        <f>L5*K5</f>
        <v>24000</v>
      </c>
      <c r="N5" s="98" t="s">
        <v>149</v>
      </c>
      <c r="O5" s="76">
        <f>SUM(M5:M64)</f>
        <v>150220</v>
      </c>
      <c r="P5" s="66">
        <v>1</v>
      </c>
      <c r="Q5" s="75" t="s">
        <v>232</v>
      </c>
      <c r="R5" s="85" t="s">
        <v>206</v>
      </c>
      <c r="S5" s="85">
        <v>1</v>
      </c>
      <c r="T5" s="85">
        <v>2780</v>
      </c>
      <c r="U5" s="85">
        <v>2780</v>
      </c>
      <c r="V5" s="60" t="s">
        <v>216</v>
      </c>
      <c r="W5" s="76">
        <f>SUM(U5:U53)</f>
        <v>15364</v>
      </c>
      <c r="X5" s="66"/>
    </row>
    <row r="6" spans="1:28">
      <c r="A6" s="66">
        <v>2</v>
      </c>
      <c r="B6" s="88" t="s">
        <v>241</v>
      </c>
      <c r="C6" s="104" t="s">
        <v>301</v>
      </c>
      <c r="D6" s="66">
        <v>11000</v>
      </c>
      <c r="E6" s="105" t="s">
        <v>302</v>
      </c>
      <c r="H6" s="66">
        <v>2</v>
      </c>
      <c r="I6" s="95" t="s">
        <v>91</v>
      </c>
      <c r="J6" s="96" t="s">
        <v>143</v>
      </c>
      <c r="K6" s="96">
        <v>1</v>
      </c>
      <c r="L6" s="96">
        <v>6300</v>
      </c>
      <c r="M6" s="97">
        <f>L6*K6</f>
        <v>6300</v>
      </c>
      <c r="N6" s="98" t="s">
        <v>149</v>
      </c>
      <c r="P6" s="66">
        <v>2</v>
      </c>
      <c r="Q6" s="75" t="s">
        <v>233</v>
      </c>
      <c r="R6" s="85" t="s">
        <v>206</v>
      </c>
      <c r="S6" s="85">
        <v>1</v>
      </c>
      <c r="T6" s="85">
        <v>3100</v>
      </c>
      <c r="U6" s="85">
        <v>3100</v>
      </c>
      <c r="V6" s="60" t="s">
        <v>217</v>
      </c>
      <c r="X6" s="66"/>
      <c r="Z6" s="79"/>
    </row>
    <row r="7" spans="1:28">
      <c r="A7" s="66">
        <v>3</v>
      </c>
      <c r="B7" s="95"/>
      <c r="C7" s="96"/>
      <c r="D7" s="97"/>
      <c r="E7" s="98"/>
      <c r="H7" s="66">
        <v>3</v>
      </c>
      <c r="I7" s="95" t="s">
        <v>83</v>
      </c>
      <c r="J7" s="96" t="s">
        <v>143</v>
      </c>
      <c r="K7" s="96">
        <v>1</v>
      </c>
      <c r="L7" s="96">
        <v>12400</v>
      </c>
      <c r="M7" s="97">
        <f>L7*K7</f>
        <v>12400</v>
      </c>
      <c r="N7" s="98" t="s">
        <v>149</v>
      </c>
      <c r="P7" s="66">
        <v>3</v>
      </c>
      <c r="Q7" s="75" t="s">
        <v>234</v>
      </c>
      <c r="R7" s="85" t="s">
        <v>206</v>
      </c>
      <c r="S7" s="85">
        <v>1</v>
      </c>
      <c r="T7" s="85">
        <v>100</v>
      </c>
      <c r="U7" s="85">
        <v>100</v>
      </c>
      <c r="V7" s="60" t="s">
        <v>218</v>
      </c>
      <c r="X7" s="66"/>
    </row>
    <row r="8" spans="1:28">
      <c r="A8" s="66">
        <v>4</v>
      </c>
      <c r="B8" s="95"/>
      <c r="C8" s="96"/>
      <c r="D8" s="97"/>
      <c r="E8" s="98"/>
      <c r="H8" s="66">
        <v>4</v>
      </c>
      <c r="I8" s="95" t="s">
        <v>154</v>
      </c>
      <c r="J8" s="96" t="s">
        <v>143</v>
      </c>
      <c r="K8" s="96">
        <v>1</v>
      </c>
      <c r="L8" s="96">
        <v>6500</v>
      </c>
      <c r="M8" s="97">
        <f>L8*K8</f>
        <v>6500</v>
      </c>
      <c r="N8" s="98" t="s">
        <v>196</v>
      </c>
      <c r="P8" s="66">
        <v>4</v>
      </c>
      <c r="Q8" s="75" t="s">
        <v>235</v>
      </c>
      <c r="R8" s="85" t="s">
        <v>206</v>
      </c>
      <c r="S8" s="85">
        <v>1</v>
      </c>
      <c r="T8" s="85">
        <v>280</v>
      </c>
      <c r="U8" s="85">
        <v>280</v>
      </c>
      <c r="V8" s="60" t="s">
        <v>219</v>
      </c>
      <c r="X8" s="66"/>
      <c r="Y8" s="87"/>
    </row>
    <row r="9" spans="1:28">
      <c r="A9" s="66">
        <v>5</v>
      </c>
      <c r="B9" s="95"/>
      <c r="C9" s="96"/>
      <c r="D9" s="96"/>
      <c r="E9" s="98"/>
      <c r="H9" s="66">
        <v>5</v>
      </c>
      <c r="I9" s="95" t="s">
        <v>145</v>
      </c>
      <c r="J9" s="96" t="s">
        <v>143</v>
      </c>
      <c r="K9" s="96">
        <v>2</v>
      </c>
      <c r="L9" s="96">
        <v>8000</v>
      </c>
      <c r="M9" s="96">
        <v>16000</v>
      </c>
      <c r="N9" s="98" t="s">
        <v>196</v>
      </c>
      <c r="P9" s="66">
        <v>5</v>
      </c>
      <c r="Q9" s="75" t="s">
        <v>207</v>
      </c>
      <c r="R9" s="85" t="s">
        <v>206</v>
      </c>
      <c r="S9" s="85">
        <v>1</v>
      </c>
      <c r="T9" s="85">
        <v>69</v>
      </c>
      <c r="U9" s="85">
        <v>69</v>
      </c>
      <c r="V9" s="60" t="s">
        <v>220</v>
      </c>
      <c r="X9" s="66"/>
      <c r="Y9" s="75"/>
    </row>
    <row r="10" spans="1:28">
      <c r="A10" s="66">
        <v>6</v>
      </c>
      <c r="B10" s="95"/>
      <c r="C10" s="96"/>
      <c r="D10" s="97"/>
      <c r="E10" s="98"/>
      <c r="H10" s="66">
        <v>6</v>
      </c>
      <c r="I10" s="95" t="s">
        <v>83</v>
      </c>
      <c r="J10" s="96" t="s">
        <v>143</v>
      </c>
      <c r="K10" s="96">
        <v>1</v>
      </c>
      <c r="L10" s="96">
        <v>12400</v>
      </c>
      <c r="M10" s="97">
        <v>12400</v>
      </c>
      <c r="N10" s="98" t="s">
        <v>196</v>
      </c>
      <c r="P10" s="66">
        <v>6</v>
      </c>
      <c r="Q10" s="75" t="s">
        <v>208</v>
      </c>
      <c r="R10" s="85" t="s">
        <v>206</v>
      </c>
      <c r="S10" s="85">
        <v>1</v>
      </c>
      <c r="T10" s="85">
        <v>136</v>
      </c>
      <c r="U10" s="85">
        <v>136</v>
      </c>
      <c r="V10" s="60" t="s">
        <v>221</v>
      </c>
      <c r="X10" s="66"/>
      <c r="Y10" s="75"/>
      <c r="Z10" s="80"/>
    </row>
    <row r="11" spans="1:28">
      <c r="A11" s="66">
        <v>7</v>
      </c>
      <c r="B11" s="95"/>
      <c r="C11" s="96"/>
      <c r="D11" s="97"/>
      <c r="E11" s="98"/>
      <c r="F11" s="76"/>
      <c r="H11" s="66">
        <v>7</v>
      </c>
      <c r="I11" s="95" t="s">
        <v>160</v>
      </c>
      <c r="J11" s="96" t="s">
        <v>143</v>
      </c>
      <c r="K11" s="96">
        <v>1</v>
      </c>
      <c r="L11" s="96">
        <v>6000</v>
      </c>
      <c r="M11" s="97">
        <f>L11*K11</f>
        <v>6000</v>
      </c>
      <c r="N11" s="98" t="s">
        <v>196</v>
      </c>
      <c r="O11" s="76"/>
      <c r="P11" s="66">
        <v>7</v>
      </c>
      <c r="Q11" s="75" t="s">
        <v>209</v>
      </c>
      <c r="R11" s="85" t="s">
        <v>206</v>
      </c>
      <c r="S11" s="85">
        <v>1</v>
      </c>
      <c r="T11" s="85">
        <v>1416</v>
      </c>
      <c r="U11" s="85">
        <v>1416</v>
      </c>
      <c r="V11" s="60" t="s">
        <v>221</v>
      </c>
      <c r="X11" s="66"/>
      <c r="Y11" s="75"/>
      <c r="Z11" s="80"/>
    </row>
    <row r="12" spans="1:28">
      <c r="A12" s="66">
        <v>8</v>
      </c>
      <c r="B12" s="95"/>
      <c r="C12" s="96"/>
      <c r="D12" s="96"/>
      <c r="E12" s="98"/>
      <c r="H12" s="66">
        <v>8</v>
      </c>
      <c r="I12" s="95" t="s">
        <v>181</v>
      </c>
      <c r="J12" s="96" t="s">
        <v>143</v>
      </c>
      <c r="K12" s="96">
        <v>1</v>
      </c>
      <c r="L12" s="96">
        <v>5900</v>
      </c>
      <c r="M12" s="96">
        <v>5900</v>
      </c>
      <c r="N12" s="98" t="s">
        <v>196</v>
      </c>
      <c r="P12" s="66">
        <v>8</v>
      </c>
      <c r="Q12" s="75" t="s">
        <v>210</v>
      </c>
      <c r="R12" s="85" t="s">
        <v>206</v>
      </c>
      <c r="S12" s="85">
        <v>1</v>
      </c>
      <c r="T12" s="85">
        <v>240</v>
      </c>
      <c r="U12" s="85">
        <v>240</v>
      </c>
      <c r="V12" s="60" t="s">
        <v>222</v>
      </c>
      <c r="X12" s="66"/>
      <c r="Y12" s="75"/>
      <c r="Z12" s="80"/>
    </row>
    <row r="13" spans="1:28">
      <c r="A13" s="66">
        <v>9</v>
      </c>
      <c r="B13" s="95"/>
      <c r="C13" s="96"/>
      <c r="D13" s="95"/>
      <c r="E13" s="98"/>
      <c r="F13" s="75"/>
      <c r="H13" s="66">
        <v>9</v>
      </c>
      <c r="I13" s="95" t="s">
        <v>199</v>
      </c>
      <c r="J13" s="96" t="s">
        <v>143</v>
      </c>
      <c r="K13" s="96">
        <v>1</v>
      </c>
      <c r="L13" s="96">
        <v>13500</v>
      </c>
      <c r="M13" s="95">
        <v>13500</v>
      </c>
      <c r="N13" s="98" t="s">
        <v>196</v>
      </c>
      <c r="O13" s="75"/>
      <c r="P13" s="66">
        <v>9</v>
      </c>
      <c r="Q13" s="75" t="s">
        <v>211</v>
      </c>
      <c r="R13" s="85" t="s">
        <v>206</v>
      </c>
      <c r="S13" s="85">
        <v>1</v>
      </c>
      <c r="T13" s="85">
        <v>17</v>
      </c>
      <c r="U13" s="85">
        <v>17</v>
      </c>
      <c r="V13" s="60" t="s">
        <v>222</v>
      </c>
      <c r="X13" s="66"/>
      <c r="Y13" s="75"/>
      <c r="Z13" s="80"/>
    </row>
    <row r="14" spans="1:28">
      <c r="A14" s="66">
        <v>10</v>
      </c>
      <c r="B14" s="95"/>
      <c r="C14" s="96"/>
      <c r="D14" s="97"/>
      <c r="E14" s="98"/>
      <c r="F14" s="75"/>
      <c r="H14" s="66">
        <v>10</v>
      </c>
      <c r="I14" s="95" t="s">
        <v>190</v>
      </c>
      <c r="J14" s="96" t="s">
        <v>143</v>
      </c>
      <c r="K14" s="96">
        <v>1</v>
      </c>
      <c r="L14" s="96">
        <v>3400</v>
      </c>
      <c r="M14" s="97">
        <v>3400</v>
      </c>
      <c r="N14" s="98" t="s">
        <v>196</v>
      </c>
      <c r="O14" s="75"/>
      <c r="P14" s="66">
        <v>10</v>
      </c>
      <c r="Q14" s="75" t="s">
        <v>212</v>
      </c>
      <c r="R14" s="85" t="s">
        <v>206</v>
      </c>
      <c r="S14" s="85">
        <v>1</v>
      </c>
      <c r="T14" s="85">
        <v>577</v>
      </c>
      <c r="U14" s="85">
        <v>577</v>
      </c>
      <c r="V14" s="60" t="s">
        <v>222</v>
      </c>
      <c r="X14" s="66"/>
      <c r="Y14" s="75"/>
      <c r="Z14" s="80"/>
    </row>
    <row r="15" spans="1:28">
      <c r="A15" s="66">
        <v>11</v>
      </c>
      <c r="B15" s="95"/>
      <c r="C15" s="96"/>
      <c r="D15" s="97"/>
      <c r="E15" s="98"/>
      <c r="H15" s="66">
        <v>11</v>
      </c>
      <c r="I15" s="95" t="s">
        <v>199</v>
      </c>
      <c r="J15" s="96" t="s">
        <v>143</v>
      </c>
      <c r="K15" s="96">
        <v>2</v>
      </c>
      <c r="L15" s="96">
        <v>13500</v>
      </c>
      <c r="M15" s="97">
        <v>27000</v>
      </c>
      <c r="N15" s="98" t="s">
        <v>242</v>
      </c>
      <c r="P15" s="66">
        <v>11</v>
      </c>
      <c r="Q15" s="75" t="s">
        <v>213</v>
      </c>
      <c r="R15" s="85" t="s">
        <v>206</v>
      </c>
      <c r="S15" s="85">
        <v>1</v>
      </c>
      <c r="T15" s="85">
        <v>600</v>
      </c>
      <c r="U15" s="85">
        <v>600</v>
      </c>
      <c r="V15" s="60" t="s">
        <v>222</v>
      </c>
      <c r="X15" s="66"/>
      <c r="Y15" s="75"/>
      <c r="Z15" s="80"/>
    </row>
    <row r="16" spans="1:28">
      <c r="A16" s="66">
        <v>12</v>
      </c>
      <c r="B16" s="95"/>
      <c r="C16" s="96"/>
      <c r="D16" s="97"/>
      <c r="E16" s="98"/>
      <c r="H16" s="66">
        <v>12</v>
      </c>
      <c r="I16" s="95" t="s">
        <v>160</v>
      </c>
      <c r="J16" s="96" t="s">
        <v>143</v>
      </c>
      <c r="K16" s="96">
        <v>1</v>
      </c>
      <c r="L16" s="96">
        <v>8900</v>
      </c>
      <c r="M16" s="97">
        <v>8900</v>
      </c>
      <c r="N16" s="98" t="s">
        <v>242</v>
      </c>
      <c r="P16" s="66">
        <v>12</v>
      </c>
      <c r="Q16" s="75" t="s">
        <v>214</v>
      </c>
      <c r="R16" s="85" t="s">
        <v>206</v>
      </c>
      <c r="S16" s="85">
        <v>1</v>
      </c>
      <c r="T16" s="85">
        <v>234</v>
      </c>
      <c r="U16" s="85">
        <v>234</v>
      </c>
      <c r="V16" s="60" t="s">
        <v>222</v>
      </c>
      <c r="X16" s="66"/>
      <c r="Y16" s="75"/>
      <c r="Z16" s="80"/>
    </row>
    <row r="17" spans="1:26">
      <c r="A17" s="66">
        <v>13</v>
      </c>
      <c r="B17" s="95"/>
      <c r="C17" s="96"/>
      <c r="D17" s="97"/>
      <c r="E17" s="98"/>
      <c r="H17" s="66">
        <v>13</v>
      </c>
      <c r="I17" s="75" t="s">
        <v>146</v>
      </c>
      <c r="J17" s="85" t="s">
        <v>143</v>
      </c>
      <c r="K17" s="85">
        <v>1</v>
      </c>
      <c r="L17" s="85">
        <v>170</v>
      </c>
      <c r="M17" s="59">
        <f>L17*K17</f>
        <v>170</v>
      </c>
      <c r="N17" s="60" t="s">
        <v>149</v>
      </c>
      <c r="P17" s="66">
        <v>13</v>
      </c>
      <c r="Q17" s="75" t="s">
        <v>215</v>
      </c>
      <c r="R17" s="85" t="s">
        <v>206</v>
      </c>
      <c r="S17" s="85">
        <v>1</v>
      </c>
      <c r="T17" s="85">
        <v>1058</v>
      </c>
      <c r="U17" s="85">
        <v>1058</v>
      </c>
      <c r="V17" s="60" t="s">
        <v>222</v>
      </c>
      <c r="X17" s="66"/>
      <c r="Z17" s="79"/>
    </row>
    <row r="18" spans="1:26">
      <c r="A18" s="66">
        <v>14</v>
      </c>
      <c r="B18" s="75"/>
      <c r="C18" s="75"/>
      <c r="D18" s="59"/>
      <c r="H18" s="66">
        <v>14</v>
      </c>
      <c r="I18" s="75" t="s">
        <v>148</v>
      </c>
      <c r="J18" s="85" t="s">
        <v>143</v>
      </c>
      <c r="K18" s="85">
        <v>4</v>
      </c>
      <c r="L18" s="85">
        <v>1000</v>
      </c>
      <c r="M18" s="59">
        <f>L18*K18</f>
        <v>4000</v>
      </c>
      <c r="N18" s="60" t="s">
        <v>149</v>
      </c>
      <c r="P18" s="66">
        <v>14</v>
      </c>
      <c r="Q18" s="75" t="s">
        <v>236</v>
      </c>
      <c r="R18" s="85" t="s">
        <v>184</v>
      </c>
      <c r="S18" s="85" t="s">
        <v>227</v>
      </c>
      <c r="T18" s="85">
        <v>2213</v>
      </c>
      <c r="U18" s="85">
        <v>2213</v>
      </c>
      <c r="V18" s="60" t="s">
        <v>228</v>
      </c>
      <c r="X18" s="66"/>
      <c r="Y18" s="81"/>
      <c r="Z18" s="80"/>
    </row>
    <row r="19" spans="1:26">
      <c r="A19" s="66">
        <v>15</v>
      </c>
      <c r="B19" s="75"/>
      <c r="C19" s="75"/>
      <c r="D19" s="59"/>
      <c r="H19" s="66">
        <v>15</v>
      </c>
      <c r="I19" s="75" t="s">
        <v>147</v>
      </c>
      <c r="J19" s="85" t="s">
        <v>143</v>
      </c>
      <c r="K19" s="85">
        <v>1</v>
      </c>
      <c r="L19" s="85">
        <v>250</v>
      </c>
      <c r="M19" s="59">
        <f>L19*K19</f>
        <v>250</v>
      </c>
      <c r="N19" s="60" t="s">
        <v>149</v>
      </c>
      <c r="P19" s="66">
        <v>15</v>
      </c>
      <c r="Q19" s="75" t="s">
        <v>237</v>
      </c>
      <c r="R19" s="85" t="s">
        <v>184</v>
      </c>
      <c r="S19" s="85">
        <v>1</v>
      </c>
      <c r="T19" s="85">
        <v>241</v>
      </c>
      <c r="U19" s="85">
        <v>241</v>
      </c>
      <c r="V19" s="60" t="s">
        <v>228</v>
      </c>
      <c r="X19" s="66"/>
      <c r="Y19" s="81"/>
      <c r="Z19" s="80"/>
    </row>
    <row r="20" spans="1:26">
      <c r="A20" s="66">
        <v>16</v>
      </c>
      <c r="B20" s="75"/>
      <c r="C20" s="75"/>
      <c r="D20" s="59"/>
      <c r="H20" s="66">
        <v>16</v>
      </c>
      <c r="I20" s="75" t="s">
        <v>153</v>
      </c>
      <c r="J20" s="85" t="s">
        <v>143</v>
      </c>
      <c r="K20" s="85">
        <v>36</v>
      </c>
      <c r="L20" s="85">
        <v>25</v>
      </c>
      <c r="M20" s="59">
        <f>K20*L20</f>
        <v>900</v>
      </c>
      <c r="N20" s="60" t="s">
        <v>196</v>
      </c>
      <c r="P20" s="66">
        <v>16</v>
      </c>
      <c r="Q20" s="75" t="s">
        <v>238</v>
      </c>
      <c r="R20" s="85" t="s">
        <v>184</v>
      </c>
      <c r="S20" s="85">
        <v>1</v>
      </c>
      <c r="T20" s="85">
        <v>360</v>
      </c>
      <c r="U20" s="85">
        <v>360</v>
      </c>
      <c r="V20" s="60" t="s">
        <v>228</v>
      </c>
      <c r="X20" s="66"/>
      <c r="Y20" s="81"/>
      <c r="Z20" s="80"/>
    </row>
    <row r="21" spans="1:26">
      <c r="A21" s="66">
        <v>17</v>
      </c>
      <c r="B21" s="75"/>
      <c r="C21" s="75"/>
      <c r="D21" s="82"/>
      <c r="E21" s="83"/>
      <c r="H21" s="66">
        <v>17</v>
      </c>
      <c r="I21" s="75" t="s">
        <v>198</v>
      </c>
      <c r="J21" s="85" t="s">
        <v>143</v>
      </c>
      <c r="K21" s="85">
        <v>20</v>
      </c>
      <c r="L21" s="85">
        <v>80</v>
      </c>
      <c r="M21" s="59">
        <f>K21*L21</f>
        <v>1600</v>
      </c>
      <c r="N21" s="60" t="s">
        <v>196</v>
      </c>
      <c r="P21" s="66">
        <v>17</v>
      </c>
      <c r="Q21" s="75" t="s">
        <v>239</v>
      </c>
      <c r="R21" s="85" t="s">
        <v>184</v>
      </c>
      <c r="S21" s="85">
        <v>1</v>
      </c>
      <c r="T21" s="85">
        <v>245</v>
      </c>
      <c r="U21" s="85">
        <v>245</v>
      </c>
      <c r="V21" s="60" t="s">
        <v>228</v>
      </c>
      <c r="X21" s="66"/>
      <c r="Y21" s="81"/>
      <c r="Z21" s="80"/>
    </row>
    <row r="22" spans="1:26">
      <c r="A22" s="66">
        <v>18</v>
      </c>
      <c r="B22" s="75"/>
      <c r="C22" s="75"/>
      <c r="D22" s="82"/>
      <c r="E22" s="83"/>
      <c r="H22" s="66">
        <v>18</v>
      </c>
      <c r="I22" s="75" t="s">
        <v>246</v>
      </c>
      <c r="J22" s="85" t="s">
        <v>143</v>
      </c>
      <c r="K22" s="85" t="s">
        <v>227</v>
      </c>
      <c r="L22" s="85">
        <v>1000</v>
      </c>
      <c r="M22" s="85">
        <v>1000</v>
      </c>
      <c r="N22" s="60" t="s">
        <v>247</v>
      </c>
      <c r="P22" s="66">
        <v>18</v>
      </c>
      <c r="Q22" s="75" t="s">
        <v>240</v>
      </c>
      <c r="R22" s="85" t="s">
        <v>184</v>
      </c>
      <c r="S22" s="85">
        <v>1</v>
      </c>
      <c r="T22" s="85">
        <v>47</v>
      </c>
      <c r="U22" s="85">
        <v>47</v>
      </c>
      <c r="V22" s="60" t="s">
        <v>228</v>
      </c>
      <c r="X22" s="66"/>
      <c r="Y22" s="81"/>
      <c r="Z22" s="80"/>
    </row>
    <row r="23" spans="1:26">
      <c r="A23" s="66">
        <v>19</v>
      </c>
      <c r="B23" s="75"/>
      <c r="C23" s="75"/>
      <c r="D23" s="82"/>
      <c r="E23" s="83"/>
      <c r="H23" s="66">
        <v>19</v>
      </c>
      <c r="I23" s="75"/>
      <c r="J23" s="75"/>
      <c r="K23" s="75"/>
      <c r="L23" s="75"/>
      <c r="M23" s="82"/>
      <c r="N23" s="83"/>
      <c r="P23" s="66">
        <v>19</v>
      </c>
      <c r="Q23" s="60" t="s">
        <v>248</v>
      </c>
      <c r="R23" s="85" t="s">
        <v>184</v>
      </c>
      <c r="S23" s="85">
        <v>1</v>
      </c>
      <c r="T23" s="85">
        <v>44</v>
      </c>
      <c r="U23" s="85">
        <v>44</v>
      </c>
      <c r="V23" s="60" t="s">
        <v>251</v>
      </c>
      <c r="X23" s="66"/>
    </row>
    <row r="24" spans="1:26">
      <c r="A24" s="66">
        <v>20</v>
      </c>
      <c r="B24" s="75"/>
      <c r="C24" s="75"/>
      <c r="D24" s="59"/>
      <c r="H24" s="66">
        <v>20</v>
      </c>
      <c r="I24" s="75"/>
      <c r="J24" s="75"/>
      <c r="K24" s="75"/>
      <c r="L24" s="75"/>
      <c r="P24" s="66">
        <v>20</v>
      </c>
      <c r="Q24" s="60" t="s">
        <v>248</v>
      </c>
      <c r="R24" s="85" t="s">
        <v>184</v>
      </c>
      <c r="S24" s="85">
        <v>1</v>
      </c>
      <c r="T24" s="85">
        <v>36</v>
      </c>
      <c r="U24" s="85">
        <v>36</v>
      </c>
      <c r="V24" s="60" t="s">
        <v>251</v>
      </c>
      <c r="X24" s="66"/>
    </row>
    <row r="25" spans="1:26">
      <c r="A25" s="66">
        <v>21</v>
      </c>
      <c r="B25" s="75"/>
      <c r="C25" s="75"/>
      <c r="D25" s="59"/>
      <c r="H25" s="66">
        <v>21</v>
      </c>
      <c r="I25" s="75"/>
      <c r="J25" s="75"/>
      <c r="K25" s="75"/>
      <c r="L25" s="75"/>
      <c r="P25" s="66">
        <v>21</v>
      </c>
      <c r="Q25" s="60" t="s">
        <v>248</v>
      </c>
      <c r="R25" s="85" t="s">
        <v>184</v>
      </c>
      <c r="S25" s="85">
        <v>1</v>
      </c>
      <c r="T25" s="85">
        <v>28</v>
      </c>
      <c r="U25" s="85">
        <v>28</v>
      </c>
      <c r="V25" s="60" t="s">
        <v>251</v>
      </c>
      <c r="X25" s="66"/>
    </row>
    <row r="26" spans="1:26">
      <c r="A26" s="66">
        <v>22</v>
      </c>
      <c r="B26" s="75"/>
      <c r="C26" s="75"/>
      <c r="D26" s="59"/>
      <c r="H26" s="66">
        <v>22</v>
      </c>
      <c r="I26" s="75"/>
      <c r="J26" s="75"/>
      <c r="K26" s="75"/>
      <c r="L26" s="75"/>
      <c r="P26" s="66">
        <v>22</v>
      </c>
      <c r="Q26" s="60" t="s">
        <v>249</v>
      </c>
      <c r="R26" s="85" t="s">
        <v>184</v>
      </c>
      <c r="S26" s="85">
        <v>1</v>
      </c>
      <c r="T26" s="85">
        <v>1500</v>
      </c>
      <c r="U26" s="85">
        <v>1500</v>
      </c>
      <c r="V26" s="60" t="s">
        <v>251</v>
      </c>
      <c r="X26" s="66"/>
    </row>
    <row r="27" spans="1:26">
      <c r="A27" s="66">
        <v>23</v>
      </c>
      <c r="B27" s="75"/>
      <c r="C27" s="75"/>
      <c r="D27" s="59"/>
      <c r="H27" s="66">
        <v>23</v>
      </c>
      <c r="I27" s="75"/>
      <c r="J27" s="75"/>
      <c r="K27" s="75"/>
      <c r="L27" s="75"/>
      <c r="P27" s="66">
        <v>23</v>
      </c>
      <c r="Q27" s="60" t="s">
        <v>250</v>
      </c>
      <c r="R27" s="85" t="s">
        <v>184</v>
      </c>
      <c r="S27" s="85">
        <v>1</v>
      </c>
      <c r="T27" s="85">
        <v>15</v>
      </c>
      <c r="U27" s="59">
        <v>15</v>
      </c>
      <c r="V27" s="60" t="s">
        <v>251</v>
      </c>
      <c r="X27" s="66"/>
    </row>
    <row r="28" spans="1:26">
      <c r="A28" s="66">
        <v>24</v>
      </c>
      <c r="B28" s="75"/>
      <c r="C28" s="75"/>
      <c r="D28" s="59"/>
      <c r="H28" s="66">
        <v>24</v>
      </c>
      <c r="I28" s="75"/>
      <c r="J28" s="75"/>
      <c r="K28" s="75"/>
      <c r="L28" s="75"/>
      <c r="P28" s="66">
        <v>24</v>
      </c>
      <c r="Q28" s="60" t="s">
        <v>262</v>
      </c>
      <c r="R28" s="85" t="s">
        <v>184</v>
      </c>
      <c r="S28" s="85">
        <v>1</v>
      </c>
      <c r="T28" s="85">
        <v>28</v>
      </c>
      <c r="U28" s="59">
        <v>28</v>
      </c>
      <c r="V28" s="60" t="s">
        <v>263</v>
      </c>
      <c r="X28" s="66"/>
    </row>
    <row r="29" spans="1:26">
      <c r="A29" s="66">
        <v>25</v>
      </c>
      <c r="B29" s="75"/>
      <c r="C29" s="75"/>
      <c r="D29" s="59"/>
      <c r="H29" s="66">
        <v>25</v>
      </c>
      <c r="I29" s="75"/>
      <c r="J29" s="75"/>
      <c r="K29" s="75"/>
      <c r="L29" s="75"/>
      <c r="P29" s="66">
        <v>25</v>
      </c>
      <c r="Q29" s="60" t="s">
        <v>96</v>
      </c>
      <c r="R29" s="85" t="s">
        <v>184</v>
      </c>
      <c r="T29" s="60">
        <v>160</v>
      </c>
      <c r="U29" s="96"/>
      <c r="V29" s="60" t="s">
        <v>149</v>
      </c>
      <c r="X29" s="66"/>
    </row>
    <row r="30" spans="1:26">
      <c r="A30" s="66">
        <v>26</v>
      </c>
      <c r="B30" s="75"/>
      <c r="C30" s="75"/>
      <c r="D30" s="59"/>
      <c r="H30" s="66">
        <v>26</v>
      </c>
      <c r="I30" s="75"/>
      <c r="J30" s="75"/>
      <c r="K30" s="75"/>
      <c r="L30" s="75"/>
      <c r="P30" s="66">
        <v>26</v>
      </c>
      <c r="Q30" s="60" t="s">
        <v>132</v>
      </c>
      <c r="R30" s="85" t="s">
        <v>184</v>
      </c>
      <c r="T30" s="79">
        <v>189</v>
      </c>
      <c r="U30" s="96"/>
      <c r="V30" s="60" t="s">
        <v>149</v>
      </c>
      <c r="X30" s="66"/>
    </row>
    <row r="31" spans="1:26">
      <c r="A31" s="66">
        <v>27</v>
      </c>
      <c r="B31" s="75"/>
      <c r="C31" s="75"/>
      <c r="D31" s="59"/>
      <c r="H31" s="66">
        <v>27</v>
      </c>
      <c r="I31" s="75"/>
      <c r="J31" s="75"/>
      <c r="K31" s="75"/>
      <c r="L31" s="75"/>
      <c r="P31" s="66">
        <v>27</v>
      </c>
      <c r="Q31" s="60" t="s">
        <v>133</v>
      </c>
      <c r="R31" s="85" t="s">
        <v>184</v>
      </c>
      <c r="T31" s="60">
        <v>320</v>
      </c>
      <c r="U31" s="96"/>
      <c r="V31" s="60" t="s">
        <v>149</v>
      </c>
      <c r="X31" s="66"/>
    </row>
    <row r="32" spans="1:26">
      <c r="A32" s="66">
        <v>28</v>
      </c>
      <c r="B32" s="75"/>
      <c r="C32" s="75"/>
      <c r="D32" s="59"/>
      <c r="H32" s="66">
        <v>28</v>
      </c>
      <c r="I32" s="75"/>
      <c r="J32" s="75"/>
      <c r="K32" s="75"/>
      <c r="L32" s="75"/>
      <c r="P32" s="66">
        <v>28</v>
      </c>
      <c r="Q32" s="87" t="s">
        <v>134</v>
      </c>
      <c r="R32" s="85" t="s">
        <v>184</v>
      </c>
      <c r="T32" s="60">
        <v>100</v>
      </c>
      <c r="V32" s="60" t="s">
        <v>149</v>
      </c>
      <c r="X32" s="66"/>
    </row>
    <row r="33" spans="1:24">
      <c r="A33" s="66">
        <v>29</v>
      </c>
      <c r="B33" s="75"/>
      <c r="C33" s="75"/>
      <c r="D33" s="59"/>
      <c r="H33" s="66">
        <v>29</v>
      </c>
      <c r="I33" s="75"/>
      <c r="J33" s="75"/>
      <c r="K33" s="75"/>
      <c r="L33" s="75"/>
      <c r="P33" s="66">
        <v>29</v>
      </c>
      <c r="Q33" s="75" t="s">
        <v>135</v>
      </c>
      <c r="R33" s="85" t="s">
        <v>184</v>
      </c>
      <c r="T33" s="60">
        <v>69</v>
      </c>
      <c r="V33" s="60" t="s">
        <v>149</v>
      </c>
      <c r="X33" s="66"/>
    </row>
    <row r="34" spans="1:24">
      <c r="A34" s="66">
        <v>30</v>
      </c>
      <c r="B34" s="75"/>
      <c r="C34" s="75"/>
      <c r="D34" s="59"/>
      <c r="H34" s="66">
        <v>30</v>
      </c>
      <c r="I34" s="75"/>
      <c r="J34" s="75"/>
      <c r="K34" s="75"/>
      <c r="L34" s="75"/>
      <c r="P34" s="66">
        <v>30</v>
      </c>
      <c r="Q34" s="75" t="s">
        <v>178</v>
      </c>
      <c r="R34" s="85" t="s">
        <v>184</v>
      </c>
      <c r="T34" s="80">
        <v>140</v>
      </c>
      <c r="V34" s="60" t="s">
        <v>149</v>
      </c>
      <c r="X34" s="66"/>
    </row>
    <row r="35" spans="1:24">
      <c r="A35" s="66">
        <v>31</v>
      </c>
      <c r="B35" s="75"/>
      <c r="C35" s="75"/>
      <c r="D35" s="59"/>
      <c r="H35" s="66">
        <v>31</v>
      </c>
      <c r="I35" s="75"/>
      <c r="J35" s="75"/>
      <c r="K35" s="75"/>
      <c r="L35" s="75"/>
      <c r="P35" s="66">
        <v>31</v>
      </c>
      <c r="Q35" s="75" t="s">
        <v>179</v>
      </c>
      <c r="R35" s="85" t="s">
        <v>184</v>
      </c>
      <c r="T35" s="80">
        <v>40</v>
      </c>
      <c r="V35" s="60" t="s">
        <v>149</v>
      </c>
      <c r="X35" s="66"/>
    </row>
    <row r="36" spans="1:24">
      <c r="A36" s="66">
        <v>32</v>
      </c>
      <c r="B36" s="75"/>
      <c r="C36" s="75"/>
      <c r="D36" s="59"/>
      <c r="H36" s="66">
        <v>32</v>
      </c>
      <c r="I36" s="75"/>
      <c r="J36" s="75"/>
      <c r="K36" s="75"/>
      <c r="L36" s="75"/>
      <c r="P36" s="66">
        <v>32</v>
      </c>
      <c r="Q36" s="75" t="s">
        <v>137</v>
      </c>
      <c r="R36" s="85" t="s">
        <v>184</v>
      </c>
      <c r="T36" s="80">
        <v>60</v>
      </c>
      <c r="V36" s="60" t="s">
        <v>149</v>
      </c>
      <c r="X36" s="66"/>
    </row>
    <row r="37" spans="1:24">
      <c r="A37" s="66">
        <v>33</v>
      </c>
      <c r="B37" s="75"/>
      <c r="C37" s="75"/>
      <c r="D37" s="59"/>
      <c r="H37" s="66">
        <v>33</v>
      </c>
      <c r="I37" s="75"/>
      <c r="J37" s="75"/>
      <c r="K37" s="75"/>
      <c r="L37" s="75"/>
      <c r="P37" s="66">
        <v>33</v>
      </c>
      <c r="Q37" s="75" t="s">
        <v>136</v>
      </c>
      <c r="R37" s="85" t="s">
        <v>184</v>
      </c>
      <c r="T37" s="80">
        <v>140</v>
      </c>
      <c r="V37" s="60" t="s">
        <v>149</v>
      </c>
      <c r="X37" s="66"/>
    </row>
    <row r="38" spans="1:24">
      <c r="A38" s="66">
        <v>34</v>
      </c>
      <c r="B38" s="75"/>
      <c r="C38" s="75"/>
      <c r="D38" s="59"/>
      <c r="H38" s="66">
        <v>34</v>
      </c>
      <c r="I38" s="75"/>
      <c r="J38" s="75"/>
      <c r="K38" s="75"/>
      <c r="L38" s="75"/>
      <c r="P38" s="66">
        <v>34</v>
      </c>
      <c r="Q38" s="75" t="s">
        <v>138</v>
      </c>
      <c r="R38" s="85" t="s">
        <v>184</v>
      </c>
      <c r="T38" s="80">
        <v>210</v>
      </c>
      <c r="V38" s="60" t="s">
        <v>149</v>
      </c>
      <c r="X38" s="66"/>
    </row>
    <row r="39" spans="1:24">
      <c r="A39" s="66">
        <v>35</v>
      </c>
      <c r="B39" s="75"/>
      <c r="C39" s="75"/>
      <c r="D39" s="59"/>
      <c r="H39" s="66">
        <v>35</v>
      </c>
      <c r="I39" s="75"/>
      <c r="J39" s="75"/>
      <c r="K39" s="75"/>
      <c r="L39" s="75"/>
      <c r="P39" s="66">
        <v>35</v>
      </c>
      <c r="Q39" s="75" t="s">
        <v>139</v>
      </c>
      <c r="R39" s="85" t="s">
        <v>184</v>
      </c>
      <c r="T39" s="80">
        <v>232</v>
      </c>
      <c r="V39" s="60" t="s">
        <v>149</v>
      </c>
      <c r="X39" s="66"/>
    </row>
    <row r="40" spans="1:24">
      <c r="A40" s="66">
        <v>36</v>
      </c>
      <c r="B40" s="75"/>
      <c r="C40" s="75"/>
      <c r="D40" s="59"/>
      <c r="H40" s="66">
        <v>36</v>
      </c>
      <c r="I40" s="75"/>
      <c r="J40" s="75"/>
      <c r="K40" s="75"/>
      <c r="L40" s="75"/>
      <c r="P40" s="66">
        <v>36</v>
      </c>
      <c r="Q40" s="75" t="s">
        <v>178</v>
      </c>
      <c r="R40" s="85" t="s">
        <v>184</v>
      </c>
      <c r="T40" s="80">
        <v>140</v>
      </c>
      <c r="V40" s="60" t="s">
        <v>149</v>
      </c>
      <c r="X40" s="66"/>
    </row>
    <row r="41" spans="1:24">
      <c r="A41" s="66">
        <v>37</v>
      </c>
      <c r="B41" s="75"/>
      <c r="C41" s="75"/>
      <c r="D41" s="59"/>
      <c r="H41" s="66">
        <v>37</v>
      </c>
      <c r="I41" s="75"/>
      <c r="J41" s="75"/>
      <c r="K41" s="75"/>
      <c r="L41" s="75"/>
      <c r="P41" s="66">
        <v>37</v>
      </c>
      <c r="Q41" s="60" t="s">
        <v>175</v>
      </c>
      <c r="R41" s="85" t="s">
        <v>184</v>
      </c>
      <c r="T41" s="79">
        <v>420</v>
      </c>
      <c r="V41" s="60" t="s">
        <v>149</v>
      </c>
      <c r="X41" s="66"/>
    </row>
    <row r="42" spans="1:24">
      <c r="A42" s="66">
        <v>38</v>
      </c>
      <c r="B42" s="75"/>
      <c r="C42" s="75"/>
      <c r="D42" s="59"/>
      <c r="H42" s="66">
        <v>38</v>
      </c>
      <c r="I42" s="75"/>
      <c r="J42" s="75"/>
      <c r="K42" s="75"/>
      <c r="L42" s="75"/>
      <c r="P42" s="66">
        <v>38</v>
      </c>
      <c r="Q42" s="81" t="s">
        <v>176</v>
      </c>
      <c r="R42" s="85" t="s">
        <v>184</v>
      </c>
      <c r="T42" s="80">
        <v>174</v>
      </c>
      <c r="V42" s="60" t="s">
        <v>149</v>
      </c>
      <c r="X42" s="66"/>
    </row>
    <row r="43" spans="1:24">
      <c r="A43" s="66">
        <v>39</v>
      </c>
      <c r="B43" s="75"/>
      <c r="C43" s="75"/>
      <c r="D43" s="59"/>
      <c r="H43" s="66">
        <v>39</v>
      </c>
      <c r="I43" s="75"/>
      <c r="J43" s="75"/>
      <c r="K43" s="75"/>
      <c r="L43" s="75"/>
      <c r="P43" s="66">
        <v>39</v>
      </c>
      <c r="Q43" s="81" t="s">
        <v>177</v>
      </c>
      <c r="R43" s="85" t="s">
        <v>184</v>
      </c>
      <c r="T43" s="80">
        <v>386</v>
      </c>
      <c r="V43" s="60" t="s">
        <v>149</v>
      </c>
      <c r="X43" s="66"/>
    </row>
    <row r="44" spans="1:24">
      <c r="A44" s="66">
        <v>40</v>
      </c>
      <c r="B44" s="75"/>
      <c r="C44" s="75"/>
      <c r="D44" s="59"/>
      <c r="H44" s="66">
        <v>40</v>
      </c>
      <c r="I44" s="75"/>
      <c r="J44" s="75"/>
      <c r="K44" s="75"/>
      <c r="L44" s="75"/>
      <c r="P44" s="66">
        <v>40</v>
      </c>
      <c r="R44" s="85"/>
      <c r="X44" s="66"/>
    </row>
    <row r="45" spans="1:24">
      <c r="A45" s="66">
        <v>41</v>
      </c>
      <c r="B45" s="75"/>
      <c r="C45" s="75"/>
      <c r="D45" s="59"/>
      <c r="H45" s="66">
        <v>41</v>
      </c>
      <c r="I45" s="75"/>
      <c r="J45" s="75"/>
      <c r="K45" s="75"/>
      <c r="L45" s="75"/>
      <c r="P45" s="66">
        <v>41</v>
      </c>
      <c r="X45" s="66"/>
    </row>
    <row r="46" spans="1:24">
      <c r="A46" s="66">
        <v>42</v>
      </c>
      <c r="B46" s="75"/>
      <c r="C46" s="75"/>
      <c r="D46" s="59"/>
      <c r="H46" s="66">
        <v>42</v>
      </c>
      <c r="I46" s="75"/>
      <c r="J46" s="75"/>
      <c r="K46" s="75"/>
      <c r="L46" s="75"/>
      <c r="P46" s="66">
        <v>42</v>
      </c>
      <c r="X46" s="66"/>
    </row>
    <row r="47" spans="1:24">
      <c r="A47" s="66">
        <v>43</v>
      </c>
      <c r="D47" s="59"/>
      <c r="H47" s="66">
        <v>43</v>
      </c>
      <c r="P47" s="66">
        <v>43</v>
      </c>
      <c r="X47" s="66"/>
    </row>
    <row r="48" spans="1:24">
      <c r="A48" s="66"/>
      <c r="D48" s="59"/>
    </row>
    <row r="49" spans="1:20">
      <c r="A49" s="66"/>
      <c r="D49" s="59"/>
    </row>
    <row r="55" spans="1:20">
      <c r="Q55" s="77"/>
      <c r="R55" s="77"/>
      <c r="S55" s="77"/>
      <c r="T55" s="77"/>
    </row>
    <row r="66" spans="9:16">
      <c r="I66" s="75"/>
      <c r="J66" s="75"/>
      <c r="K66" s="75"/>
      <c r="L66" s="75"/>
      <c r="M66" s="75"/>
      <c r="O66" s="76"/>
      <c r="P66" s="76"/>
    </row>
    <row r="67" spans="9:16">
      <c r="I67" s="75"/>
      <c r="J67" s="75"/>
      <c r="K67" s="75"/>
      <c r="L67" s="75"/>
    </row>
    <row r="68" spans="9:16">
      <c r="I68" s="75"/>
      <c r="J68" s="75"/>
      <c r="K68" s="75"/>
      <c r="L68" s="75"/>
    </row>
    <row r="69" spans="9:16">
      <c r="I69" s="75"/>
      <c r="J69" s="75"/>
      <c r="K69" s="75"/>
      <c r="L69" s="75"/>
    </row>
    <row r="70" spans="9:16">
      <c r="I70" s="75"/>
      <c r="J70" s="75"/>
      <c r="K70" s="75"/>
      <c r="L70" s="75"/>
    </row>
    <row r="71" spans="9:16">
      <c r="I71" s="75"/>
      <c r="J71" s="75"/>
      <c r="K71" s="75"/>
      <c r="L71" s="75"/>
    </row>
    <row r="72" spans="9:16">
      <c r="I72" s="75"/>
      <c r="J72" s="75"/>
      <c r="K72" s="75"/>
      <c r="L72" s="75"/>
    </row>
    <row r="73" spans="9:16">
      <c r="I73" s="75"/>
      <c r="J73" s="75"/>
      <c r="K73" s="75"/>
      <c r="L73" s="75"/>
    </row>
    <row r="74" spans="9:16">
      <c r="I74" s="75"/>
      <c r="J74" s="75"/>
      <c r="K74" s="75"/>
      <c r="L74" s="75"/>
    </row>
    <row r="75" spans="9:16">
      <c r="I75" s="75"/>
      <c r="J75" s="75"/>
      <c r="K75" s="75"/>
      <c r="L75" s="75"/>
    </row>
    <row r="76" spans="9:16">
      <c r="I76" s="75"/>
      <c r="J76" s="75"/>
      <c r="K76" s="75"/>
      <c r="L76" s="75"/>
    </row>
    <row r="77" spans="9:16">
      <c r="I77" s="75"/>
      <c r="J77" s="75"/>
      <c r="K77" s="75"/>
      <c r="L77" s="75"/>
    </row>
    <row r="81" spans="9:16">
      <c r="M81" s="82"/>
      <c r="N81" s="83"/>
    </row>
    <row r="82" spans="9:16">
      <c r="O82" s="83"/>
      <c r="P82" s="83"/>
    </row>
    <row r="86" spans="9:16">
      <c r="I86" s="75"/>
      <c r="J86" s="75"/>
      <c r="K86" s="75"/>
      <c r="L86" s="75"/>
    </row>
    <row r="104" spans="9:12">
      <c r="I104" s="75"/>
      <c r="J104" s="75"/>
      <c r="K104" s="75"/>
      <c r="L104" s="75"/>
    </row>
    <row r="105" spans="9:12">
      <c r="I105" s="75"/>
      <c r="J105" s="75"/>
      <c r="K105" s="75"/>
      <c r="L105" s="75"/>
    </row>
    <row r="127" spans="7:15">
      <c r="G127" s="58" t="s">
        <v>111</v>
      </c>
      <c r="H127" s="66">
        <v>1</v>
      </c>
      <c r="I127" s="60" t="s">
        <v>112</v>
      </c>
      <c r="M127" s="59">
        <v>2380</v>
      </c>
      <c r="N127" s="60" t="s">
        <v>105</v>
      </c>
      <c r="O127" s="60" t="s">
        <v>113</v>
      </c>
    </row>
    <row r="128" spans="7:15">
      <c r="H128" s="66">
        <v>2</v>
      </c>
      <c r="I128" s="60" t="s">
        <v>114</v>
      </c>
      <c r="M128" s="59">
        <v>2500</v>
      </c>
      <c r="N128" s="60" t="s">
        <v>101</v>
      </c>
      <c r="O128" s="60" t="s">
        <v>113</v>
      </c>
    </row>
    <row r="129" spans="8:15">
      <c r="H129" s="66">
        <v>3</v>
      </c>
      <c r="I129" s="60" t="s">
        <v>115</v>
      </c>
      <c r="M129" s="59">
        <v>2000</v>
      </c>
      <c r="N129" s="60" t="s">
        <v>100</v>
      </c>
      <c r="O129" s="60" t="s">
        <v>113</v>
      </c>
    </row>
    <row r="130" spans="8:15">
      <c r="H130" s="66">
        <v>4</v>
      </c>
      <c r="I130" s="60" t="s">
        <v>116</v>
      </c>
      <c r="M130" s="59">
        <v>2200</v>
      </c>
      <c r="N130" s="60" t="s">
        <v>109</v>
      </c>
      <c r="O130" s="60" t="s">
        <v>113</v>
      </c>
    </row>
    <row r="131" spans="8:15">
      <c r="H131" s="66">
        <v>5</v>
      </c>
      <c r="I131" s="60" t="s">
        <v>117</v>
      </c>
      <c r="M131" s="59">
        <v>1800</v>
      </c>
      <c r="N131" s="60" t="s">
        <v>101</v>
      </c>
      <c r="O131" s="60" t="s">
        <v>113</v>
      </c>
    </row>
    <row r="132" spans="8:15">
      <c r="H132" s="66">
        <v>6</v>
      </c>
      <c r="I132" s="75" t="s">
        <v>118</v>
      </c>
      <c r="J132" s="75"/>
      <c r="K132" s="75"/>
      <c r="L132" s="75"/>
      <c r="M132" s="59">
        <v>2000</v>
      </c>
      <c r="N132" s="60" t="s">
        <v>119</v>
      </c>
      <c r="O132" s="60" t="s">
        <v>120</v>
      </c>
    </row>
    <row r="133" spans="8:15">
      <c r="H133" s="66">
        <v>7</v>
      </c>
      <c r="I133" s="60" t="s">
        <v>121</v>
      </c>
      <c r="M133" s="60">
        <v>1500</v>
      </c>
      <c r="N133" s="60" t="s">
        <v>100</v>
      </c>
      <c r="O133" s="60" t="s">
        <v>122</v>
      </c>
    </row>
    <row r="134" spans="8:15">
      <c r="H134" s="66">
        <v>8</v>
      </c>
      <c r="I134" s="60" t="s">
        <v>123</v>
      </c>
      <c r="M134" s="59">
        <v>2000</v>
      </c>
      <c r="N134" s="60" t="s">
        <v>106</v>
      </c>
      <c r="O134" s="60" t="s">
        <v>113</v>
      </c>
    </row>
    <row r="135" spans="8:15">
      <c r="H135" s="66">
        <v>9</v>
      </c>
      <c r="I135" s="81" t="s">
        <v>124</v>
      </c>
      <c r="J135" s="81"/>
      <c r="K135" s="81"/>
      <c r="L135" s="81"/>
      <c r="M135" s="80">
        <v>4500</v>
      </c>
      <c r="N135" s="60" t="s">
        <v>110</v>
      </c>
      <c r="O135" s="60" t="s">
        <v>122</v>
      </c>
    </row>
    <row r="136" spans="8:15">
      <c r="H136" s="66">
        <v>10</v>
      </c>
      <c r="I136" s="75" t="s">
        <v>125</v>
      </c>
      <c r="J136" s="75"/>
      <c r="K136" s="75"/>
      <c r="L136" s="75"/>
      <c r="M136" s="59">
        <v>2000</v>
      </c>
      <c r="N136" s="60" t="s">
        <v>108</v>
      </c>
      <c r="O136" s="60" t="s">
        <v>113</v>
      </c>
    </row>
    <row r="137" spans="8:15">
      <c r="H137" s="66">
        <v>11</v>
      </c>
      <c r="I137" s="75" t="s">
        <v>126</v>
      </c>
      <c r="J137" s="75"/>
      <c r="K137" s="75"/>
      <c r="L137" s="75"/>
      <c r="M137" s="59">
        <v>2100</v>
      </c>
      <c r="N137" s="60" t="s">
        <v>102</v>
      </c>
      <c r="O137" s="60" t="s">
        <v>120</v>
      </c>
    </row>
    <row r="138" spans="8:15">
      <c r="H138" s="66">
        <v>12</v>
      </c>
      <c r="I138" s="60" t="s">
        <v>127</v>
      </c>
      <c r="M138" s="59">
        <v>2000</v>
      </c>
      <c r="N138" s="60" t="s">
        <v>103</v>
      </c>
      <c r="O138" s="60" t="s">
        <v>113</v>
      </c>
    </row>
    <row r="139" spans="8:15">
      <c r="H139" s="66">
        <v>13</v>
      </c>
      <c r="I139" s="60" t="s">
        <v>128</v>
      </c>
      <c r="M139" s="59">
        <v>1500</v>
      </c>
      <c r="N139" s="60" t="s">
        <v>104</v>
      </c>
      <c r="O139" s="60" t="s">
        <v>113</v>
      </c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344"/>
  <sheetViews>
    <sheetView tabSelected="1" topLeftCell="A209" zoomScaleNormal="100" workbookViewId="0">
      <selection activeCell="M244" sqref="M244"/>
    </sheetView>
  </sheetViews>
  <sheetFormatPr defaultColWidth="9" defaultRowHeight="16.5"/>
  <cols>
    <col min="1" max="1" width="4.5" style="1" bestFit="1" customWidth="1"/>
    <col min="2" max="2" width="9" style="1"/>
    <col min="3" max="3" width="10" style="1" bestFit="1" customWidth="1"/>
    <col min="4" max="4" width="32.25" style="1" customWidth="1"/>
    <col min="5" max="5" width="12.75" style="1" customWidth="1"/>
    <col min="6" max="6" width="10" style="1" bestFit="1" customWidth="1"/>
    <col min="7" max="7" width="10" style="1" customWidth="1"/>
    <col min="8" max="9" width="11.625" style="1" bestFit="1" customWidth="1"/>
    <col min="10" max="10" width="4.5" style="1" bestFit="1" customWidth="1"/>
    <col min="11" max="11" width="8.25" style="1" bestFit="1" customWidth="1"/>
    <col min="12" max="12" width="4.5" style="1" bestFit="1" customWidth="1"/>
    <col min="13" max="14" width="7.625" style="1" customWidth="1"/>
    <col min="15" max="15" width="9" style="1"/>
    <col min="16" max="16" width="8.25" style="1" bestFit="1" customWidth="1"/>
    <col min="17" max="17" width="4.5" style="1" bestFit="1" customWidth="1"/>
    <col min="18" max="18" width="9" style="1"/>
    <col min="19" max="19" width="10" style="1" bestFit="1" customWidth="1"/>
    <col min="20" max="20" width="12.625" style="1" customWidth="1"/>
    <col min="21" max="21" width="7.5" style="1" bestFit="1" customWidth="1"/>
    <col min="22" max="22" width="10" style="1" bestFit="1" customWidth="1"/>
    <col min="23" max="24" width="11.625" style="1" bestFit="1" customWidth="1"/>
    <col min="25" max="25" width="13.375" style="1" bestFit="1" customWidth="1"/>
    <col min="26" max="26" width="4.5" style="1" bestFit="1" customWidth="1"/>
    <col min="27" max="27" width="7.5" style="1" bestFit="1" customWidth="1"/>
    <col min="28" max="28" width="4.5" style="1" bestFit="1" customWidth="1"/>
    <col min="29" max="30" width="7.5" style="1" bestFit="1" customWidth="1"/>
    <col min="31" max="31" width="9" style="1"/>
    <col min="32" max="32" width="8.25" style="1" bestFit="1" customWidth="1"/>
    <col min="33" max="33" width="4.5" style="1" bestFit="1" customWidth="1"/>
    <col min="34" max="34" width="9" style="1"/>
    <col min="35" max="35" width="10" style="1" bestFit="1" customWidth="1"/>
    <col min="36" max="36" width="12.625" style="1" customWidth="1"/>
    <col min="37" max="37" width="8.25" style="1" bestFit="1" customWidth="1"/>
    <col min="38" max="38" width="10.25" style="1" bestFit="1" customWidth="1"/>
    <col min="39" max="40" width="11.625" style="1" bestFit="1" customWidth="1"/>
    <col min="41" max="41" width="13.375" style="1" bestFit="1" customWidth="1"/>
    <col min="42" max="42" width="4.5" style="1" bestFit="1" customWidth="1"/>
    <col min="43" max="43" width="7.5" style="1" bestFit="1" customWidth="1"/>
    <col min="44" max="44" width="4.5" style="1" bestFit="1" customWidth="1"/>
    <col min="45" max="46" width="7.5" style="1" bestFit="1" customWidth="1"/>
    <col min="47" max="47" width="9" style="1"/>
    <col min="48" max="48" width="8.25" style="1" bestFit="1" customWidth="1"/>
    <col min="49" max="49" width="4.5" style="1" bestFit="1" customWidth="1"/>
    <col min="50" max="50" width="9" style="1"/>
    <col min="51" max="51" width="10" style="1" bestFit="1" customWidth="1"/>
    <col min="52" max="52" width="12.625" style="1" customWidth="1"/>
    <col min="53" max="53" width="8.25" style="1" bestFit="1" customWidth="1"/>
    <col min="54" max="54" width="11" style="1" bestFit="1" customWidth="1"/>
    <col min="55" max="56" width="11.625" style="1" bestFit="1" customWidth="1"/>
    <col min="57" max="57" width="13.375" style="1" bestFit="1" customWidth="1"/>
    <col min="58" max="58" width="4.5" style="1" bestFit="1" customWidth="1"/>
    <col min="59" max="59" width="7.5" style="1" bestFit="1" customWidth="1"/>
    <col min="60" max="60" width="4.5" style="1" bestFit="1" customWidth="1"/>
    <col min="61" max="62" width="7.5" style="1" bestFit="1" customWidth="1"/>
    <col min="63" max="63" width="9" style="1"/>
    <col min="64" max="64" width="8.25" style="1" bestFit="1" customWidth="1"/>
    <col min="65" max="65" width="4.5" style="1" bestFit="1" customWidth="1"/>
    <col min="66" max="66" width="9" style="1"/>
    <col min="67" max="67" width="10" style="1" bestFit="1" customWidth="1"/>
    <col min="68" max="68" width="12.625" style="1" customWidth="1"/>
    <col min="69" max="69" width="8.125" style="1" bestFit="1" customWidth="1"/>
    <col min="70" max="70" width="10.375" style="1" bestFit="1" customWidth="1"/>
    <col min="71" max="72" width="11.625" style="1" bestFit="1" customWidth="1"/>
    <col min="73" max="73" width="13.375" style="1" bestFit="1" customWidth="1"/>
    <col min="74" max="74" width="4.5" style="1" bestFit="1" customWidth="1"/>
    <col min="75" max="75" width="7.5" style="1" bestFit="1" customWidth="1"/>
    <col min="76" max="76" width="4.5" style="1" bestFit="1" customWidth="1"/>
    <col min="77" max="78" width="7.5" style="1" bestFit="1" customWidth="1"/>
    <col min="79" max="79" width="9" style="1"/>
    <col min="80" max="80" width="8.25" style="1" bestFit="1" customWidth="1"/>
    <col min="81" max="81" width="4.5" style="1" bestFit="1" customWidth="1"/>
    <col min="82" max="82" width="9" style="1"/>
    <col min="83" max="83" width="10" style="1" bestFit="1" customWidth="1"/>
    <col min="84" max="84" width="12.625" style="1" customWidth="1"/>
    <col min="85" max="85" width="8.25" style="1" bestFit="1" customWidth="1"/>
    <col min="86" max="86" width="10.25" style="1" bestFit="1" customWidth="1"/>
    <col min="87" max="88" width="11.625" style="1" bestFit="1" customWidth="1"/>
    <col min="89" max="89" width="13.375" style="1" bestFit="1" customWidth="1"/>
    <col min="90" max="90" width="4.5" style="1" bestFit="1" customWidth="1"/>
    <col min="91" max="91" width="7.5" style="1" bestFit="1" customWidth="1"/>
    <col min="92" max="92" width="4.5" style="1" bestFit="1" customWidth="1"/>
    <col min="93" max="94" width="7.5" style="1" bestFit="1" customWidth="1"/>
    <col min="95" max="95" width="9" style="1"/>
    <col min="96" max="96" width="8.25" style="1" bestFit="1" customWidth="1"/>
    <col min="97" max="16384" width="9" style="1"/>
  </cols>
  <sheetData>
    <row r="1" spans="1:92" s="11" customFormat="1" ht="12" thickBot="1">
      <c r="L1" s="12"/>
      <c r="AB1" s="12"/>
      <c r="AR1" s="12"/>
      <c r="BH1" s="12"/>
      <c r="BX1" s="12"/>
      <c r="CN1" s="12"/>
    </row>
    <row r="2" spans="1:92" s="9" customFormat="1" ht="17.25" customHeight="1">
      <c r="A2" s="162" t="s">
        <v>5</v>
      </c>
      <c r="B2" s="163"/>
      <c r="C2" s="163"/>
      <c r="D2" s="163"/>
      <c r="E2" s="164"/>
      <c r="F2" s="14"/>
      <c r="G2" s="14"/>
      <c r="H2" s="162" t="s">
        <v>4</v>
      </c>
      <c r="I2" s="163"/>
      <c r="J2" s="163"/>
      <c r="K2" s="164"/>
      <c r="R2" s="10"/>
      <c r="BN2" s="10"/>
      <c r="CD2" s="10"/>
    </row>
    <row r="3" spans="1:92" s="7" customFormat="1" ht="18" customHeight="1">
      <c r="A3" s="165" t="s">
        <v>315</v>
      </c>
      <c r="B3" s="166"/>
      <c r="C3" s="166"/>
      <c r="D3" s="6">
        <f>SUM(L41,L65,L89)</f>
        <v>13</v>
      </c>
      <c r="E3" s="4">
        <f>SUM(M41,M65,M89)</f>
        <v>67855</v>
      </c>
      <c r="F3" s="13"/>
      <c r="G3" s="13"/>
      <c r="H3" s="165" t="s">
        <v>314</v>
      </c>
      <c r="I3" s="166"/>
      <c r="J3" s="6">
        <f>SUM(L127,L151,L175)</f>
        <v>10</v>
      </c>
      <c r="K3" s="4">
        <f>SUM(M127,M151,M175)</f>
        <v>64950</v>
      </c>
      <c r="R3" s="8"/>
      <c r="BN3" s="8"/>
      <c r="CD3" s="8"/>
    </row>
    <row r="4" spans="1:92" s="7" customFormat="1" ht="18" customHeight="1">
      <c r="A4" s="167" t="s">
        <v>313</v>
      </c>
      <c r="B4" s="168"/>
      <c r="C4" s="168"/>
      <c r="D4" s="170"/>
      <c r="E4" s="4">
        <f>N41+N65+N89</f>
        <v>-105</v>
      </c>
      <c r="F4" s="13"/>
      <c r="G4" s="13"/>
      <c r="H4" s="167" t="s">
        <v>313</v>
      </c>
      <c r="I4" s="168"/>
      <c r="J4" s="169"/>
      <c r="K4" s="4">
        <f>N127+N151+N175</f>
        <v>-60</v>
      </c>
      <c r="R4" s="8"/>
      <c r="BN4" s="8"/>
      <c r="CD4" s="8"/>
    </row>
    <row r="5" spans="1:92" s="7" customFormat="1" ht="18.75" customHeight="1">
      <c r="A5" s="167" t="s">
        <v>75</v>
      </c>
      <c r="B5" s="168"/>
      <c r="C5" s="168"/>
      <c r="D5" s="5"/>
      <c r="E5" s="4">
        <f>SUM(O41,O65,O89)</f>
        <v>65575</v>
      </c>
      <c r="F5" s="13"/>
      <c r="G5" s="13"/>
      <c r="H5" s="167" t="s">
        <v>75</v>
      </c>
      <c r="I5" s="168"/>
      <c r="J5" s="5"/>
      <c r="K5" s="4">
        <f>SUM(O127,O151,O175)</f>
        <v>32775</v>
      </c>
      <c r="R5" s="8"/>
      <c r="BN5" s="8"/>
      <c r="CD5" s="8"/>
    </row>
    <row r="6" spans="1:92" s="7" customFormat="1" ht="18" customHeight="1" thickBot="1">
      <c r="A6" s="171" t="s">
        <v>77</v>
      </c>
      <c r="B6" s="172"/>
      <c r="C6" s="172"/>
      <c r="D6" s="3"/>
      <c r="E6" s="2">
        <f>SUM(P41,P65,P89)</f>
        <v>0</v>
      </c>
      <c r="F6" s="13"/>
      <c r="G6" s="13"/>
      <c r="H6" s="171" t="s">
        <v>77</v>
      </c>
      <c r="I6" s="172"/>
      <c r="J6" s="3"/>
      <c r="K6" s="2">
        <f>SUM(P127,P151,P175)</f>
        <v>-2520</v>
      </c>
      <c r="R6" s="8"/>
      <c r="BN6" s="8"/>
      <c r="CD6" s="8"/>
    </row>
    <row r="7" spans="1:92" s="11" customFormat="1" ht="12" thickBot="1">
      <c r="L7" s="12"/>
      <c r="AB7" s="12"/>
      <c r="AR7" s="12"/>
      <c r="BH7" s="12"/>
      <c r="BX7" s="12"/>
      <c r="CN7" s="12"/>
    </row>
    <row r="8" spans="1:92">
      <c r="A8" s="162" t="s">
        <v>3</v>
      </c>
      <c r="B8" s="163"/>
      <c r="C8" s="163"/>
      <c r="D8" s="163"/>
      <c r="E8" s="164"/>
      <c r="F8" s="9"/>
      <c r="G8" s="9"/>
      <c r="H8" s="162" t="s">
        <v>2</v>
      </c>
      <c r="I8" s="163"/>
      <c r="J8" s="163"/>
      <c r="K8" s="164"/>
      <c r="L8" s="9"/>
      <c r="M8" s="9"/>
      <c r="N8" s="9"/>
      <c r="O8" s="9"/>
      <c r="P8" s="9"/>
      <c r="Q8" s="9"/>
      <c r="R8" s="10"/>
      <c r="S8" s="9"/>
      <c r="T8" s="9"/>
      <c r="U8" s="9"/>
      <c r="V8" s="9"/>
    </row>
    <row r="9" spans="1:92">
      <c r="A9" s="165" t="s">
        <v>163</v>
      </c>
      <c r="B9" s="166"/>
      <c r="C9" s="166"/>
      <c r="D9" s="6">
        <f>SUM(L212,L236,L260)</f>
        <v>18</v>
      </c>
      <c r="E9" s="4">
        <f>SUM(M260,M236,M212)</f>
        <v>231225</v>
      </c>
      <c r="F9" s="7"/>
      <c r="G9" s="7"/>
      <c r="H9" s="165" t="s">
        <v>162</v>
      </c>
      <c r="I9" s="166"/>
      <c r="J9" s="6">
        <f>SUM(L296,L320,L344)</f>
        <v>9</v>
      </c>
      <c r="K9" s="4">
        <f>SUM(M296,M320,M344)</f>
        <v>55695</v>
      </c>
      <c r="L9" s="7"/>
      <c r="M9" s="7"/>
      <c r="N9" s="7"/>
      <c r="O9" s="7"/>
      <c r="P9" s="7"/>
      <c r="Q9" s="7"/>
      <c r="R9" s="8"/>
      <c r="S9" s="7"/>
      <c r="T9" s="7"/>
      <c r="U9" s="7"/>
      <c r="V9" s="7"/>
    </row>
    <row r="10" spans="1:92">
      <c r="A10" s="167" t="s">
        <v>313</v>
      </c>
      <c r="B10" s="168"/>
      <c r="C10" s="168"/>
      <c r="D10" s="170"/>
      <c r="E10" s="4">
        <f>N212+N236+N260</f>
        <v>-15</v>
      </c>
      <c r="F10" s="7"/>
      <c r="G10" s="7"/>
      <c r="H10" s="167" t="s">
        <v>313</v>
      </c>
      <c r="I10" s="168"/>
      <c r="J10" s="169"/>
      <c r="K10" s="4">
        <f>N296+N320+N344</f>
        <v>-30</v>
      </c>
      <c r="L10" s="7"/>
      <c r="M10" s="7"/>
      <c r="N10" s="7"/>
      <c r="O10" s="7"/>
      <c r="P10" s="7"/>
      <c r="Q10" s="7"/>
      <c r="R10" s="8"/>
      <c r="S10" s="7"/>
      <c r="T10" s="7"/>
      <c r="U10" s="7"/>
      <c r="V10" s="7"/>
    </row>
    <row r="11" spans="1:92">
      <c r="A11" s="167" t="s">
        <v>75</v>
      </c>
      <c r="B11" s="168"/>
      <c r="C11" s="168"/>
      <c r="D11" s="5"/>
      <c r="E11" s="4">
        <f>SUM(O212,O236,O260)</f>
        <v>121370</v>
      </c>
      <c r="F11" s="7"/>
      <c r="G11" s="7"/>
      <c r="H11" s="167" t="s">
        <v>75</v>
      </c>
      <c r="I11" s="168"/>
      <c r="J11" s="5"/>
      <c r="K11" s="4">
        <f>SUM(O296,O320,O344)</f>
        <v>0</v>
      </c>
      <c r="L11" s="7"/>
      <c r="M11" s="7"/>
      <c r="N11" s="7"/>
      <c r="O11" s="7"/>
      <c r="P11" s="7"/>
      <c r="Q11" s="7"/>
      <c r="R11" s="8"/>
      <c r="S11" s="7"/>
      <c r="T11" s="7"/>
      <c r="U11" s="7"/>
      <c r="V11" s="7"/>
    </row>
    <row r="12" spans="1:92" ht="17.25" thickBot="1">
      <c r="A12" s="171" t="s">
        <v>77</v>
      </c>
      <c r="B12" s="172"/>
      <c r="C12" s="172"/>
      <c r="D12" s="3"/>
      <c r="E12" s="2">
        <f>SUM(P260,P236,P212)</f>
        <v>0</v>
      </c>
      <c r="F12" s="7"/>
      <c r="G12" s="7"/>
      <c r="H12" s="171" t="s">
        <v>77</v>
      </c>
      <c r="I12" s="172"/>
      <c r="J12" s="3"/>
      <c r="K12" s="2">
        <f>SUM(P296,P320,P344)</f>
        <v>0</v>
      </c>
      <c r="L12" s="7"/>
      <c r="M12" s="7"/>
      <c r="N12" s="7"/>
      <c r="O12" s="7"/>
      <c r="P12" s="7"/>
      <c r="Q12" s="7"/>
      <c r="R12" s="8"/>
      <c r="S12" s="7"/>
      <c r="T12" s="7"/>
      <c r="U12" s="7"/>
      <c r="V12" s="7"/>
    </row>
    <row r="13" spans="1:92" ht="17.25" thickBot="1"/>
    <row r="14" spans="1:92">
      <c r="A14" s="162" t="s">
        <v>348</v>
      </c>
      <c r="B14" s="163"/>
      <c r="C14" s="163"/>
      <c r="D14" s="163"/>
      <c r="E14" s="164"/>
    </row>
    <row r="15" spans="1:92">
      <c r="A15" s="165" t="s">
        <v>163</v>
      </c>
      <c r="B15" s="166"/>
      <c r="C15" s="166"/>
      <c r="D15" s="6">
        <f>SUM(J9,D9,J3,D3)</f>
        <v>50</v>
      </c>
      <c r="E15" s="4">
        <f>SUM(K9,E9,K3,E3)</f>
        <v>419725</v>
      </c>
    </row>
    <row r="16" spans="1:92">
      <c r="A16" s="167" t="s">
        <v>313</v>
      </c>
      <c r="B16" s="168"/>
      <c r="C16" s="168"/>
      <c r="D16" s="170"/>
      <c r="E16" s="118">
        <f>E4+K4+K10+E10</f>
        <v>-210</v>
      </c>
    </row>
    <row r="17" spans="1:16">
      <c r="A17" s="167" t="s">
        <v>75</v>
      </c>
      <c r="B17" s="168"/>
      <c r="C17" s="168"/>
      <c r="D17" s="5"/>
      <c r="E17" s="4">
        <f>SUM(K11,E11,K5,E5)</f>
        <v>219720</v>
      </c>
    </row>
    <row r="18" spans="1:16" ht="17.25" thickBot="1">
      <c r="A18" s="171" t="s">
        <v>77</v>
      </c>
      <c r="B18" s="172"/>
      <c r="C18" s="172"/>
      <c r="D18" s="3"/>
      <c r="E18" s="2">
        <f>SUM(K12,E12,K6,E6)</f>
        <v>-2520</v>
      </c>
    </row>
    <row r="19" spans="1:16" s="11" customFormat="1" ht="17.25" customHeight="1" thickBot="1">
      <c r="A19" s="173" t="s">
        <v>37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99"/>
      <c r="O19" s="175" t="s">
        <v>14</v>
      </c>
      <c r="P19" s="176"/>
    </row>
    <row r="20" spans="1:16" s="11" customFormat="1" ht="12.75">
      <c r="A20" s="42" t="s">
        <v>13</v>
      </c>
      <c r="B20" s="40" t="s">
        <v>80</v>
      </c>
      <c r="C20" s="40" t="s">
        <v>12</v>
      </c>
      <c r="D20" s="40" t="s">
        <v>0</v>
      </c>
      <c r="E20" s="40" t="s">
        <v>11</v>
      </c>
      <c r="F20" s="40" t="s">
        <v>84</v>
      </c>
      <c r="G20" s="40" t="s">
        <v>84</v>
      </c>
      <c r="H20" s="41" t="s">
        <v>10</v>
      </c>
      <c r="I20" s="41" t="s">
        <v>73</v>
      </c>
      <c r="J20" s="40" t="s">
        <v>9</v>
      </c>
      <c r="K20" s="40" t="s">
        <v>393</v>
      </c>
      <c r="L20" s="39" t="s">
        <v>7</v>
      </c>
      <c r="M20" s="38" t="s">
        <v>89</v>
      </c>
      <c r="N20" s="108" t="s">
        <v>313</v>
      </c>
      <c r="O20" s="37" t="s">
        <v>76</v>
      </c>
      <c r="P20" s="36" t="s">
        <v>78</v>
      </c>
    </row>
    <row r="21" spans="1:16" s="11" customFormat="1">
      <c r="A21" s="32">
        <v>1</v>
      </c>
      <c r="B21" s="30" t="s">
        <v>79</v>
      </c>
      <c r="C21" s="30" t="s">
        <v>71</v>
      </c>
      <c r="D21" s="30" t="s">
        <v>70</v>
      </c>
      <c r="E21" s="54" t="s">
        <v>72</v>
      </c>
      <c r="F21" s="31" t="s">
        <v>195</v>
      </c>
      <c r="G21" s="31">
        <v>3</v>
      </c>
      <c r="H21" s="35">
        <v>1000</v>
      </c>
      <c r="I21" s="35">
        <v>1050</v>
      </c>
      <c r="J21" s="34">
        <v>10</v>
      </c>
      <c r="K21" s="53"/>
      <c r="L21" s="31">
        <v>1</v>
      </c>
      <c r="M21" s="29">
        <v>3150</v>
      </c>
      <c r="N21" s="109">
        <v>0</v>
      </c>
      <c r="O21" s="128">
        <v>3150</v>
      </c>
      <c r="P21" s="50"/>
    </row>
    <row r="22" spans="1:16" s="11" customFormat="1" ht="11.25">
      <c r="A22" s="32">
        <v>2</v>
      </c>
      <c r="B22" s="30" t="s">
        <v>79</v>
      </c>
      <c r="C22" s="30" t="s">
        <v>71</v>
      </c>
      <c r="D22" s="30" t="s">
        <v>408</v>
      </c>
      <c r="E22" s="30" t="s">
        <v>83</v>
      </c>
      <c r="F22" s="31" t="s">
        <v>85</v>
      </c>
      <c r="G22" s="31">
        <v>1</v>
      </c>
      <c r="H22" s="35">
        <v>1500</v>
      </c>
      <c r="I22" s="35">
        <v>1575</v>
      </c>
      <c r="J22" s="34">
        <v>17</v>
      </c>
      <c r="K22" s="53"/>
      <c r="L22" s="31">
        <v>1</v>
      </c>
      <c r="M22" s="29">
        <v>1575</v>
      </c>
      <c r="N22" s="55">
        <v>-30</v>
      </c>
      <c r="O22" s="128">
        <v>1545</v>
      </c>
      <c r="P22" s="27"/>
    </row>
    <row r="23" spans="1:16" s="11" customFormat="1" ht="11.25">
      <c r="A23" s="32">
        <v>3</v>
      </c>
      <c r="B23" s="30" t="s">
        <v>79</v>
      </c>
      <c r="C23" s="30" t="s">
        <v>71</v>
      </c>
      <c r="D23" s="30" t="s">
        <v>159</v>
      </c>
      <c r="E23" s="30" t="s">
        <v>160</v>
      </c>
      <c r="F23" s="31" t="s">
        <v>161</v>
      </c>
      <c r="G23" s="31">
        <v>6</v>
      </c>
      <c r="H23" s="35">
        <v>1000</v>
      </c>
      <c r="I23" s="35">
        <v>1050</v>
      </c>
      <c r="J23" s="34">
        <v>3</v>
      </c>
      <c r="K23" s="53"/>
      <c r="L23" s="31">
        <v>1</v>
      </c>
      <c r="M23" s="29">
        <f>I23*G23</f>
        <v>6300</v>
      </c>
      <c r="N23" s="55">
        <v>-15</v>
      </c>
      <c r="O23" s="128">
        <v>6285</v>
      </c>
      <c r="P23" s="27"/>
    </row>
    <row r="24" spans="1:16" s="11" customFormat="1" ht="11.25">
      <c r="A24" s="32">
        <v>4</v>
      </c>
      <c r="B24" s="30" t="s">
        <v>79</v>
      </c>
      <c r="C24" s="30" t="s">
        <v>71</v>
      </c>
      <c r="D24" s="30" t="s">
        <v>254</v>
      </c>
      <c r="E24" s="30" t="s">
        <v>199</v>
      </c>
      <c r="F24" s="31" t="s">
        <v>195</v>
      </c>
      <c r="G24" s="31">
        <v>3</v>
      </c>
      <c r="H24" s="35">
        <v>4500</v>
      </c>
      <c r="I24" s="34">
        <v>4725</v>
      </c>
      <c r="J24" s="34">
        <v>2</v>
      </c>
      <c r="K24" s="53" t="s">
        <v>436</v>
      </c>
      <c r="L24" s="31">
        <v>1</v>
      </c>
      <c r="M24" s="29">
        <v>4725</v>
      </c>
      <c r="N24" s="55">
        <v>0</v>
      </c>
      <c r="O24" s="51">
        <v>4725</v>
      </c>
      <c r="P24" s="152"/>
    </row>
    <row r="25" spans="1:16" s="11" customFormat="1">
      <c r="A25" s="32">
        <v>5</v>
      </c>
      <c r="B25" s="30" t="s">
        <v>79</v>
      </c>
      <c r="C25" s="30" t="s">
        <v>71</v>
      </c>
      <c r="D25" s="141" t="s">
        <v>366</v>
      </c>
      <c r="E25" s="30" t="s">
        <v>160</v>
      </c>
      <c r="F25" s="31" t="s">
        <v>195</v>
      </c>
      <c r="G25" s="31">
        <v>3</v>
      </c>
      <c r="H25" s="35">
        <v>800</v>
      </c>
      <c r="I25" s="35">
        <f>H25*1.05</f>
        <v>840</v>
      </c>
      <c r="J25" s="34">
        <v>1</v>
      </c>
      <c r="K25" s="33"/>
      <c r="L25" s="31">
        <v>1</v>
      </c>
      <c r="M25" s="29">
        <v>4725</v>
      </c>
      <c r="N25" s="110"/>
      <c r="O25" s="130">
        <v>2520</v>
      </c>
      <c r="P25" s="27"/>
    </row>
    <row r="26" spans="1:16" s="11" customFormat="1" ht="11.25">
      <c r="A26" s="32">
        <v>6</v>
      </c>
      <c r="B26" s="30" t="s">
        <v>79</v>
      </c>
      <c r="C26" s="30" t="s">
        <v>374</v>
      </c>
      <c r="D26" s="30" t="s">
        <v>375</v>
      </c>
      <c r="E26" s="30" t="s">
        <v>181</v>
      </c>
      <c r="F26" s="31" t="s">
        <v>90</v>
      </c>
      <c r="G26" s="30"/>
      <c r="H26" s="35">
        <v>6200</v>
      </c>
      <c r="I26" s="35"/>
      <c r="J26" s="34"/>
      <c r="K26" s="33" t="s">
        <v>394</v>
      </c>
      <c r="L26" s="31"/>
      <c r="M26" s="29">
        <v>6200</v>
      </c>
      <c r="N26" s="110"/>
      <c r="O26" s="130">
        <v>6200</v>
      </c>
      <c r="P26" s="27"/>
    </row>
    <row r="27" spans="1:16" s="11" customFormat="1" ht="11.25">
      <c r="A27" s="32">
        <v>7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29"/>
      <c r="N27" s="110"/>
      <c r="O27" s="28"/>
      <c r="P27" s="27"/>
    </row>
    <row r="28" spans="1:16" s="11" customFormat="1" ht="11.25">
      <c r="A28" s="32">
        <v>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1"/>
      <c r="M28" s="33"/>
      <c r="N28" s="110"/>
      <c r="O28" s="28"/>
      <c r="P28" s="27"/>
    </row>
    <row r="29" spans="1:16" s="11" customFormat="1" ht="11.25">
      <c r="A29" s="32">
        <v>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  <c r="M29" s="33"/>
      <c r="N29" s="110"/>
      <c r="O29" s="28"/>
      <c r="P29" s="27"/>
    </row>
    <row r="30" spans="1:16" s="11" customFormat="1" ht="11.25">
      <c r="A30" s="32">
        <v>10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  <c r="M30" s="33"/>
      <c r="N30" s="110"/>
      <c r="O30" s="28"/>
      <c r="P30" s="27"/>
    </row>
    <row r="31" spans="1:16" s="11" customFormat="1" ht="11.25">
      <c r="A31" s="32">
        <v>11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1"/>
      <c r="M31" s="30"/>
      <c r="N31" s="55"/>
      <c r="O31" s="28"/>
      <c r="P31" s="27"/>
    </row>
    <row r="32" spans="1:16" s="11" customFormat="1" ht="11.25">
      <c r="A32" s="32">
        <v>12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1"/>
      <c r="M32" s="30"/>
      <c r="N32" s="55"/>
      <c r="O32" s="28"/>
      <c r="P32" s="27"/>
    </row>
    <row r="33" spans="1:92" s="11" customFormat="1" ht="11.25">
      <c r="A33" s="32">
        <v>13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30"/>
      <c r="N33" s="55"/>
      <c r="O33" s="28"/>
      <c r="P33" s="27"/>
    </row>
    <row r="34" spans="1:92" s="11" customFormat="1" ht="11.25">
      <c r="A34" s="32">
        <v>14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30"/>
      <c r="N34" s="55"/>
      <c r="O34" s="28"/>
      <c r="P34" s="27"/>
    </row>
    <row r="35" spans="1:92" s="11" customFormat="1" ht="11.25">
      <c r="A35" s="32">
        <v>15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  <c r="M35" s="30"/>
      <c r="N35" s="55"/>
      <c r="O35" s="28"/>
      <c r="P35" s="27"/>
    </row>
    <row r="36" spans="1:92" s="11" customFormat="1" ht="11.25">
      <c r="A36" s="32">
        <v>16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30"/>
      <c r="N36" s="55"/>
      <c r="O36" s="28"/>
      <c r="P36" s="27"/>
    </row>
    <row r="37" spans="1:92" s="11" customFormat="1" ht="11.25">
      <c r="A37" s="32">
        <v>17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3"/>
      <c r="N37" s="110"/>
      <c r="O37" s="28"/>
      <c r="P37" s="27"/>
    </row>
    <row r="38" spans="1:92" s="11" customFormat="1" ht="11.25">
      <c r="A38" s="32">
        <v>18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3"/>
      <c r="N38" s="110"/>
      <c r="O38" s="28"/>
      <c r="P38" s="27"/>
    </row>
    <row r="39" spans="1:92" s="11" customFormat="1" ht="11.25">
      <c r="A39" s="32">
        <v>19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33"/>
      <c r="N39" s="110"/>
      <c r="O39" s="28"/>
      <c r="P39" s="27"/>
    </row>
    <row r="40" spans="1:92" s="11" customFormat="1" ht="12" thickBot="1">
      <c r="A40" s="26">
        <v>20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5"/>
      <c r="M40" s="116"/>
      <c r="N40" s="111"/>
      <c r="O40" s="22"/>
      <c r="P40" s="21"/>
    </row>
    <row r="41" spans="1:92" s="11" customFormat="1" ht="14.25" thickBot="1">
      <c r="A41" s="177" t="s">
        <v>36</v>
      </c>
      <c r="B41" s="178"/>
      <c r="C41" s="178"/>
      <c r="D41" s="178"/>
      <c r="E41" s="179"/>
      <c r="F41" s="19"/>
      <c r="G41" s="19"/>
      <c r="H41" s="20">
        <f>SUM(H21:H40)</f>
        <v>15000</v>
      </c>
      <c r="I41" s="19"/>
      <c r="J41" s="19"/>
      <c r="K41" s="19"/>
      <c r="L41" s="18">
        <f>SUM(L21:L40)</f>
        <v>5</v>
      </c>
      <c r="M41" s="17">
        <f>SUM(M21:M40)</f>
        <v>26675</v>
      </c>
      <c r="N41" s="112">
        <f>SUM(N21:N24)</f>
        <v>-45</v>
      </c>
      <c r="O41" s="16">
        <f>SUM(O21:O40)</f>
        <v>24425</v>
      </c>
      <c r="P41" s="15">
        <f>SUM(P21:P40)</f>
        <v>0</v>
      </c>
    </row>
    <row r="42" spans="1:92" s="11" customFormat="1" ht="12" thickBot="1">
      <c r="L42" s="12"/>
      <c r="AB42" s="12"/>
      <c r="AR42" s="12"/>
      <c r="BH42" s="12"/>
      <c r="BX42" s="12"/>
      <c r="CN42" s="12"/>
    </row>
    <row r="43" spans="1:92" s="11" customFormat="1" ht="14.25" thickBot="1">
      <c r="A43" s="173" t="s">
        <v>35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99"/>
      <c r="O43" s="175" t="s">
        <v>14</v>
      </c>
      <c r="P43" s="176"/>
      <c r="CN43" s="12"/>
    </row>
    <row r="44" spans="1:92" s="11" customFormat="1" ht="12.75">
      <c r="A44" s="42" t="s">
        <v>13</v>
      </c>
      <c r="B44" s="40" t="s">
        <v>80</v>
      </c>
      <c r="C44" s="40" t="s">
        <v>12</v>
      </c>
      <c r="D44" s="40" t="s">
        <v>0</v>
      </c>
      <c r="E44" s="40" t="s">
        <v>11</v>
      </c>
      <c r="F44" s="40" t="s">
        <v>84</v>
      </c>
      <c r="G44" s="41" t="s">
        <v>84</v>
      </c>
      <c r="H44" s="41" t="s">
        <v>10</v>
      </c>
      <c r="I44" s="41" t="s">
        <v>73</v>
      </c>
      <c r="J44" s="40" t="s">
        <v>9</v>
      </c>
      <c r="K44" s="40" t="s">
        <v>393</v>
      </c>
      <c r="L44" s="39" t="s">
        <v>7</v>
      </c>
      <c r="M44" s="38" t="s">
        <v>89</v>
      </c>
      <c r="N44" s="108" t="s">
        <v>313</v>
      </c>
      <c r="O44" s="37" t="s">
        <v>76</v>
      </c>
      <c r="P44" s="36" t="s">
        <v>78</v>
      </c>
      <c r="CN44" s="12"/>
    </row>
    <row r="45" spans="1:92" s="11" customFormat="1" ht="11.25">
      <c r="A45" s="32">
        <v>1</v>
      </c>
      <c r="B45" s="30" t="s">
        <v>79</v>
      </c>
      <c r="C45" s="30" t="s">
        <v>71</v>
      </c>
      <c r="D45" s="30" t="s">
        <v>82</v>
      </c>
      <c r="E45" s="30" t="s">
        <v>83</v>
      </c>
      <c r="F45" s="31" t="s">
        <v>85</v>
      </c>
      <c r="G45" s="31">
        <v>1</v>
      </c>
      <c r="H45" s="35">
        <v>1500</v>
      </c>
      <c r="I45" s="35">
        <v>1575</v>
      </c>
      <c r="J45" s="34">
        <v>18</v>
      </c>
      <c r="K45" s="53"/>
      <c r="L45" s="31">
        <v>1</v>
      </c>
      <c r="M45" s="29">
        <v>1575</v>
      </c>
      <c r="N45" s="55">
        <v>-30</v>
      </c>
      <c r="O45" s="130">
        <v>1545</v>
      </c>
      <c r="P45" s="27"/>
      <c r="CN45" s="12"/>
    </row>
    <row r="46" spans="1:92" s="11" customFormat="1" ht="11.25">
      <c r="A46" s="32">
        <v>2</v>
      </c>
      <c r="B46" s="30" t="s">
        <v>79</v>
      </c>
      <c r="C46" s="30" t="s">
        <v>71</v>
      </c>
      <c r="D46" s="30" t="s">
        <v>180</v>
      </c>
      <c r="E46" s="30" t="s">
        <v>181</v>
      </c>
      <c r="F46" s="31" t="s">
        <v>161</v>
      </c>
      <c r="G46" s="31">
        <v>6</v>
      </c>
      <c r="H46" s="35">
        <v>1500</v>
      </c>
      <c r="I46" s="35"/>
      <c r="J46" s="34">
        <v>1</v>
      </c>
      <c r="K46" s="53"/>
      <c r="L46" s="31">
        <v>3</v>
      </c>
      <c r="M46" s="30">
        <v>9000</v>
      </c>
      <c r="N46" s="55">
        <v>0</v>
      </c>
      <c r="O46" s="28">
        <v>9000</v>
      </c>
      <c r="P46" s="27"/>
      <c r="CN46" s="12"/>
    </row>
    <row r="47" spans="1:92" s="11" customFormat="1" ht="11.25">
      <c r="A47" s="32">
        <v>3</v>
      </c>
      <c r="B47" s="30" t="s">
        <v>79</v>
      </c>
      <c r="C47" s="30" t="s">
        <v>71</v>
      </c>
      <c r="D47" s="30" t="s">
        <v>349</v>
      </c>
      <c r="E47" s="30" t="s">
        <v>199</v>
      </c>
      <c r="F47" s="31" t="s">
        <v>161</v>
      </c>
      <c r="G47" s="31">
        <v>6</v>
      </c>
      <c r="H47" s="35">
        <v>1500</v>
      </c>
      <c r="I47" s="35"/>
      <c r="J47" s="34">
        <v>1</v>
      </c>
      <c r="K47" s="33"/>
      <c r="L47" s="31">
        <v>1</v>
      </c>
      <c r="M47" s="30">
        <v>9000</v>
      </c>
      <c r="N47" s="55"/>
      <c r="O47" s="130">
        <v>9000</v>
      </c>
      <c r="P47" s="27"/>
      <c r="CN47" s="12"/>
    </row>
    <row r="48" spans="1:92" s="11" customFormat="1" ht="11.25">
      <c r="A48" s="32">
        <v>4</v>
      </c>
      <c r="B48" s="30" t="s">
        <v>79</v>
      </c>
      <c r="C48" s="30" t="s">
        <v>230</v>
      </c>
      <c r="D48" s="30" t="s">
        <v>350</v>
      </c>
      <c r="E48" s="30" t="s">
        <v>83</v>
      </c>
      <c r="F48" s="31" t="s">
        <v>161</v>
      </c>
      <c r="G48" s="31">
        <v>1</v>
      </c>
      <c r="H48" s="30">
        <v>1200</v>
      </c>
      <c r="I48" s="30">
        <v>1260</v>
      </c>
      <c r="J48" s="30">
        <v>1</v>
      </c>
      <c r="K48" s="33"/>
      <c r="L48" s="31">
        <v>1</v>
      </c>
      <c r="M48" s="30">
        <v>7560</v>
      </c>
      <c r="N48" s="55"/>
      <c r="O48" s="130">
        <v>7560</v>
      </c>
      <c r="P48" s="27"/>
      <c r="CN48" s="12"/>
    </row>
    <row r="49" spans="1:92" s="11" customFormat="1" ht="11.25">
      <c r="A49" s="32">
        <v>5</v>
      </c>
      <c r="B49" s="30"/>
      <c r="C49" s="30"/>
      <c r="D49" s="30"/>
      <c r="E49" s="30"/>
      <c r="F49" s="31"/>
      <c r="G49" s="31"/>
      <c r="H49" s="30"/>
      <c r="I49" s="30"/>
      <c r="J49" s="30"/>
      <c r="K49" s="33"/>
      <c r="L49" s="31"/>
      <c r="M49" s="30"/>
      <c r="N49" s="55"/>
      <c r="O49" s="28"/>
      <c r="P49" s="27"/>
      <c r="CN49" s="12"/>
    </row>
    <row r="50" spans="1:92" s="11" customFormat="1" ht="11.25">
      <c r="A50" s="32">
        <v>6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1"/>
      <c r="M50" s="30"/>
      <c r="N50" s="55"/>
      <c r="O50" s="28"/>
      <c r="P50" s="27"/>
      <c r="CN50" s="12"/>
    </row>
    <row r="51" spans="1:92" s="11" customFormat="1" ht="11.25">
      <c r="A51" s="32">
        <v>7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30"/>
      <c r="N51" s="55"/>
      <c r="O51" s="28"/>
      <c r="P51" s="27"/>
      <c r="CN51" s="12"/>
    </row>
    <row r="52" spans="1:92" s="11" customFormat="1" ht="11.25">
      <c r="A52" s="32">
        <v>8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  <c r="M52" s="30"/>
      <c r="N52" s="55"/>
      <c r="O52" s="28"/>
      <c r="P52" s="27"/>
      <c r="CN52" s="12"/>
    </row>
    <row r="53" spans="1:92" s="11" customFormat="1" ht="11.25">
      <c r="A53" s="32">
        <v>9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1"/>
      <c r="M53" s="30"/>
      <c r="N53" s="55"/>
      <c r="O53" s="28"/>
      <c r="P53" s="27"/>
      <c r="CN53" s="12"/>
    </row>
    <row r="54" spans="1:92" s="11" customFormat="1" ht="11.25">
      <c r="A54" s="32">
        <v>10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1"/>
      <c r="M54" s="30"/>
      <c r="N54" s="55"/>
      <c r="O54" s="28"/>
      <c r="P54" s="27"/>
      <c r="CN54" s="12"/>
    </row>
    <row r="55" spans="1:92" s="11" customFormat="1" ht="11.25">
      <c r="A55" s="32">
        <v>11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1"/>
      <c r="M55" s="30"/>
      <c r="N55" s="55"/>
      <c r="O55" s="28"/>
      <c r="P55" s="27"/>
      <c r="CN55" s="12"/>
    </row>
    <row r="56" spans="1:92" s="11" customFormat="1" ht="11.25">
      <c r="A56" s="32">
        <v>12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1"/>
      <c r="M56" s="30"/>
      <c r="N56" s="55"/>
      <c r="O56" s="28"/>
      <c r="P56" s="27"/>
      <c r="CN56" s="12"/>
    </row>
    <row r="57" spans="1:92" s="11" customFormat="1" ht="11.25">
      <c r="A57" s="32">
        <v>13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30"/>
      <c r="N57" s="55"/>
      <c r="O57" s="28"/>
      <c r="P57" s="27"/>
      <c r="CN57" s="12"/>
    </row>
    <row r="58" spans="1:92" s="11" customFormat="1" ht="11.25">
      <c r="A58" s="32">
        <v>14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30"/>
      <c r="N58" s="55"/>
      <c r="O58" s="28"/>
      <c r="P58" s="27"/>
      <c r="CN58" s="12"/>
    </row>
    <row r="59" spans="1:92" s="11" customFormat="1" ht="11.25">
      <c r="A59" s="32">
        <v>15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30"/>
      <c r="N59" s="55"/>
      <c r="O59" s="28"/>
      <c r="P59" s="27"/>
      <c r="CN59" s="12"/>
    </row>
    <row r="60" spans="1:92" s="11" customFormat="1" ht="11.25">
      <c r="A60" s="32">
        <v>16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30"/>
      <c r="N60" s="55"/>
      <c r="O60" s="28"/>
      <c r="P60" s="27"/>
      <c r="CN60" s="12"/>
    </row>
    <row r="61" spans="1:92" s="11" customFormat="1" ht="11.25">
      <c r="A61" s="32">
        <v>17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30"/>
      <c r="N61" s="55"/>
      <c r="O61" s="28"/>
      <c r="P61" s="27"/>
      <c r="CN61" s="12"/>
    </row>
    <row r="62" spans="1:92" s="11" customFormat="1" ht="11.25">
      <c r="A62" s="32">
        <v>18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30"/>
      <c r="N62" s="55"/>
      <c r="O62" s="28"/>
      <c r="P62" s="27"/>
      <c r="CN62" s="12"/>
    </row>
    <row r="63" spans="1:92" s="11" customFormat="1" ht="11.25">
      <c r="A63" s="32">
        <v>19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30"/>
      <c r="N63" s="55"/>
      <c r="O63" s="28"/>
      <c r="P63" s="27"/>
      <c r="CN63" s="12"/>
    </row>
    <row r="64" spans="1:92" s="11" customFormat="1" ht="12" thickBot="1">
      <c r="A64" s="26">
        <v>20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4"/>
      <c r="N64" s="113"/>
      <c r="O64" s="22"/>
      <c r="P64" s="21"/>
      <c r="CN64" s="12"/>
    </row>
    <row r="65" spans="1:92" s="11" customFormat="1" ht="14.25" thickBot="1">
      <c r="A65" s="177" t="s">
        <v>34</v>
      </c>
      <c r="B65" s="178"/>
      <c r="C65" s="178"/>
      <c r="D65" s="178"/>
      <c r="E65" s="179"/>
      <c r="F65" s="19"/>
      <c r="G65" s="19"/>
      <c r="H65" s="20">
        <f>SUM(H45:H64)</f>
        <v>5700</v>
      </c>
      <c r="I65" s="19"/>
      <c r="J65" s="19"/>
      <c r="K65" s="19"/>
      <c r="L65" s="18">
        <f>SUM(L45:L64)</f>
        <v>6</v>
      </c>
      <c r="M65" s="17">
        <f>SUM(M45:M64)</f>
        <v>27135</v>
      </c>
      <c r="N65" s="112">
        <f>SUM(N45:N47)</f>
        <v>-30</v>
      </c>
      <c r="O65" s="16">
        <f>SUM(O45:O64)</f>
        <v>27105</v>
      </c>
      <c r="P65" s="15">
        <f>SUM(P45:P64)</f>
        <v>0</v>
      </c>
      <c r="CN65" s="12"/>
    </row>
    <row r="66" spans="1:92" s="11" customFormat="1" ht="12" thickBot="1">
      <c r="L66" s="12"/>
      <c r="AB66" s="12"/>
      <c r="AR66" s="12"/>
      <c r="BH66" s="12"/>
      <c r="BX66" s="12"/>
      <c r="CN66" s="12"/>
    </row>
    <row r="67" spans="1:92" s="11" customFormat="1" ht="14.25" thickBot="1">
      <c r="A67" s="173" t="s">
        <v>33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99"/>
      <c r="O67" s="175" t="s">
        <v>14</v>
      </c>
      <c r="P67" s="175"/>
      <c r="BX67" s="12"/>
      <c r="CN67" s="12"/>
    </row>
    <row r="68" spans="1:92" s="11" customFormat="1" ht="12.75">
      <c r="A68" s="42" t="s">
        <v>13</v>
      </c>
      <c r="B68" s="40" t="s">
        <v>80</v>
      </c>
      <c r="C68" s="40" t="s">
        <v>12</v>
      </c>
      <c r="D68" s="40" t="s">
        <v>0</v>
      </c>
      <c r="E68" s="40" t="s">
        <v>11</v>
      </c>
      <c r="F68" s="40" t="s">
        <v>84</v>
      </c>
      <c r="G68" s="40" t="s">
        <v>84</v>
      </c>
      <c r="H68" s="41" t="s">
        <v>10</v>
      </c>
      <c r="I68" s="41" t="s">
        <v>73</v>
      </c>
      <c r="J68" s="40" t="s">
        <v>9</v>
      </c>
      <c r="K68" s="40" t="s">
        <v>393</v>
      </c>
      <c r="L68" s="39" t="s">
        <v>7</v>
      </c>
      <c r="M68" s="38" t="s">
        <v>89</v>
      </c>
      <c r="N68" s="108" t="s">
        <v>313</v>
      </c>
      <c r="O68" s="37" t="s">
        <v>76</v>
      </c>
      <c r="P68" s="36" t="s">
        <v>78</v>
      </c>
      <c r="BX68" s="12"/>
      <c r="CN68" s="12"/>
    </row>
    <row r="69" spans="1:92" s="11" customFormat="1" ht="11.25">
      <c r="A69" s="32">
        <v>1</v>
      </c>
      <c r="B69" s="30" t="s">
        <v>79</v>
      </c>
      <c r="C69" s="30" t="s">
        <v>71</v>
      </c>
      <c r="D69" s="30" t="s">
        <v>82</v>
      </c>
      <c r="E69" s="30" t="s">
        <v>83</v>
      </c>
      <c r="F69" s="31" t="s">
        <v>85</v>
      </c>
      <c r="G69" s="31">
        <v>1</v>
      </c>
      <c r="H69" s="35">
        <v>1500</v>
      </c>
      <c r="I69" s="35">
        <v>1575</v>
      </c>
      <c r="J69" s="34">
        <v>7</v>
      </c>
      <c r="K69" s="53"/>
      <c r="L69" s="31">
        <v>1</v>
      </c>
      <c r="M69" s="29">
        <v>1545</v>
      </c>
      <c r="N69" s="55">
        <v>-30</v>
      </c>
      <c r="O69" s="28">
        <v>1545</v>
      </c>
      <c r="P69" s="27"/>
      <c r="BX69" s="12"/>
      <c r="CN69" s="12"/>
    </row>
    <row r="70" spans="1:92" s="11" customFormat="1" ht="11.25">
      <c r="A70" s="32">
        <v>2</v>
      </c>
      <c r="B70" s="30" t="s">
        <v>79</v>
      </c>
      <c r="C70" s="30" t="s">
        <v>367</v>
      </c>
      <c r="D70" s="30" t="s">
        <v>368</v>
      </c>
      <c r="E70" s="30" t="s">
        <v>199</v>
      </c>
      <c r="F70" s="31" t="s">
        <v>367</v>
      </c>
      <c r="G70" s="31">
        <v>1</v>
      </c>
      <c r="H70" s="35">
        <v>1000</v>
      </c>
      <c r="I70" s="35">
        <v>1100</v>
      </c>
      <c r="J70" s="34"/>
      <c r="K70" s="53"/>
      <c r="L70" s="31"/>
      <c r="M70" s="29">
        <v>1100</v>
      </c>
      <c r="N70" s="55"/>
      <c r="O70" s="130">
        <v>1100</v>
      </c>
      <c r="P70" s="27"/>
      <c r="BX70" s="12"/>
      <c r="CN70" s="12"/>
    </row>
    <row r="71" spans="1:92" s="11" customFormat="1" ht="11.25">
      <c r="A71" s="32">
        <v>3</v>
      </c>
      <c r="B71" s="30" t="s">
        <v>79</v>
      </c>
      <c r="C71" s="30" t="s">
        <v>369</v>
      </c>
      <c r="D71" s="30" t="s">
        <v>370</v>
      </c>
      <c r="E71" s="30" t="s">
        <v>199</v>
      </c>
      <c r="F71" s="31" t="s">
        <v>369</v>
      </c>
      <c r="G71" s="31">
        <v>1</v>
      </c>
      <c r="H71" s="30">
        <v>6000</v>
      </c>
      <c r="I71" s="30">
        <f>H71*1.05</f>
        <v>6300</v>
      </c>
      <c r="J71" s="30"/>
      <c r="K71" s="30"/>
      <c r="L71" s="31"/>
      <c r="M71" s="30">
        <v>6000</v>
      </c>
      <c r="N71" s="55"/>
      <c r="O71" s="28">
        <v>6000</v>
      </c>
      <c r="P71" s="27"/>
      <c r="BX71" s="12"/>
      <c r="CN71" s="12"/>
    </row>
    <row r="72" spans="1:92" s="11" customFormat="1" ht="11.25">
      <c r="A72" s="32">
        <v>4</v>
      </c>
      <c r="B72" s="30" t="s">
        <v>79</v>
      </c>
      <c r="C72" s="30" t="s">
        <v>71</v>
      </c>
      <c r="D72" s="30" t="s">
        <v>371</v>
      </c>
      <c r="E72" s="30" t="s">
        <v>199</v>
      </c>
      <c r="F72" s="31" t="s">
        <v>195</v>
      </c>
      <c r="G72" s="31">
        <v>1</v>
      </c>
      <c r="H72" s="30">
        <v>1800</v>
      </c>
      <c r="I72" s="30"/>
      <c r="J72" s="30">
        <v>1</v>
      </c>
      <c r="K72" s="53" t="s">
        <v>436</v>
      </c>
      <c r="L72" s="31">
        <v>1</v>
      </c>
      <c r="M72" s="30">
        <v>5400</v>
      </c>
      <c r="N72" s="55"/>
      <c r="O72" s="28">
        <v>5400</v>
      </c>
      <c r="P72" s="152"/>
      <c r="BX72" s="12"/>
      <c r="CN72" s="12"/>
    </row>
    <row r="73" spans="1:92" s="11" customFormat="1" ht="11.25">
      <c r="A73" s="32">
        <v>5</v>
      </c>
      <c r="B73" s="30"/>
      <c r="C73" s="30"/>
      <c r="D73" s="30"/>
      <c r="E73" s="30"/>
      <c r="F73" s="30"/>
      <c r="G73" s="31"/>
      <c r="H73" s="30"/>
      <c r="I73" s="30"/>
      <c r="J73" s="30"/>
      <c r="K73" s="30"/>
      <c r="L73" s="31"/>
      <c r="M73" s="30"/>
      <c r="N73" s="55"/>
      <c r="O73" s="28"/>
      <c r="P73" s="27"/>
      <c r="BX73" s="12"/>
      <c r="CN73" s="12"/>
    </row>
    <row r="74" spans="1:92" s="11" customFormat="1" ht="11.25">
      <c r="A74" s="32">
        <v>6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30"/>
      <c r="N74" s="55"/>
      <c r="O74" s="28"/>
      <c r="P74" s="27"/>
      <c r="BX74" s="12"/>
      <c r="CN74" s="12"/>
    </row>
    <row r="75" spans="1:92" s="11" customFormat="1" ht="11.25">
      <c r="A75" s="32">
        <v>7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30"/>
      <c r="N75" s="55"/>
      <c r="O75" s="28"/>
      <c r="P75" s="27"/>
      <c r="BX75" s="12"/>
      <c r="CN75" s="12"/>
    </row>
    <row r="76" spans="1:92" s="11" customFormat="1" ht="11.25">
      <c r="A76" s="32">
        <v>8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30"/>
      <c r="N76" s="55"/>
      <c r="O76" s="28"/>
      <c r="P76" s="27"/>
      <c r="BX76" s="12"/>
      <c r="CN76" s="12"/>
    </row>
    <row r="77" spans="1:92" s="11" customFormat="1" ht="11.25">
      <c r="A77" s="32">
        <v>9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0"/>
      <c r="N77" s="55"/>
      <c r="O77" s="28"/>
      <c r="P77" s="27"/>
      <c r="BX77" s="12"/>
      <c r="CN77" s="12"/>
    </row>
    <row r="78" spans="1:92" s="11" customFormat="1" ht="11.25">
      <c r="A78" s="32">
        <v>10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30"/>
      <c r="N78" s="55"/>
      <c r="O78" s="28"/>
      <c r="P78" s="27"/>
      <c r="BX78" s="12"/>
      <c r="CN78" s="12"/>
    </row>
    <row r="79" spans="1:92" s="11" customFormat="1" ht="11.25">
      <c r="A79" s="32">
        <v>11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30"/>
      <c r="N79" s="55"/>
      <c r="O79" s="28"/>
      <c r="P79" s="27"/>
      <c r="BX79" s="12"/>
      <c r="CN79" s="12"/>
    </row>
    <row r="80" spans="1:92" s="11" customFormat="1" ht="11.25">
      <c r="A80" s="32">
        <v>12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30"/>
      <c r="N80" s="55"/>
      <c r="O80" s="28"/>
      <c r="P80" s="27"/>
      <c r="BX80" s="12"/>
      <c r="CN80" s="12"/>
    </row>
    <row r="81" spans="1:92" s="11" customFormat="1" ht="11.25">
      <c r="A81" s="32">
        <v>13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30"/>
      <c r="N81" s="55"/>
      <c r="O81" s="28"/>
      <c r="P81" s="27"/>
      <c r="BX81" s="12"/>
      <c r="CN81" s="12"/>
    </row>
    <row r="82" spans="1:92" s="11" customFormat="1" ht="11.25">
      <c r="A82" s="32">
        <v>14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1"/>
      <c r="M82" s="30"/>
      <c r="N82" s="55"/>
      <c r="O82" s="28"/>
      <c r="P82" s="27"/>
      <c r="BX82" s="12"/>
      <c r="CN82" s="12"/>
    </row>
    <row r="83" spans="1:92" s="11" customFormat="1" ht="11.25">
      <c r="A83" s="32">
        <v>15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  <c r="M83" s="30"/>
      <c r="N83" s="55"/>
      <c r="O83" s="28"/>
      <c r="P83" s="27"/>
      <c r="BX83" s="12"/>
      <c r="CN83" s="12"/>
    </row>
    <row r="84" spans="1:92" s="11" customFormat="1" ht="11.25">
      <c r="A84" s="32">
        <v>16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  <c r="M84" s="30"/>
      <c r="N84" s="55"/>
      <c r="O84" s="28"/>
      <c r="P84" s="27"/>
      <c r="BX84" s="12"/>
      <c r="CN84" s="12"/>
    </row>
    <row r="85" spans="1:92" s="11" customFormat="1" ht="11.25">
      <c r="A85" s="32">
        <v>17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1"/>
      <c r="M85" s="30"/>
      <c r="N85" s="55"/>
      <c r="O85" s="28"/>
      <c r="P85" s="27"/>
      <c r="BX85" s="12"/>
      <c r="CN85" s="12"/>
    </row>
    <row r="86" spans="1:92" s="11" customFormat="1" ht="11.25">
      <c r="A86" s="32">
        <v>18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  <c r="M86" s="30"/>
      <c r="N86" s="55"/>
      <c r="O86" s="28"/>
      <c r="P86" s="27"/>
      <c r="BX86" s="12"/>
      <c r="CN86" s="12"/>
    </row>
    <row r="87" spans="1:92" s="11" customFormat="1" ht="11.25">
      <c r="A87" s="32">
        <v>19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1"/>
      <c r="M87" s="30"/>
      <c r="N87" s="55"/>
      <c r="O87" s="28"/>
      <c r="P87" s="27"/>
      <c r="BX87" s="12"/>
      <c r="CN87" s="12"/>
    </row>
    <row r="88" spans="1:92" s="11" customFormat="1" ht="12" thickBot="1">
      <c r="A88" s="26">
        <v>20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4"/>
      <c r="N88" s="113"/>
      <c r="O88" s="22"/>
      <c r="P88" s="21"/>
      <c r="BX88" s="12"/>
      <c r="CN88" s="12"/>
    </row>
    <row r="89" spans="1:92" s="11" customFormat="1" ht="14.25" thickBot="1">
      <c r="A89" s="177" t="s">
        <v>32</v>
      </c>
      <c r="B89" s="178"/>
      <c r="C89" s="178"/>
      <c r="D89" s="178"/>
      <c r="E89" s="179"/>
      <c r="F89" s="19"/>
      <c r="G89" s="19"/>
      <c r="H89" s="20">
        <f>SUM(H69:H88)</f>
        <v>10300</v>
      </c>
      <c r="I89" s="19"/>
      <c r="J89" s="19"/>
      <c r="K89" s="19"/>
      <c r="L89" s="18">
        <f>SUM(L69:L88)</f>
        <v>2</v>
      </c>
      <c r="M89" s="17">
        <f>SUM(M69:M88)</f>
        <v>14045</v>
      </c>
      <c r="N89" s="112">
        <f>SUM(N69)</f>
        <v>-30</v>
      </c>
      <c r="O89" s="16">
        <f>SUM(O69:O88)</f>
        <v>14045</v>
      </c>
      <c r="P89" s="15">
        <f>SUM(P69:P88)</f>
        <v>0</v>
      </c>
      <c r="BX89" s="12"/>
      <c r="CN89" s="12"/>
    </row>
    <row r="90" spans="1:92" s="11" customFormat="1" ht="12" thickBot="1">
      <c r="L90" s="12"/>
      <c r="AB90" s="12"/>
      <c r="AR90" s="12"/>
      <c r="BH90" s="12"/>
      <c r="BX90" s="12"/>
      <c r="CN90" s="12"/>
    </row>
    <row r="91" spans="1:92" s="11" customFormat="1" ht="13.5">
      <c r="A91" s="162" t="s">
        <v>5</v>
      </c>
      <c r="B91" s="163"/>
      <c r="C91" s="163"/>
      <c r="D91" s="163"/>
      <c r="E91" s="164"/>
      <c r="L91" s="12"/>
      <c r="AB91" s="12"/>
      <c r="AR91" s="12"/>
      <c r="BH91" s="12"/>
      <c r="BX91" s="12"/>
      <c r="CN91" s="12"/>
    </row>
    <row r="92" spans="1:92" s="11" customFormat="1" ht="12.75">
      <c r="A92" s="167" t="s">
        <v>1</v>
      </c>
      <c r="B92" s="168"/>
      <c r="C92" s="169"/>
      <c r="D92" s="6">
        <f>SUM(L65,L89,L41)</f>
        <v>13</v>
      </c>
      <c r="E92" s="4">
        <f>SUM(M89,M65,M41)</f>
        <v>67855</v>
      </c>
      <c r="L92" s="12"/>
      <c r="AB92" s="12"/>
      <c r="AR92" s="12"/>
      <c r="BH92" s="12"/>
      <c r="BX92" s="12"/>
      <c r="CN92" s="12"/>
    </row>
    <row r="93" spans="1:92" s="11" customFormat="1">
      <c r="A93" s="167" t="s">
        <v>313</v>
      </c>
      <c r="B93" s="180"/>
      <c r="C93" s="180"/>
      <c r="D93" s="117"/>
      <c r="E93" s="4">
        <f>N89+N65+N41</f>
        <v>-105</v>
      </c>
      <c r="L93" s="12"/>
      <c r="AB93" s="12"/>
      <c r="AR93" s="12"/>
      <c r="BH93" s="12"/>
      <c r="BX93" s="12"/>
      <c r="CN93" s="12"/>
    </row>
    <row r="94" spans="1:92" s="11" customFormat="1" ht="12.75">
      <c r="A94" s="167" t="s">
        <v>75</v>
      </c>
      <c r="B94" s="168"/>
      <c r="C94" s="168"/>
      <c r="D94" s="5"/>
      <c r="E94" s="4">
        <f>SUM(O89,O65,O41)</f>
        <v>65575</v>
      </c>
      <c r="L94" s="12"/>
      <c r="AB94" s="12"/>
      <c r="AR94" s="12"/>
      <c r="BH94" s="12"/>
      <c r="BX94" s="12"/>
      <c r="CN94" s="12"/>
    </row>
    <row r="95" spans="1:92" s="11" customFormat="1" ht="13.5" thickBot="1">
      <c r="A95" s="171" t="s">
        <v>77</v>
      </c>
      <c r="B95" s="172"/>
      <c r="C95" s="172"/>
      <c r="D95" s="3"/>
      <c r="E95" s="2">
        <f>SUM(P89,P65,P41)</f>
        <v>0</v>
      </c>
      <c r="L95" s="12"/>
      <c r="AB95" s="12"/>
      <c r="AR95" s="12"/>
      <c r="BH95" s="12"/>
      <c r="BX95" s="12"/>
      <c r="CN95" s="12"/>
    </row>
    <row r="96" spans="1:92" s="11" customFormat="1" ht="11.25">
      <c r="L96" s="12"/>
      <c r="AB96" s="12"/>
      <c r="AR96" s="12"/>
      <c r="BH96" s="12"/>
      <c r="BX96" s="12"/>
      <c r="CN96" s="12"/>
    </row>
    <row r="97" spans="1:92" s="11" customFormat="1" ht="11.25">
      <c r="L97" s="12"/>
      <c r="AB97" s="12"/>
      <c r="AR97" s="12"/>
      <c r="BH97" s="12"/>
      <c r="BX97" s="12"/>
      <c r="CN97" s="12"/>
    </row>
    <row r="98" spans="1:92" s="11" customFormat="1" ht="11.25">
      <c r="L98" s="12"/>
      <c r="AB98" s="12"/>
      <c r="AR98" s="12"/>
      <c r="BH98" s="12"/>
      <c r="BX98" s="12"/>
      <c r="CN98" s="12"/>
    </row>
    <row r="99" spans="1:92" s="11" customFormat="1" ht="11.25">
      <c r="L99" s="12"/>
      <c r="AB99" s="12"/>
      <c r="AR99" s="12"/>
      <c r="BH99" s="12"/>
      <c r="BX99" s="12"/>
      <c r="CN99" s="12"/>
    </row>
    <row r="100" spans="1:92" s="11" customFormat="1" ht="11.25">
      <c r="L100" s="12"/>
      <c r="AB100" s="12"/>
      <c r="AR100" s="12"/>
      <c r="BH100" s="12"/>
      <c r="BX100" s="12"/>
      <c r="CN100" s="12"/>
    </row>
    <row r="101" spans="1:92" s="11" customFormat="1" ht="11.25">
      <c r="L101" s="12"/>
      <c r="AB101" s="12"/>
      <c r="AR101" s="12"/>
      <c r="BH101" s="12"/>
      <c r="BX101" s="12"/>
      <c r="CN101" s="12"/>
    </row>
    <row r="102" spans="1:92" s="11" customFormat="1" ht="11.25">
      <c r="L102" s="12"/>
      <c r="AB102" s="12"/>
      <c r="AR102" s="12"/>
      <c r="BH102" s="12"/>
      <c r="BX102" s="12"/>
      <c r="CN102" s="12"/>
    </row>
    <row r="103" spans="1:92" s="11" customFormat="1" ht="11.25">
      <c r="L103" s="12"/>
      <c r="AB103" s="12"/>
      <c r="AR103" s="12"/>
      <c r="BH103" s="12"/>
      <c r="BX103" s="12"/>
      <c r="CN103" s="12"/>
    </row>
    <row r="104" spans="1:92" s="11" customFormat="1" ht="12" thickBot="1">
      <c r="L104" s="12"/>
      <c r="AB104" s="12"/>
      <c r="AR104" s="12"/>
      <c r="BH104" s="12"/>
      <c r="BX104" s="12"/>
      <c r="CN104" s="12"/>
    </row>
    <row r="105" spans="1:92" s="11" customFormat="1" ht="14.25" thickBot="1">
      <c r="A105" s="173" t="s">
        <v>31</v>
      </c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99"/>
      <c r="O105" s="175" t="s">
        <v>14</v>
      </c>
      <c r="P105" s="175"/>
      <c r="BH105" s="12"/>
      <c r="BX105" s="12"/>
      <c r="CN105" s="12"/>
    </row>
    <row r="106" spans="1:92" s="11" customFormat="1" ht="12.75">
      <c r="A106" s="42" t="s">
        <v>13</v>
      </c>
      <c r="B106" s="40" t="s">
        <v>80</v>
      </c>
      <c r="C106" s="40" t="s">
        <v>12</v>
      </c>
      <c r="D106" s="40" t="s">
        <v>0</v>
      </c>
      <c r="E106" s="40" t="s">
        <v>11</v>
      </c>
      <c r="F106" s="40" t="s">
        <v>84</v>
      </c>
      <c r="G106" s="40" t="s">
        <v>84</v>
      </c>
      <c r="H106" s="41" t="s">
        <v>10</v>
      </c>
      <c r="I106" s="41" t="s">
        <v>73</v>
      </c>
      <c r="J106" s="40" t="s">
        <v>9</v>
      </c>
      <c r="K106" s="40" t="s">
        <v>393</v>
      </c>
      <c r="L106" s="39" t="s">
        <v>7</v>
      </c>
      <c r="M106" s="38" t="s">
        <v>89</v>
      </c>
      <c r="N106" s="108" t="s">
        <v>313</v>
      </c>
      <c r="O106" s="37" t="s">
        <v>76</v>
      </c>
      <c r="P106" s="36" t="s">
        <v>78</v>
      </c>
      <c r="BH106" s="12"/>
      <c r="BX106" s="12"/>
      <c r="CN106" s="12"/>
    </row>
    <row r="107" spans="1:92" s="11" customFormat="1" ht="11.25">
      <c r="A107" s="32">
        <v>1</v>
      </c>
      <c r="B107" s="30" t="s">
        <v>79</v>
      </c>
      <c r="C107" s="30" t="s">
        <v>71</v>
      </c>
      <c r="D107" s="30" t="s">
        <v>70</v>
      </c>
      <c r="E107" s="30" t="s">
        <v>72</v>
      </c>
      <c r="F107" s="31" t="s">
        <v>195</v>
      </c>
      <c r="G107" s="31">
        <v>3</v>
      </c>
      <c r="H107" s="35">
        <v>1000</v>
      </c>
      <c r="I107" s="35">
        <v>1050</v>
      </c>
      <c r="J107" s="34">
        <v>11</v>
      </c>
      <c r="K107" s="53"/>
      <c r="L107" s="31">
        <v>1</v>
      </c>
      <c r="M107" s="29">
        <v>3150</v>
      </c>
      <c r="N107" s="55">
        <v>0</v>
      </c>
      <c r="O107" s="28">
        <v>3150</v>
      </c>
      <c r="P107" s="27"/>
      <c r="BH107" s="12"/>
      <c r="BX107" s="12"/>
      <c r="CN107" s="12"/>
    </row>
    <row r="108" spans="1:92" s="11" customFormat="1" ht="11.25">
      <c r="A108" s="32">
        <v>2</v>
      </c>
      <c r="B108" s="30" t="s">
        <v>79</v>
      </c>
      <c r="C108" s="30" t="s">
        <v>71</v>
      </c>
      <c r="D108" s="30" t="s">
        <v>82</v>
      </c>
      <c r="E108" s="30" t="s">
        <v>83</v>
      </c>
      <c r="F108" s="31" t="s">
        <v>85</v>
      </c>
      <c r="G108" s="31">
        <v>1</v>
      </c>
      <c r="H108" s="35">
        <v>1500</v>
      </c>
      <c r="I108" s="35">
        <v>1575</v>
      </c>
      <c r="J108" s="34">
        <v>20</v>
      </c>
      <c r="K108" s="53"/>
      <c r="L108" s="31">
        <v>1</v>
      </c>
      <c r="M108" s="29">
        <v>1575</v>
      </c>
      <c r="N108" s="55">
        <v>-30</v>
      </c>
      <c r="O108" s="28"/>
      <c r="P108" s="27"/>
      <c r="BH108" s="12"/>
      <c r="BX108" s="12"/>
      <c r="CN108" s="12"/>
    </row>
    <row r="109" spans="1:92" s="11" customFormat="1" ht="11.25">
      <c r="A109" s="32">
        <v>3</v>
      </c>
      <c r="B109" s="30" t="s">
        <v>79</v>
      </c>
      <c r="C109" s="30" t="s">
        <v>71</v>
      </c>
      <c r="D109" s="30" t="s">
        <v>254</v>
      </c>
      <c r="E109" s="30" t="s">
        <v>199</v>
      </c>
      <c r="F109" s="31" t="s">
        <v>195</v>
      </c>
      <c r="G109" s="31">
        <v>3</v>
      </c>
      <c r="H109" s="35">
        <v>4500</v>
      </c>
      <c r="I109" s="34">
        <v>4725</v>
      </c>
      <c r="J109" s="34">
        <v>3</v>
      </c>
      <c r="K109" s="53" t="s">
        <v>436</v>
      </c>
      <c r="L109" s="31">
        <v>1</v>
      </c>
      <c r="M109" s="29">
        <v>4725</v>
      </c>
      <c r="N109" s="55"/>
      <c r="O109" s="28">
        <v>4725</v>
      </c>
      <c r="P109" s="27"/>
      <c r="BH109" s="12"/>
      <c r="BX109" s="12"/>
      <c r="CN109" s="12"/>
    </row>
    <row r="110" spans="1:92" s="11" customFormat="1">
      <c r="A110" s="32">
        <v>4</v>
      </c>
      <c r="B110" s="30" t="s">
        <v>79</v>
      </c>
      <c r="C110" s="30" t="s">
        <v>71</v>
      </c>
      <c r="D110" s="141" t="s">
        <v>366</v>
      </c>
      <c r="E110" s="30" t="s">
        <v>160</v>
      </c>
      <c r="F110" s="31" t="s">
        <v>195</v>
      </c>
      <c r="G110" s="31">
        <v>3</v>
      </c>
      <c r="H110" s="35">
        <v>800</v>
      </c>
      <c r="I110" s="35">
        <f>H110*1.05</f>
        <v>840</v>
      </c>
      <c r="J110" s="34">
        <v>2</v>
      </c>
      <c r="K110" s="33"/>
      <c r="L110" s="31">
        <v>1</v>
      </c>
      <c r="M110" s="29">
        <v>2520</v>
      </c>
      <c r="N110" s="55"/>
      <c r="O110" s="28">
        <v>2520</v>
      </c>
      <c r="P110" s="158">
        <v>-2520</v>
      </c>
      <c r="BH110" s="12"/>
      <c r="BX110" s="12"/>
      <c r="CN110" s="12"/>
    </row>
    <row r="111" spans="1:92" s="11" customFormat="1" ht="11.25">
      <c r="A111" s="32">
        <v>5</v>
      </c>
      <c r="B111" s="30" t="s">
        <v>79</v>
      </c>
      <c r="C111" s="30" t="s">
        <v>71</v>
      </c>
      <c r="D111" s="30" t="s">
        <v>430</v>
      </c>
      <c r="E111" s="30" t="s">
        <v>160</v>
      </c>
      <c r="F111" s="31" t="s">
        <v>161</v>
      </c>
      <c r="G111" s="31">
        <v>6</v>
      </c>
      <c r="H111" s="35">
        <v>1000</v>
      </c>
      <c r="I111" s="35"/>
      <c r="J111" s="34">
        <v>1</v>
      </c>
      <c r="K111" s="53" t="s">
        <v>436</v>
      </c>
      <c r="L111" s="31"/>
      <c r="M111" s="30">
        <v>6000</v>
      </c>
      <c r="N111" s="55"/>
      <c r="O111" s="28">
        <v>6000</v>
      </c>
      <c r="P111" s="27"/>
      <c r="BH111" s="12"/>
      <c r="BX111" s="12"/>
      <c r="CN111" s="12"/>
    </row>
    <row r="112" spans="1:92" s="11" customFormat="1" ht="11.25">
      <c r="A112" s="32">
        <v>6</v>
      </c>
      <c r="B112" s="30"/>
      <c r="C112" s="30"/>
      <c r="D112" s="30"/>
      <c r="E112" s="30"/>
      <c r="F112" s="30"/>
      <c r="G112" s="30"/>
      <c r="H112" s="35"/>
      <c r="I112" s="35"/>
      <c r="J112" s="34"/>
      <c r="K112" s="33"/>
      <c r="L112" s="31"/>
      <c r="M112" s="30"/>
      <c r="N112" s="55"/>
      <c r="O112" s="28"/>
      <c r="P112" s="27"/>
      <c r="BH112" s="12"/>
      <c r="BX112" s="12"/>
      <c r="CN112" s="12"/>
    </row>
    <row r="113" spans="1:92" s="11" customFormat="1" ht="11.25">
      <c r="A113" s="32">
        <v>7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1"/>
      <c r="M113" s="30"/>
      <c r="N113" s="55"/>
      <c r="O113" s="28"/>
      <c r="P113" s="27"/>
      <c r="BH113" s="12"/>
      <c r="BX113" s="12"/>
      <c r="CN113" s="12"/>
    </row>
    <row r="114" spans="1:92" s="11" customFormat="1" ht="11.25">
      <c r="A114" s="32">
        <v>8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30"/>
      <c r="N114" s="55"/>
      <c r="O114" s="28"/>
      <c r="P114" s="27"/>
      <c r="BH114" s="12"/>
      <c r="BX114" s="12"/>
      <c r="CN114" s="12"/>
    </row>
    <row r="115" spans="1:92" s="11" customFormat="1" ht="11.25">
      <c r="A115" s="32">
        <v>9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30"/>
      <c r="N115" s="55"/>
      <c r="O115" s="28"/>
      <c r="P115" s="27"/>
      <c r="BH115" s="12"/>
      <c r="BX115" s="12"/>
      <c r="CN115" s="12"/>
    </row>
    <row r="116" spans="1:92" s="11" customFormat="1" ht="11.25">
      <c r="A116" s="32">
        <v>10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30"/>
      <c r="N116" s="55"/>
      <c r="O116" s="28"/>
      <c r="P116" s="27"/>
      <c r="BH116" s="12"/>
      <c r="BX116" s="12"/>
      <c r="CN116" s="12"/>
    </row>
    <row r="117" spans="1:92" s="11" customFormat="1" ht="11.25">
      <c r="A117" s="32">
        <v>11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30"/>
      <c r="N117" s="55"/>
      <c r="O117" s="28"/>
      <c r="P117" s="27"/>
      <c r="BH117" s="12"/>
      <c r="BX117" s="12"/>
      <c r="CN117" s="12"/>
    </row>
    <row r="118" spans="1:92" s="11" customFormat="1" ht="11.25">
      <c r="A118" s="32">
        <v>12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1"/>
      <c r="M118" s="30"/>
      <c r="N118" s="55"/>
      <c r="O118" s="28"/>
      <c r="P118" s="27"/>
      <c r="BH118" s="12"/>
      <c r="BX118" s="12"/>
      <c r="CN118" s="12"/>
    </row>
    <row r="119" spans="1:92" s="11" customFormat="1" ht="11.25">
      <c r="A119" s="32">
        <v>13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1"/>
      <c r="M119" s="30"/>
      <c r="N119" s="55"/>
      <c r="O119" s="28"/>
      <c r="P119" s="27"/>
      <c r="BH119" s="12"/>
      <c r="BX119" s="12"/>
      <c r="CN119" s="12"/>
    </row>
    <row r="120" spans="1:92" s="11" customFormat="1" ht="11.25">
      <c r="A120" s="32">
        <v>14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1"/>
      <c r="M120" s="30"/>
      <c r="N120" s="55"/>
      <c r="O120" s="28"/>
      <c r="P120" s="27"/>
      <c r="BH120" s="12"/>
      <c r="BX120" s="12"/>
      <c r="CN120" s="12"/>
    </row>
    <row r="121" spans="1:92" s="11" customFormat="1" ht="11.25">
      <c r="A121" s="32">
        <v>15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1"/>
      <c r="M121" s="30"/>
      <c r="N121" s="55"/>
      <c r="O121" s="28"/>
      <c r="P121" s="27"/>
      <c r="BH121" s="12"/>
      <c r="BX121" s="12"/>
      <c r="CN121" s="12"/>
    </row>
    <row r="122" spans="1:92" s="11" customFormat="1" ht="11.25">
      <c r="A122" s="32">
        <v>16</v>
      </c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1"/>
      <c r="M122" s="30"/>
      <c r="N122" s="55"/>
      <c r="O122" s="28"/>
      <c r="P122" s="27"/>
      <c r="BH122" s="12"/>
      <c r="BX122" s="12"/>
      <c r="CN122" s="12"/>
    </row>
    <row r="123" spans="1:92" s="11" customFormat="1" ht="11.25">
      <c r="A123" s="32">
        <v>17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1"/>
      <c r="M123" s="30"/>
      <c r="N123" s="55"/>
      <c r="O123" s="28"/>
      <c r="P123" s="27"/>
      <c r="BH123" s="12"/>
      <c r="BX123" s="12"/>
      <c r="CN123" s="12"/>
    </row>
    <row r="124" spans="1:92" s="11" customFormat="1" ht="11.25">
      <c r="A124" s="32">
        <v>18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1"/>
      <c r="M124" s="30"/>
      <c r="N124" s="55"/>
      <c r="O124" s="28"/>
      <c r="P124" s="27"/>
      <c r="BH124" s="12"/>
      <c r="BX124" s="12"/>
      <c r="CN124" s="12"/>
    </row>
    <row r="125" spans="1:92" s="11" customFormat="1" ht="11.25">
      <c r="A125" s="32">
        <v>19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1"/>
      <c r="M125" s="30"/>
      <c r="N125" s="55"/>
      <c r="O125" s="28"/>
      <c r="P125" s="27"/>
      <c r="BH125" s="12"/>
      <c r="BX125" s="12"/>
      <c r="CN125" s="12"/>
    </row>
    <row r="126" spans="1:92" s="11" customFormat="1" ht="12" thickBot="1">
      <c r="A126" s="26">
        <v>20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4"/>
      <c r="N126" s="113"/>
      <c r="O126" s="22"/>
      <c r="P126" s="21"/>
      <c r="BH126" s="12"/>
      <c r="BX126" s="12"/>
      <c r="CN126" s="12"/>
    </row>
    <row r="127" spans="1:92" s="11" customFormat="1" ht="14.25" thickBot="1">
      <c r="A127" s="177" t="s">
        <v>30</v>
      </c>
      <c r="B127" s="178"/>
      <c r="C127" s="178"/>
      <c r="D127" s="178"/>
      <c r="E127" s="179"/>
      <c r="F127" s="19"/>
      <c r="G127" s="19"/>
      <c r="H127" s="20">
        <f>SUM(H107:H126)</f>
        <v>8800</v>
      </c>
      <c r="I127" s="19"/>
      <c r="J127" s="19"/>
      <c r="K127" s="19"/>
      <c r="L127" s="18">
        <f>SUM(L107:L126)</f>
        <v>4</v>
      </c>
      <c r="M127" s="17">
        <f>SUM(M107:M126)</f>
        <v>17970</v>
      </c>
      <c r="N127" s="112">
        <f>SUM(N107:N109)</f>
        <v>-30</v>
      </c>
      <c r="O127" s="16">
        <f>SUM(O107:O126)</f>
        <v>16395</v>
      </c>
      <c r="P127" s="15">
        <f>SUM(P107:P126)</f>
        <v>-2520</v>
      </c>
      <c r="BH127" s="12"/>
      <c r="BX127" s="12"/>
      <c r="CN127" s="12"/>
    </row>
    <row r="128" spans="1:92" s="11" customFormat="1" ht="12" thickBot="1">
      <c r="L128" s="12"/>
      <c r="AB128" s="12"/>
      <c r="AR128" s="12"/>
      <c r="BH128" s="12"/>
      <c r="BX128" s="12"/>
      <c r="CN128" s="12"/>
    </row>
    <row r="129" spans="1:92" s="11" customFormat="1" ht="14.25" thickBot="1">
      <c r="A129" s="173" t="s">
        <v>29</v>
      </c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99"/>
      <c r="O129" s="175" t="s">
        <v>14</v>
      </c>
      <c r="P129" s="175"/>
      <c r="AR129" s="12"/>
      <c r="BH129" s="12"/>
      <c r="BX129" s="12"/>
      <c r="CN129" s="12"/>
    </row>
    <row r="130" spans="1:92" s="11" customFormat="1" ht="12.75">
      <c r="A130" s="42" t="s">
        <v>13</v>
      </c>
      <c r="B130" s="40" t="s">
        <v>80</v>
      </c>
      <c r="C130" s="40" t="s">
        <v>12</v>
      </c>
      <c r="D130" s="40" t="s">
        <v>0</v>
      </c>
      <c r="E130" s="40" t="s">
        <v>11</v>
      </c>
      <c r="F130" s="40" t="s">
        <v>84</v>
      </c>
      <c r="G130" s="40" t="s">
        <v>84</v>
      </c>
      <c r="H130" s="41" t="s">
        <v>10</v>
      </c>
      <c r="I130" s="41" t="s">
        <v>73</v>
      </c>
      <c r="J130" s="40" t="s">
        <v>9</v>
      </c>
      <c r="K130" s="40" t="s">
        <v>393</v>
      </c>
      <c r="L130" s="39" t="s">
        <v>7</v>
      </c>
      <c r="M130" s="38" t="s">
        <v>89</v>
      </c>
      <c r="N130" s="108" t="s">
        <v>313</v>
      </c>
      <c r="O130" s="37" t="s">
        <v>76</v>
      </c>
      <c r="P130" s="36" t="s">
        <v>78</v>
      </c>
      <c r="AR130" s="12"/>
      <c r="BH130" s="12"/>
      <c r="BX130" s="12"/>
      <c r="CN130" s="12"/>
    </row>
    <row r="131" spans="1:92" s="11" customFormat="1" ht="11.25">
      <c r="A131" s="32">
        <v>1</v>
      </c>
      <c r="B131" s="30" t="s">
        <v>79</v>
      </c>
      <c r="C131" s="30" t="s">
        <v>71</v>
      </c>
      <c r="D131" s="30" t="s">
        <v>193</v>
      </c>
      <c r="E131" s="30" t="s">
        <v>160</v>
      </c>
      <c r="F131" s="31" t="s">
        <v>86</v>
      </c>
      <c r="G131" s="31">
        <v>12</v>
      </c>
      <c r="H131" s="30">
        <v>1047</v>
      </c>
      <c r="I131" s="30">
        <v>1100</v>
      </c>
      <c r="J131" s="30">
        <v>2</v>
      </c>
      <c r="K131" s="30"/>
      <c r="L131" s="31">
        <v>1</v>
      </c>
      <c r="M131" s="29">
        <v>13200</v>
      </c>
      <c r="N131" s="55">
        <v>-30</v>
      </c>
      <c r="O131" s="28"/>
      <c r="P131" s="27"/>
      <c r="AR131" s="12"/>
      <c r="BH131" s="12"/>
      <c r="BX131" s="12"/>
      <c r="CN131" s="12"/>
    </row>
    <row r="132" spans="1:92" s="11" customFormat="1" ht="11.25">
      <c r="A132" s="32">
        <v>2</v>
      </c>
      <c r="B132" s="30" t="s">
        <v>79</v>
      </c>
      <c r="C132" s="30" t="s">
        <v>71</v>
      </c>
      <c r="D132" s="30" t="s">
        <v>442</v>
      </c>
      <c r="E132" s="30" t="s">
        <v>199</v>
      </c>
      <c r="F132" s="31" t="s">
        <v>443</v>
      </c>
      <c r="G132" s="31" t="s">
        <v>444</v>
      </c>
      <c r="H132" s="30">
        <v>2400</v>
      </c>
      <c r="I132" s="30">
        <v>2520</v>
      </c>
      <c r="J132" s="30">
        <v>1</v>
      </c>
      <c r="K132" s="30"/>
      <c r="L132" s="31">
        <v>2</v>
      </c>
      <c r="M132" s="29"/>
      <c r="N132" s="55"/>
      <c r="O132" s="28"/>
      <c r="P132" s="27"/>
      <c r="AR132" s="12"/>
      <c r="BH132" s="12"/>
      <c r="BX132" s="12"/>
      <c r="CN132" s="12"/>
    </row>
    <row r="133" spans="1:92" s="11" customFormat="1" ht="11.25">
      <c r="A133" s="32">
        <v>3</v>
      </c>
      <c r="B133" s="30"/>
      <c r="C133" s="30"/>
      <c r="D133" s="30"/>
      <c r="E133" s="30"/>
      <c r="F133" s="31"/>
      <c r="G133" s="31"/>
      <c r="H133" s="30"/>
      <c r="I133" s="30"/>
      <c r="J133" s="30"/>
      <c r="K133" s="30"/>
      <c r="L133" s="31"/>
      <c r="M133" s="29"/>
      <c r="N133" s="55"/>
      <c r="O133" s="28"/>
      <c r="P133" s="27"/>
      <c r="AR133" s="12"/>
      <c r="BH133" s="12"/>
      <c r="BX133" s="12"/>
      <c r="CN133" s="12"/>
    </row>
    <row r="134" spans="1:92" s="11" customFormat="1" ht="11.25">
      <c r="A134" s="32">
        <v>4</v>
      </c>
      <c r="B134" s="30"/>
      <c r="C134" s="30"/>
      <c r="D134" s="30"/>
      <c r="E134" s="30"/>
      <c r="F134" s="31"/>
      <c r="G134" s="31"/>
      <c r="H134" s="30"/>
      <c r="I134" s="30"/>
      <c r="J134" s="30"/>
      <c r="K134" s="30"/>
      <c r="L134" s="31"/>
      <c r="M134" s="29"/>
      <c r="N134" s="55"/>
      <c r="O134" s="28"/>
      <c r="P134" s="27"/>
      <c r="AR134" s="12"/>
      <c r="BH134" s="12"/>
      <c r="BX134" s="12"/>
      <c r="CN134" s="12"/>
    </row>
    <row r="135" spans="1:92" s="11" customFormat="1" ht="11.25">
      <c r="A135" s="32">
        <v>5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1"/>
      <c r="M135" s="29"/>
      <c r="N135" s="55"/>
      <c r="O135" s="28"/>
      <c r="P135" s="27"/>
      <c r="AR135" s="12"/>
      <c r="BH135" s="12"/>
      <c r="BX135" s="12"/>
      <c r="CN135" s="12"/>
    </row>
    <row r="136" spans="1:92" s="11" customFormat="1" ht="11.25">
      <c r="A136" s="32">
        <v>6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1"/>
      <c r="M136" s="29"/>
      <c r="N136" s="55"/>
      <c r="O136" s="28"/>
      <c r="P136" s="27"/>
      <c r="AR136" s="12"/>
      <c r="BH136" s="12"/>
      <c r="BX136" s="12"/>
      <c r="CN136" s="12"/>
    </row>
    <row r="137" spans="1:92" s="11" customFormat="1" ht="11.25">
      <c r="A137" s="32">
        <v>7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1"/>
      <c r="M137" s="29"/>
      <c r="N137" s="55"/>
      <c r="O137" s="28"/>
      <c r="P137" s="27"/>
      <c r="AR137" s="12"/>
      <c r="BH137" s="12"/>
      <c r="BX137" s="12"/>
      <c r="CN137" s="12"/>
    </row>
    <row r="138" spans="1:92" s="11" customFormat="1" ht="11.25">
      <c r="A138" s="32">
        <v>8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1"/>
      <c r="M138" s="29"/>
      <c r="N138" s="55"/>
      <c r="O138" s="28"/>
      <c r="P138" s="27"/>
      <c r="AR138" s="12"/>
      <c r="BH138" s="12"/>
      <c r="BX138" s="12"/>
      <c r="CN138" s="12"/>
    </row>
    <row r="139" spans="1:92" s="11" customFormat="1" ht="11.25">
      <c r="A139" s="32">
        <v>9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1"/>
      <c r="M139" s="29"/>
      <c r="N139" s="55"/>
      <c r="O139" s="28"/>
      <c r="P139" s="27"/>
      <c r="AR139" s="12"/>
      <c r="BH139" s="12"/>
      <c r="BX139" s="12"/>
      <c r="CN139" s="12"/>
    </row>
    <row r="140" spans="1:92" s="11" customFormat="1" ht="11.25">
      <c r="A140" s="32">
        <v>10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1"/>
      <c r="M140" s="29"/>
      <c r="N140" s="55"/>
      <c r="O140" s="28"/>
      <c r="P140" s="27"/>
      <c r="AR140" s="12"/>
      <c r="BH140" s="12"/>
      <c r="BX140" s="12"/>
      <c r="CN140" s="12"/>
    </row>
    <row r="141" spans="1:92" s="11" customFormat="1" ht="11.25">
      <c r="A141" s="32">
        <v>11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1"/>
      <c r="M141" s="29"/>
      <c r="N141" s="55"/>
      <c r="O141" s="28"/>
      <c r="P141" s="27"/>
      <c r="AR141" s="12"/>
      <c r="BH141" s="12"/>
      <c r="BX141" s="12"/>
      <c r="CN141" s="12"/>
    </row>
    <row r="142" spans="1:92" s="11" customFormat="1" ht="11.25">
      <c r="A142" s="32">
        <v>12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1"/>
      <c r="M142" s="29"/>
      <c r="N142" s="55"/>
      <c r="O142" s="28"/>
      <c r="P142" s="27"/>
      <c r="AR142" s="12"/>
      <c r="BH142" s="12"/>
      <c r="BX142" s="12"/>
      <c r="CN142" s="12"/>
    </row>
    <row r="143" spans="1:92" s="11" customFormat="1" ht="11.25">
      <c r="A143" s="32">
        <v>13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1"/>
      <c r="M143" s="29"/>
      <c r="N143" s="55"/>
      <c r="O143" s="28"/>
      <c r="P143" s="27"/>
      <c r="AR143" s="12"/>
      <c r="BH143" s="12"/>
      <c r="BX143" s="12"/>
      <c r="CN143" s="12"/>
    </row>
    <row r="144" spans="1:92" s="11" customFormat="1" ht="11.25">
      <c r="A144" s="32">
        <v>14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1"/>
      <c r="M144" s="29"/>
      <c r="N144" s="55"/>
      <c r="O144" s="28"/>
      <c r="P144" s="27"/>
      <c r="AR144" s="12"/>
      <c r="BH144" s="12"/>
      <c r="BX144" s="12"/>
      <c r="CN144" s="12"/>
    </row>
    <row r="145" spans="1:92" s="11" customFormat="1" ht="11.25">
      <c r="A145" s="32">
        <v>15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1"/>
      <c r="M145" s="29"/>
      <c r="N145" s="55"/>
      <c r="O145" s="28"/>
      <c r="P145" s="27"/>
      <c r="AR145" s="12"/>
      <c r="BH145" s="12"/>
      <c r="BX145" s="12"/>
      <c r="CN145" s="12"/>
    </row>
    <row r="146" spans="1:92" s="11" customFormat="1" ht="11.25">
      <c r="A146" s="32">
        <v>16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1"/>
      <c r="M146" s="29"/>
      <c r="N146" s="55"/>
      <c r="O146" s="28"/>
      <c r="P146" s="27"/>
      <c r="AR146" s="12"/>
      <c r="BH146" s="12"/>
      <c r="BX146" s="12"/>
      <c r="CN146" s="12"/>
    </row>
    <row r="147" spans="1:92" s="11" customFormat="1" ht="11.25">
      <c r="A147" s="32">
        <v>17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1"/>
      <c r="M147" s="29"/>
      <c r="N147" s="55"/>
      <c r="O147" s="28"/>
      <c r="P147" s="27"/>
      <c r="AR147" s="12"/>
      <c r="BH147" s="12"/>
      <c r="BX147" s="12"/>
      <c r="CN147" s="12"/>
    </row>
    <row r="148" spans="1:92" s="11" customFormat="1" ht="11.25">
      <c r="A148" s="32">
        <v>18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1"/>
      <c r="M148" s="29"/>
      <c r="N148" s="55"/>
      <c r="O148" s="28"/>
      <c r="P148" s="27"/>
      <c r="AR148" s="12"/>
      <c r="BH148" s="12"/>
      <c r="BX148" s="12"/>
      <c r="CN148" s="12"/>
    </row>
    <row r="149" spans="1:92" s="11" customFormat="1" ht="11.25">
      <c r="A149" s="32">
        <v>19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1"/>
      <c r="M149" s="29"/>
      <c r="N149" s="55"/>
      <c r="O149" s="28"/>
      <c r="P149" s="27"/>
      <c r="AR149" s="12"/>
      <c r="BH149" s="12"/>
      <c r="BX149" s="12"/>
      <c r="CN149" s="12"/>
    </row>
    <row r="150" spans="1:92" s="11" customFormat="1" ht="12" thickBot="1">
      <c r="A150" s="26">
        <v>20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113"/>
      <c r="O150" s="22"/>
      <c r="P150" s="21"/>
      <c r="AR150" s="12"/>
      <c r="BH150" s="12"/>
      <c r="BX150" s="12"/>
      <c r="CN150" s="12"/>
    </row>
    <row r="151" spans="1:92" s="11" customFormat="1" ht="14.25" thickBot="1">
      <c r="A151" s="177" t="s">
        <v>28</v>
      </c>
      <c r="B151" s="178"/>
      <c r="C151" s="178"/>
      <c r="D151" s="178"/>
      <c r="E151" s="179"/>
      <c r="F151" s="19"/>
      <c r="G151" s="19"/>
      <c r="H151" s="20">
        <f>SUM(H131:H150)</f>
        <v>3447</v>
      </c>
      <c r="I151" s="19"/>
      <c r="J151" s="19"/>
      <c r="K151" s="19"/>
      <c r="L151" s="18">
        <f>SUM(L131:L150)</f>
        <v>3</v>
      </c>
      <c r="M151" s="17">
        <f>SUM(M131:M150)</f>
        <v>13200</v>
      </c>
      <c r="N151" s="112">
        <f>SUM(N131:N133)</f>
        <v>-30</v>
      </c>
      <c r="O151" s="16">
        <f>SUM(O131:O150)</f>
        <v>0</v>
      </c>
      <c r="P151" s="15">
        <f>SUM(P131:P150)</f>
        <v>0</v>
      </c>
      <c r="AR151" s="12"/>
      <c r="BH151" s="12"/>
      <c r="BX151" s="12"/>
      <c r="CN151" s="12"/>
    </row>
    <row r="152" spans="1:92" s="11" customFormat="1" ht="12" thickBot="1">
      <c r="L152" s="12"/>
      <c r="AB152" s="12"/>
      <c r="AR152" s="12"/>
      <c r="BH152" s="12"/>
      <c r="BX152" s="12"/>
      <c r="CN152" s="12"/>
    </row>
    <row r="153" spans="1:92" s="11" customFormat="1" ht="14.25" thickBot="1">
      <c r="A153" s="173" t="s">
        <v>27</v>
      </c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99"/>
      <c r="O153" s="175" t="s">
        <v>14</v>
      </c>
      <c r="P153" s="175"/>
      <c r="AB153" s="12"/>
      <c r="AR153" s="12"/>
      <c r="BH153" s="12"/>
      <c r="BX153" s="12"/>
      <c r="CN153" s="12"/>
    </row>
    <row r="154" spans="1:92" s="11" customFormat="1" ht="12.75">
      <c r="A154" s="42" t="s">
        <v>13</v>
      </c>
      <c r="B154" s="40" t="s">
        <v>80</v>
      </c>
      <c r="C154" s="40" t="s">
        <v>12</v>
      </c>
      <c r="D154" s="40" t="s">
        <v>0</v>
      </c>
      <c r="E154" s="40" t="s">
        <v>11</v>
      </c>
      <c r="F154" s="40" t="s">
        <v>84</v>
      </c>
      <c r="G154" s="40" t="s">
        <v>84</v>
      </c>
      <c r="H154" s="41" t="s">
        <v>10</v>
      </c>
      <c r="I154" s="41" t="s">
        <v>73</v>
      </c>
      <c r="J154" s="40" t="s">
        <v>9</v>
      </c>
      <c r="K154" s="40" t="s">
        <v>393</v>
      </c>
      <c r="L154" s="39" t="s">
        <v>7</v>
      </c>
      <c r="M154" s="38" t="s">
        <v>89</v>
      </c>
      <c r="N154" s="108" t="s">
        <v>313</v>
      </c>
      <c r="O154" s="37" t="s">
        <v>76</v>
      </c>
      <c r="P154" s="36" t="s">
        <v>78</v>
      </c>
      <c r="AB154" s="12"/>
      <c r="AR154" s="12"/>
      <c r="BH154" s="12"/>
      <c r="BX154" s="12"/>
      <c r="CN154" s="12"/>
    </row>
    <row r="155" spans="1:92" s="11" customFormat="1" ht="11.25">
      <c r="A155" s="32">
        <v>1</v>
      </c>
      <c r="B155" s="30" t="s">
        <v>79</v>
      </c>
      <c r="C155" s="30" t="s">
        <v>71</v>
      </c>
      <c r="D155" s="30" t="s">
        <v>200</v>
      </c>
      <c r="E155" s="30" t="s">
        <v>145</v>
      </c>
      <c r="F155" s="31" t="s">
        <v>86</v>
      </c>
      <c r="G155" s="31">
        <v>12</v>
      </c>
      <c r="H155" s="35">
        <v>952</v>
      </c>
      <c r="I155" s="35">
        <v>1000</v>
      </c>
      <c r="J155" s="34">
        <v>2</v>
      </c>
      <c r="K155" s="53"/>
      <c r="L155" s="31">
        <v>1</v>
      </c>
      <c r="M155" s="29">
        <v>12000</v>
      </c>
      <c r="N155" s="55">
        <v>0</v>
      </c>
      <c r="O155" s="28"/>
      <c r="P155" s="27"/>
      <c r="AB155" s="12"/>
      <c r="AR155" s="12"/>
      <c r="BH155" s="12"/>
      <c r="BX155" s="12"/>
      <c r="CN155" s="12"/>
    </row>
    <row r="156" spans="1:92" s="11" customFormat="1" ht="11.25">
      <c r="A156" s="32">
        <v>2</v>
      </c>
      <c r="B156" s="30" t="s">
        <v>79</v>
      </c>
      <c r="C156" s="30" t="s">
        <v>71</v>
      </c>
      <c r="D156" s="30" t="s">
        <v>371</v>
      </c>
      <c r="E156" s="30" t="s">
        <v>199</v>
      </c>
      <c r="F156" s="31" t="s">
        <v>195</v>
      </c>
      <c r="G156" s="31">
        <v>1</v>
      </c>
      <c r="H156" s="30">
        <v>1800</v>
      </c>
      <c r="I156" s="30"/>
      <c r="J156" s="30">
        <v>2</v>
      </c>
      <c r="K156" s="30"/>
      <c r="L156" s="31">
        <v>1</v>
      </c>
      <c r="M156" s="30">
        <v>5400</v>
      </c>
      <c r="N156" s="55">
        <v>0</v>
      </c>
      <c r="O156" s="28"/>
      <c r="P156" s="27"/>
      <c r="AB156" s="12"/>
      <c r="AR156" s="12"/>
      <c r="BH156" s="12"/>
      <c r="BX156" s="12"/>
      <c r="CN156" s="12"/>
    </row>
    <row r="157" spans="1:92" s="11" customFormat="1" ht="11.25">
      <c r="A157" s="32">
        <v>3</v>
      </c>
      <c r="B157" s="30" t="s">
        <v>79</v>
      </c>
      <c r="C157" s="30" t="s">
        <v>71</v>
      </c>
      <c r="D157" s="30" t="s">
        <v>447</v>
      </c>
      <c r="E157" s="30" t="s">
        <v>199</v>
      </c>
      <c r="F157" s="31" t="s">
        <v>86</v>
      </c>
      <c r="G157" s="31">
        <v>12</v>
      </c>
      <c r="H157" s="30">
        <v>1300</v>
      </c>
      <c r="I157" s="30">
        <v>1365</v>
      </c>
      <c r="J157" s="30">
        <v>1</v>
      </c>
      <c r="K157" s="30"/>
      <c r="L157" s="31">
        <v>1</v>
      </c>
      <c r="M157" s="30">
        <v>16380</v>
      </c>
      <c r="N157" s="55">
        <v>0</v>
      </c>
      <c r="O157" s="28">
        <v>16380</v>
      </c>
      <c r="P157" s="27"/>
      <c r="AB157" s="12"/>
      <c r="AR157" s="12"/>
      <c r="BH157" s="12"/>
      <c r="BX157" s="12"/>
      <c r="CN157" s="12"/>
    </row>
    <row r="158" spans="1:92" s="11" customFormat="1" ht="11.25">
      <c r="A158" s="32">
        <v>4</v>
      </c>
      <c r="B158" s="30"/>
      <c r="C158" s="30"/>
      <c r="D158" s="30"/>
      <c r="E158" s="30"/>
      <c r="F158" s="31"/>
      <c r="G158" s="30"/>
      <c r="H158" s="34"/>
      <c r="I158" s="34"/>
      <c r="J158" s="34"/>
      <c r="K158" s="33"/>
      <c r="L158" s="31"/>
      <c r="M158" s="29"/>
      <c r="N158" s="55"/>
      <c r="O158" s="28"/>
      <c r="P158" s="27"/>
      <c r="AB158" s="12"/>
      <c r="AR158" s="12"/>
      <c r="BH158" s="12"/>
      <c r="BX158" s="12"/>
      <c r="CN158" s="12"/>
    </row>
    <row r="159" spans="1:92" s="11" customFormat="1" ht="11.25">
      <c r="A159" s="32">
        <v>5</v>
      </c>
      <c r="B159" s="30"/>
      <c r="C159" s="30"/>
      <c r="D159" s="30"/>
      <c r="E159" s="30"/>
      <c r="F159" s="30"/>
      <c r="G159" s="30"/>
      <c r="H159" s="35"/>
      <c r="I159" s="34"/>
      <c r="J159" s="34"/>
      <c r="K159" s="33"/>
      <c r="L159" s="31"/>
      <c r="M159" s="29"/>
      <c r="N159" s="55"/>
      <c r="O159" s="28"/>
      <c r="P159" s="27"/>
      <c r="AB159" s="12"/>
      <c r="AR159" s="12"/>
      <c r="BH159" s="12"/>
      <c r="BX159" s="12"/>
      <c r="CN159" s="12"/>
    </row>
    <row r="160" spans="1:92" s="11" customFormat="1" ht="11.25">
      <c r="A160" s="32">
        <v>6</v>
      </c>
      <c r="B160" s="30"/>
      <c r="C160" s="30"/>
      <c r="D160" s="30"/>
      <c r="E160" s="30"/>
      <c r="F160" s="30"/>
      <c r="G160" s="30"/>
      <c r="H160" s="35"/>
      <c r="I160" s="35"/>
      <c r="J160" s="34"/>
      <c r="K160" s="33"/>
      <c r="L160" s="31"/>
      <c r="M160" s="29"/>
      <c r="N160" s="55"/>
      <c r="O160" s="28"/>
      <c r="P160" s="27"/>
      <c r="AB160" s="12"/>
      <c r="AR160" s="12"/>
      <c r="BH160" s="12"/>
      <c r="BX160" s="12"/>
      <c r="CN160" s="12"/>
    </row>
    <row r="161" spans="1:92" s="11" customFormat="1" ht="11.25">
      <c r="A161" s="32">
        <v>7</v>
      </c>
      <c r="B161" s="30"/>
      <c r="C161" s="30"/>
      <c r="D161" s="30"/>
      <c r="E161" s="30"/>
      <c r="F161" s="30"/>
      <c r="G161" s="30"/>
      <c r="H161" s="35"/>
      <c r="I161" s="35"/>
      <c r="J161" s="34"/>
      <c r="K161" s="33"/>
      <c r="L161" s="31"/>
      <c r="M161" s="29"/>
      <c r="N161" s="55"/>
      <c r="O161" s="28"/>
      <c r="P161" s="27"/>
      <c r="AB161" s="12"/>
      <c r="AR161" s="12"/>
      <c r="BH161" s="12"/>
      <c r="BX161" s="12"/>
      <c r="CN161" s="12"/>
    </row>
    <row r="162" spans="1:92" s="11" customFormat="1" ht="11.25">
      <c r="A162" s="32">
        <v>8</v>
      </c>
      <c r="B162" s="30"/>
      <c r="C162" s="30"/>
      <c r="D162" s="30"/>
      <c r="E162" s="30"/>
      <c r="F162" s="30"/>
      <c r="G162" s="30"/>
      <c r="H162" s="34"/>
      <c r="I162" s="34"/>
      <c r="J162" s="34"/>
      <c r="K162" s="33"/>
      <c r="L162" s="31"/>
      <c r="M162" s="29"/>
      <c r="N162" s="55"/>
      <c r="O162" s="28"/>
      <c r="P162" s="27"/>
      <c r="AB162" s="12"/>
      <c r="AR162" s="12"/>
      <c r="BH162" s="12"/>
      <c r="BX162" s="12"/>
      <c r="CN162" s="12"/>
    </row>
    <row r="163" spans="1:92" s="11" customFormat="1" ht="11.25">
      <c r="A163" s="32">
        <v>9</v>
      </c>
      <c r="B163" s="30"/>
      <c r="C163" s="30"/>
      <c r="D163" s="30"/>
      <c r="E163" s="30"/>
      <c r="F163" s="30"/>
      <c r="G163" s="30"/>
      <c r="H163" s="35"/>
      <c r="I163" s="35"/>
      <c r="J163" s="34"/>
      <c r="K163" s="33"/>
      <c r="L163" s="31"/>
      <c r="M163" s="29"/>
      <c r="N163" s="55"/>
      <c r="O163" s="28"/>
      <c r="P163" s="27"/>
      <c r="AB163" s="12"/>
      <c r="AR163" s="12"/>
      <c r="BH163" s="12"/>
      <c r="BX163" s="12"/>
      <c r="CN163" s="12"/>
    </row>
    <row r="164" spans="1:92" s="11" customFormat="1" ht="11.25">
      <c r="A164" s="32">
        <v>10</v>
      </c>
      <c r="B164" s="30"/>
      <c r="C164" s="30"/>
      <c r="D164" s="30"/>
      <c r="E164" s="30"/>
      <c r="F164" s="30"/>
      <c r="G164" s="30"/>
      <c r="H164" s="35"/>
      <c r="I164" s="35"/>
      <c r="J164" s="34"/>
      <c r="K164" s="33"/>
      <c r="L164" s="31"/>
      <c r="M164" s="29"/>
      <c r="N164" s="55"/>
      <c r="O164" s="28"/>
      <c r="P164" s="27"/>
      <c r="AB164" s="12"/>
      <c r="AR164" s="12"/>
      <c r="BH164" s="12"/>
      <c r="BX164" s="12"/>
      <c r="CN164" s="12"/>
    </row>
    <row r="165" spans="1:92" s="11" customFormat="1" ht="11.25">
      <c r="A165" s="32">
        <v>11</v>
      </c>
      <c r="B165" s="30"/>
      <c r="C165" s="30"/>
      <c r="D165" s="30"/>
      <c r="E165" s="30"/>
      <c r="F165" s="30"/>
      <c r="G165" s="30"/>
      <c r="H165" s="35"/>
      <c r="I165" s="35"/>
      <c r="J165" s="34"/>
      <c r="K165" s="33"/>
      <c r="L165" s="31"/>
      <c r="M165" s="29"/>
      <c r="N165" s="55"/>
      <c r="O165" s="28"/>
      <c r="P165" s="27"/>
      <c r="AB165" s="12"/>
      <c r="AR165" s="12"/>
      <c r="BH165" s="12"/>
      <c r="BX165" s="12"/>
      <c r="CN165" s="12"/>
    </row>
    <row r="166" spans="1:92" s="11" customFormat="1" ht="11.25">
      <c r="A166" s="32">
        <v>12</v>
      </c>
      <c r="B166" s="30"/>
      <c r="C166" s="30"/>
      <c r="D166" s="30"/>
      <c r="E166" s="30"/>
      <c r="F166" s="30"/>
      <c r="G166" s="30"/>
      <c r="H166" s="35"/>
      <c r="I166" s="35"/>
      <c r="J166" s="34"/>
      <c r="K166" s="33"/>
      <c r="L166" s="31"/>
      <c r="M166" s="29"/>
      <c r="N166" s="55"/>
      <c r="O166" s="28"/>
      <c r="P166" s="27"/>
      <c r="AB166" s="12"/>
      <c r="AR166" s="12"/>
      <c r="BH166" s="12"/>
      <c r="BX166" s="12"/>
      <c r="CN166" s="12"/>
    </row>
    <row r="167" spans="1:92" s="11" customFormat="1" ht="11.25">
      <c r="A167" s="32">
        <v>13</v>
      </c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1"/>
      <c r="M167" s="29"/>
      <c r="N167" s="55"/>
      <c r="O167" s="28"/>
      <c r="P167" s="27"/>
      <c r="AB167" s="12"/>
      <c r="AR167" s="12"/>
      <c r="BH167" s="12"/>
      <c r="BX167" s="12"/>
      <c r="CN167" s="12"/>
    </row>
    <row r="168" spans="1:92" s="11" customFormat="1" ht="11.25">
      <c r="A168" s="32">
        <v>14</v>
      </c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1"/>
      <c r="M168" s="29"/>
      <c r="N168" s="55"/>
      <c r="O168" s="28"/>
      <c r="P168" s="27"/>
      <c r="AB168" s="12"/>
      <c r="AR168" s="12"/>
      <c r="BH168" s="12"/>
      <c r="BX168" s="12"/>
      <c r="CN168" s="12"/>
    </row>
    <row r="169" spans="1:92" s="11" customFormat="1" ht="11.25">
      <c r="A169" s="32">
        <v>15</v>
      </c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1"/>
      <c r="M169" s="29"/>
      <c r="N169" s="55"/>
      <c r="O169" s="28"/>
      <c r="P169" s="27"/>
      <c r="AB169" s="12"/>
      <c r="AR169" s="12"/>
      <c r="BH169" s="12"/>
      <c r="BX169" s="12"/>
      <c r="CN169" s="12"/>
    </row>
    <row r="170" spans="1:92" s="11" customFormat="1" ht="11.25">
      <c r="A170" s="32">
        <v>16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1"/>
      <c r="M170" s="29"/>
      <c r="N170" s="55"/>
      <c r="O170" s="28"/>
      <c r="P170" s="27"/>
      <c r="AB170" s="12"/>
      <c r="AR170" s="12"/>
      <c r="BH170" s="12"/>
      <c r="BX170" s="12"/>
      <c r="CN170" s="12"/>
    </row>
    <row r="171" spans="1:92" s="11" customFormat="1" ht="11.25">
      <c r="A171" s="32">
        <v>17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1"/>
      <c r="M171" s="29"/>
      <c r="N171" s="55"/>
      <c r="O171" s="28"/>
      <c r="P171" s="27"/>
      <c r="AB171" s="12"/>
      <c r="AR171" s="12"/>
      <c r="BH171" s="12"/>
      <c r="BX171" s="12"/>
      <c r="CN171" s="12"/>
    </row>
    <row r="172" spans="1:92" s="11" customFormat="1" ht="11.25">
      <c r="A172" s="32">
        <v>18</v>
      </c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1"/>
      <c r="M172" s="29"/>
      <c r="N172" s="55"/>
      <c r="O172" s="28"/>
      <c r="P172" s="27"/>
      <c r="AB172" s="12"/>
      <c r="AR172" s="12"/>
      <c r="BH172" s="12"/>
      <c r="BX172" s="12"/>
      <c r="CN172" s="12"/>
    </row>
    <row r="173" spans="1:92" s="11" customFormat="1" ht="11.25">
      <c r="A173" s="32">
        <v>19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1"/>
      <c r="M173" s="29"/>
      <c r="N173" s="55"/>
      <c r="O173" s="28"/>
      <c r="P173" s="27"/>
      <c r="AB173" s="12"/>
      <c r="AR173" s="12"/>
      <c r="BH173" s="12"/>
      <c r="BX173" s="12"/>
      <c r="CN173" s="12"/>
    </row>
    <row r="174" spans="1:92" s="11" customFormat="1" ht="12" thickBot="1">
      <c r="A174" s="26">
        <v>20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113"/>
      <c r="O174" s="22"/>
      <c r="P174" s="21"/>
      <c r="AB174" s="12"/>
      <c r="AR174" s="12"/>
      <c r="BH174" s="12"/>
      <c r="BX174" s="12"/>
      <c r="CN174" s="12"/>
    </row>
    <row r="175" spans="1:92" s="11" customFormat="1" ht="14.25" thickBot="1">
      <c r="A175" s="177" t="s">
        <v>26</v>
      </c>
      <c r="B175" s="178"/>
      <c r="C175" s="178"/>
      <c r="D175" s="178"/>
      <c r="E175" s="179"/>
      <c r="F175" s="19"/>
      <c r="G175" s="19"/>
      <c r="H175" s="20">
        <f>SUM(H155:H174)</f>
        <v>4052</v>
      </c>
      <c r="I175" s="19"/>
      <c r="J175" s="19"/>
      <c r="K175" s="19"/>
      <c r="L175" s="18">
        <f>SUM(L155:L174)</f>
        <v>3</v>
      </c>
      <c r="M175" s="17">
        <f>SUM(M155:M174)</f>
        <v>33780</v>
      </c>
      <c r="N175" s="112">
        <f>SUM(N155:N159)</f>
        <v>0</v>
      </c>
      <c r="O175" s="16">
        <f>SUM(O155:O174)</f>
        <v>16380</v>
      </c>
      <c r="P175" s="15">
        <f>SUM(P155:P174)</f>
        <v>0</v>
      </c>
      <c r="AB175" s="12"/>
      <c r="AR175" s="12"/>
      <c r="BH175" s="12"/>
      <c r="BX175" s="12"/>
      <c r="CN175" s="12"/>
    </row>
    <row r="176" spans="1:92" s="11" customFormat="1" ht="12" thickBot="1">
      <c r="L176" s="12"/>
      <c r="AB176" s="12"/>
      <c r="AR176" s="12"/>
      <c r="BH176" s="12"/>
      <c r="BX176" s="12"/>
      <c r="CN176" s="12"/>
    </row>
    <row r="177" spans="1:92" s="11" customFormat="1" ht="13.5">
      <c r="A177" s="162" t="s">
        <v>4</v>
      </c>
      <c r="B177" s="163"/>
      <c r="C177" s="163"/>
      <c r="D177" s="163"/>
      <c r="E177" s="164"/>
      <c r="L177" s="12"/>
      <c r="AB177" s="12"/>
      <c r="AR177" s="12"/>
      <c r="BH177" s="12"/>
      <c r="BX177" s="12"/>
      <c r="CN177" s="12"/>
    </row>
    <row r="178" spans="1:92" s="11" customFormat="1" ht="12.75">
      <c r="A178" s="167" t="s">
        <v>1</v>
      </c>
      <c r="B178" s="168"/>
      <c r="C178" s="169"/>
      <c r="D178" s="6">
        <f>SUM(L175,L151,L127)</f>
        <v>10</v>
      </c>
      <c r="E178" s="4">
        <f>SUM(M175,M151,M127)</f>
        <v>64950</v>
      </c>
      <c r="L178" s="12"/>
      <c r="AB178" s="12"/>
      <c r="AR178" s="12"/>
      <c r="BH178" s="12"/>
      <c r="BX178" s="12"/>
      <c r="CN178" s="12"/>
    </row>
    <row r="179" spans="1:92" s="11" customFormat="1">
      <c r="A179" s="167" t="s">
        <v>313</v>
      </c>
      <c r="B179" s="180"/>
      <c r="C179" s="180"/>
      <c r="D179" s="117"/>
      <c r="E179" s="4">
        <f>N175+N151+N127</f>
        <v>-60</v>
      </c>
      <c r="L179" s="12"/>
      <c r="AB179" s="12"/>
      <c r="AR179" s="12"/>
      <c r="BH179" s="12"/>
      <c r="BX179" s="12"/>
      <c r="CN179" s="12"/>
    </row>
    <row r="180" spans="1:92" s="11" customFormat="1" ht="12.75">
      <c r="A180" s="167" t="s">
        <v>75</v>
      </c>
      <c r="B180" s="168"/>
      <c r="C180" s="168"/>
      <c r="D180" s="5"/>
      <c r="E180" s="4">
        <f>SUM(O175,O151,O127)</f>
        <v>32775</v>
      </c>
      <c r="L180" s="12"/>
      <c r="AB180" s="12"/>
      <c r="AR180" s="12"/>
      <c r="BH180" s="12"/>
      <c r="BX180" s="12"/>
      <c r="CN180" s="12"/>
    </row>
    <row r="181" spans="1:92" s="11" customFormat="1" ht="13.5" thickBot="1">
      <c r="A181" s="171" t="s">
        <v>77</v>
      </c>
      <c r="B181" s="172"/>
      <c r="C181" s="172"/>
      <c r="D181" s="3"/>
      <c r="E181" s="2">
        <f>SUM(P175,P151,P127)</f>
        <v>-2520</v>
      </c>
      <c r="L181" s="12"/>
      <c r="AB181" s="12"/>
      <c r="AR181" s="12"/>
      <c r="BH181" s="12"/>
      <c r="BX181" s="12"/>
      <c r="CN181" s="12"/>
    </row>
    <row r="182" spans="1:92" s="11" customFormat="1" ht="11.25">
      <c r="L182" s="12"/>
      <c r="AB182" s="12"/>
      <c r="AR182" s="12"/>
      <c r="BH182" s="12"/>
      <c r="BX182" s="12"/>
      <c r="CN182" s="12"/>
    </row>
    <row r="183" spans="1:92" s="11" customFormat="1" ht="11.25">
      <c r="L183" s="12"/>
      <c r="AB183" s="12"/>
      <c r="AR183" s="12"/>
      <c r="BH183" s="12"/>
      <c r="BX183" s="12"/>
      <c r="CN183" s="12"/>
    </row>
    <row r="184" spans="1:92" s="11" customFormat="1" ht="11.25">
      <c r="L184" s="12"/>
      <c r="AB184" s="12"/>
      <c r="AR184" s="12"/>
      <c r="BH184" s="12"/>
      <c r="BX184" s="12"/>
      <c r="CN184" s="12"/>
    </row>
    <row r="185" spans="1:92" s="11" customFormat="1" ht="11.25">
      <c r="L185" s="12"/>
      <c r="AB185" s="12"/>
      <c r="AR185" s="12"/>
      <c r="BH185" s="12"/>
      <c r="BX185" s="12"/>
      <c r="CN185" s="12"/>
    </row>
    <row r="186" spans="1:92" s="11" customFormat="1" ht="11.25">
      <c r="L186" s="12"/>
      <c r="AB186" s="12"/>
      <c r="AR186" s="12"/>
      <c r="BH186" s="12"/>
      <c r="BX186" s="12"/>
      <c r="CN186" s="12"/>
    </row>
    <row r="187" spans="1:92" s="11" customFormat="1" ht="11.25">
      <c r="L187" s="12"/>
      <c r="AB187" s="12"/>
      <c r="AR187" s="12"/>
      <c r="BH187" s="12"/>
      <c r="BX187" s="12"/>
      <c r="CN187" s="12"/>
    </row>
    <row r="188" spans="1:92" s="11" customFormat="1" ht="11.25">
      <c r="L188" s="12"/>
      <c r="AB188" s="12"/>
      <c r="AR188" s="12"/>
      <c r="BH188" s="12"/>
      <c r="BX188" s="12"/>
      <c r="CN188" s="12"/>
    </row>
    <row r="189" spans="1:92" s="11" customFormat="1" ht="12" thickBot="1">
      <c r="L189" s="12"/>
      <c r="AB189" s="12"/>
      <c r="AR189" s="12"/>
      <c r="BH189" s="12"/>
      <c r="BX189" s="12"/>
      <c r="CN189" s="12"/>
    </row>
    <row r="190" spans="1:92" s="11" customFormat="1" ht="17.25" customHeight="1" thickBot="1">
      <c r="A190" s="173" t="s">
        <v>25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99"/>
      <c r="O190" s="175" t="s">
        <v>14</v>
      </c>
      <c r="P190" s="176"/>
    </row>
    <row r="191" spans="1:92" s="11" customFormat="1" ht="12.75">
      <c r="A191" s="42" t="s">
        <v>13</v>
      </c>
      <c r="B191" s="40" t="s">
        <v>80</v>
      </c>
      <c r="C191" s="40" t="s">
        <v>12</v>
      </c>
      <c r="D191" s="40" t="s">
        <v>0</v>
      </c>
      <c r="E191" s="40" t="s">
        <v>11</v>
      </c>
      <c r="F191" s="40" t="s">
        <v>84</v>
      </c>
      <c r="G191" s="40" t="s">
        <v>84</v>
      </c>
      <c r="H191" s="41" t="s">
        <v>10</v>
      </c>
      <c r="I191" s="41" t="s">
        <v>73</v>
      </c>
      <c r="J191" s="40" t="s">
        <v>9</v>
      </c>
      <c r="K191" s="40" t="s">
        <v>393</v>
      </c>
      <c r="L191" s="39" t="s">
        <v>7</v>
      </c>
      <c r="M191" s="38" t="s">
        <v>89</v>
      </c>
      <c r="N191" s="108" t="s">
        <v>313</v>
      </c>
      <c r="O191" s="37" t="s">
        <v>76</v>
      </c>
      <c r="P191" s="36" t="s">
        <v>78</v>
      </c>
    </row>
    <row r="192" spans="1:92" s="11" customFormat="1" ht="11.25">
      <c r="A192" s="32">
        <v>1</v>
      </c>
      <c r="B192" s="30" t="s">
        <v>79</v>
      </c>
      <c r="C192" s="30" t="s">
        <v>71</v>
      </c>
      <c r="D192" s="30" t="s">
        <v>462</v>
      </c>
      <c r="E192" s="30" t="s">
        <v>72</v>
      </c>
      <c r="F192" s="31" t="s">
        <v>195</v>
      </c>
      <c r="G192" s="31">
        <v>3</v>
      </c>
      <c r="H192" s="35">
        <v>1000</v>
      </c>
      <c r="I192" s="35">
        <v>1050</v>
      </c>
      <c r="J192" s="34">
        <v>12</v>
      </c>
      <c r="K192" s="53"/>
      <c r="L192" s="31">
        <v>1</v>
      </c>
      <c r="M192" s="29">
        <v>3150</v>
      </c>
      <c r="N192" s="55">
        <v>0</v>
      </c>
      <c r="O192" s="28">
        <v>3150</v>
      </c>
      <c r="P192" s="27"/>
    </row>
    <row r="193" spans="1:16" s="11" customFormat="1">
      <c r="A193" s="32">
        <v>2</v>
      </c>
      <c r="B193" s="30" t="s">
        <v>79</v>
      </c>
      <c r="C193" s="30" t="s">
        <v>71</v>
      </c>
      <c r="D193" s="141" t="s">
        <v>366</v>
      </c>
      <c r="E193" s="30" t="s">
        <v>160</v>
      </c>
      <c r="F193" s="31" t="s">
        <v>195</v>
      </c>
      <c r="G193" s="31">
        <v>3</v>
      </c>
      <c r="H193" s="35">
        <v>800</v>
      </c>
      <c r="I193" s="35">
        <f>H193*1.05</f>
        <v>840</v>
      </c>
      <c r="J193" s="34">
        <v>1</v>
      </c>
      <c r="K193" s="33"/>
      <c r="L193" s="31">
        <v>1</v>
      </c>
      <c r="M193" s="29">
        <v>2520</v>
      </c>
      <c r="N193" s="55"/>
      <c r="O193" s="28"/>
      <c r="P193" s="27"/>
    </row>
    <row r="194" spans="1:16" s="11" customFormat="1" ht="11.25">
      <c r="A194" s="32">
        <v>3</v>
      </c>
      <c r="B194" s="30" t="s">
        <v>79</v>
      </c>
      <c r="C194" s="30" t="s">
        <v>71</v>
      </c>
      <c r="D194" s="30" t="s">
        <v>159</v>
      </c>
      <c r="E194" s="30" t="s">
        <v>160</v>
      </c>
      <c r="F194" s="31" t="s">
        <v>161</v>
      </c>
      <c r="G194" s="31">
        <v>6</v>
      </c>
      <c r="H194" s="35">
        <v>2000</v>
      </c>
      <c r="I194" s="35">
        <v>2100</v>
      </c>
      <c r="J194" s="34">
        <v>1</v>
      </c>
      <c r="K194" s="53"/>
      <c r="L194" s="31">
        <v>1</v>
      </c>
      <c r="M194" s="29">
        <v>12585</v>
      </c>
      <c r="N194" s="55">
        <v>-15</v>
      </c>
      <c r="O194" s="28"/>
      <c r="P194" s="27"/>
    </row>
    <row r="195" spans="1:16" s="11" customFormat="1" ht="11.25">
      <c r="A195" s="32">
        <v>4</v>
      </c>
      <c r="B195" s="30" t="s">
        <v>79</v>
      </c>
      <c r="C195" s="30" t="s">
        <v>71</v>
      </c>
      <c r="D195" s="30" t="s">
        <v>254</v>
      </c>
      <c r="E195" s="30" t="s">
        <v>199</v>
      </c>
      <c r="F195" s="31" t="s">
        <v>195</v>
      </c>
      <c r="G195" s="31">
        <v>3</v>
      </c>
      <c r="H195" s="35">
        <v>4500</v>
      </c>
      <c r="I195" s="34">
        <v>4725</v>
      </c>
      <c r="J195" s="34">
        <v>3</v>
      </c>
      <c r="K195" s="53"/>
      <c r="L195" s="31">
        <v>1</v>
      </c>
      <c r="M195" s="29">
        <v>4725</v>
      </c>
      <c r="N195" s="55">
        <v>0</v>
      </c>
      <c r="O195" s="28">
        <v>4725</v>
      </c>
      <c r="P195" s="27"/>
    </row>
    <row r="196" spans="1:16" s="11" customFormat="1" ht="22.5">
      <c r="A196" s="32">
        <v>5</v>
      </c>
      <c r="B196" s="30" t="s">
        <v>197</v>
      </c>
      <c r="C196" s="30" t="s">
        <v>90</v>
      </c>
      <c r="D196" s="30" t="s">
        <v>452</v>
      </c>
      <c r="E196" s="45" t="s">
        <v>453</v>
      </c>
      <c r="F196" s="31" t="s">
        <v>90</v>
      </c>
      <c r="G196" s="31" t="s">
        <v>461</v>
      </c>
      <c r="H196" s="35">
        <v>14000</v>
      </c>
      <c r="I196" s="35"/>
      <c r="J196" s="34"/>
      <c r="K196" s="31" t="s">
        <v>451</v>
      </c>
      <c r="L196" s="31">
        <v>0</v>
      </c>
      <c r="M196" s="29">
        <v>14000</v>
      </c>
      <c r="N196" s="55"/>
      <c r="O196" s="28">
        <v>14000</v>
      </c>
      <c r="P196" s="27"/>
    </row>
    <row r="197" spans="1:16" s="11" customFormat="1" ht="11.25">
      <c r="A197" s="32">
        <v>6</v>
      </c>
      <c r="B197" s="30" t="s">
        <v>197</v>
      </c>
      <c r="C197" s="30" t="s">
        <v>90</v>
      </c>
      <c r="D197" s="30" t="s">
        <v>458</v>
      </c>
      <c r="E197" s="30" t="s">
        <v>459</v>
      </c>
      <c r="F197" s="31" t="s">
        <v>90</v>
      </c>
      <c r="G197" s="31" t="s">
        <v>460</v>
      </c>
      <c r="H197" s="35"/>
      <c r="I197" s="35">
        <v>1000</v>
      </c>
      <c r="J197" s="34"/>
      <c r="K197" s="33"/>
      <c r="L197" s="31">
        <v>0</v>
      </c>
      <c r="M197" s="29">
        <v>1000</v>
      </c>
      <c r="N197" s="55"/>
      <c r="O197" s="28">
        <v>1000</v>
      </c>
      <c r="P197" s="27"/>
    </row>
    <row r="198" spans="1:16" s="11" customFormat="1" ht="11.25">
      <c r="A198" s="32">
        <v>7</v>
      </c>
      <c r="B198" s="30" t="s">
        <v>197</v>
      </c>
      <c r="C198" s="30" t="s">
        <v>90</v>
      </c>
      <c r="D198" s="30" t="s">
        <v>463</v>
      </c>
      <c r="E198" s="30" t="s">
        <v>464</v>
      </c>
      <c r="F198" s="31" t="s">
        <v>90</v>
      </c>
      <c r="G198" s="31" t="s">
        <v>465</v>
      </c>
      <c r="H198" s="35">
        <v>1000</v>
      </c>
      <c r="I198" s="35">
        <v>1050</v>
      </c>
      <c r="J198" s="34"/>
      <c r="K198" s="31" t="s">
        <v>465</v>
      </c>
      <c r="L198" s="31">
        <v>0</v>
      </c>
      <c r="M198" s="29">
        <v>1050</v>
      </c>
      <c r="N198" s="55">
        <v>0</v>
      </c>
      <c r="O198" s="28">
        <v>1050</v>
      </c>
      <c r="P198" s="27"/>
    </row>
    <row r="199" spans="1:16" s="11" customFormat="1" ht="11.25">
      <c r="A199" s="32">
        <v>8</v>
      </c>
      <c r="B199" s="30" t="s">
        <v>197</v>
      </c>
      <c r="C199" s="30" t="s">
        <v>71</v>
      </c>
      <c r="D199" s="30" t="s">
        <v>486</v>
      </c>
      <c r="E199" s="30" t="s">
        <v>199</v>
      </c>
      <c r="F199" s="31" t="s">
        <v>195</v>
      </c>
      <c r="G199" s="30" t="s">
        <v>487</v>
      </c>
      <c r="H199" s="30">
        <v>1700</v>
      </c>
      <c r="I199" s="30"/>
      <c r="J199" s="30"/>
      <c r="K199" s="30"/>
      <c r="L199" s="31"/>
      <c r="M199" s="29">
        <v>5400</v>
      </c>
      <c r="N199" s="55"/>
      <c r="O199" s="28">
        <v>5400</v>
      </c>
      <c r="P199" s="27"/>
    </row>
    <row r="200" spans="1:16" s="11" customFormat="1" ht="11.25">
      <c r="A200" s="32">
        <v>9</v>
      </c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1"/>
      <c r="M200" s="29"/>
      <c r="N200" s="55"/>
      <c r="O200" s="28"/>
      <c r="P200" s="27"/>
    </row>
    <row r="201" spans="1:16" s="11" customFormat="1" ht="11.25">
      <c r="A201" s="32">
        <v>10</v>
      </c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29"/>
      <c r="N201" s="55"/>
      <c r="O201" s="28"/>
      <c r="P201" s="27"/>
    </row>
    <row r="202" spans="1:16" s="11" customFormat="1" ht="11.25">
      <c r="A202" s="32">
        <v>11</v>
      </c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1"/>
      <c r="M202" s="29"/>
      <c r="N202" s="55"/>
      <c r="O202" s="28"/>
      <c r="P202" s="27"/>
    </row>
    <row r="203" spans="1:16" s="11" customFormat="1" ht="11.25">
      <c r="A203" s="32">
        <v>12</v>
      </c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1"/>
      <c r="M203" s="29"/>
      <c r="N203" s="55"/>
      <c r="O203" s="28"/>
      <c r="P203" s="27"/>
    </row>
    <row r="204" spans="1:16" s="11" customFormat="1" ht="11.25">
      <c r="A204" s="32">
        <v>13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1"/>
      <c r="M204" s="29"/>
      <c r="N204" s="55"/>
      <c r="O204" s="28"/>
      <c r="P204" s="27"/>
    </row>
    <row r="205" spans="1:16" s="11" customFormat="1" ht="11.25">
      <c r="A205" s="32">
        <v>14</v>
      </c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1"/>
      <c r="M205" s="29"/>
      <c r="N205" s="55"/>
      <c r="O205" s="28"/>
      <c r="P205" s="27"/>
    </row>
    <row r="206" spans="1:16" s="11" customFormat="1" ht="11.25">
      <c r="A206" s="32">
        <v>15</v>
      </c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1"/>
      <c r="M206" s="29"/>
      <c r="N206" s="55"/>
      <c r="O206" s="28"/>
      <c r="P206" s="27"/>
    </row>
    <row r="207" spans="1:16" s="11" customFormat="1" ht="11.25">
      <c r="A207" s="32">
        <v>16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1"/>
      <c r="M207" s="29"/>
      <c r="N207" s="55"/>
      <c r="O207" s="28"/>
      <c r="P207" s="27"/>
    </row>
    <row r="208" spans="1:16" s="11" customFormat="1" ht="11.25">
      <c r="A208" s="32">
        <v>17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1"/>
      <c r="M208" s="29"/>
      <c r="N208" s="55"/>
      <c r="O208" s="28"/>
      <c r="P208" s="27"/>
    </row>
    <row r="209" spans="1:92" s="11" customFormat="1" ht="11.25">
      <c r="A209" s="32">
        <v>18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1"/>
      <c r="M209" s="29"/>
      <c r="N209" s="55"/>
      <c r="O209" s="28"/>
      <c r="P209" s="27"/>
    </row>
    <row r="210" spans="1:92" s="11" customFormat="1" ht="11.25">
      <c r="A210" s="32">
        <v>19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1"/>
      <c r="M210" s="29"/>
      <c r="N210" s="55"/>
      <c r="O210" s="28"/>
      <c r="P210" s="27"/>
    </row>
    <row r="211" spans="1:92" s="11" customFormat="1" ht="12" thickBot="1">
      <c r="A211" s="26">
        <v>20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113"/>
      <c r="O211" s="22"/>
      <c r="P211" s="21"/>
    </row>
    <row r="212" spans="1:92" s="11" customFormat="1" ht="14.25" thickBot="1">
      <c r="A212" s="177" t="s">
        <v>24</v>
      </c>
      <c r="B212" s="178"/>
      <c r="C212" s="178"/>
      <c r="D212" s="178"/>
      <c r="E212" s="179"/>
      <c r="F212" s="19"/>
      <c r="G212" s="19"/>
      <c r="H212" s="20">
        <f>SUM(H192:H211)</f>
        <v>25000</v>
      </c>
      <c r="I212" s="19"/>
      <c r="J212" s="19"/>
      <c r="K212" s="19"/>
      <c r="L212" s="18">
        <f>SUM(L192:L211)</f>
        <v>4</v>
      </c>
      <c r="M212" s="17">
        <f>SUM(M192:M211)</f>
        <v>44430</v>
      </c>
      <c r="N212" s="112">
        <f>SUM(N192:N197)</f>
        <v>-15</v>
      </c>
      <c r="O212" s="16">
        <f>SUM(O192:O211)</f>
        <v>29325</v>
      </c>
      <c r="P212" s="15">
        <f>SUM(P192:P211)</f>
        <v>0</v>
      </c>
    </row>
    <row r="213" spans="1:92" s="11" customFormat="1" ht="12" thickBot="1">
      <c r="L213" s="12"/>
      <c r="AB213" s="12"/>
      <c r="AR213" s="12"/>
      <c r="BH213" s="12"/>
      <c r="BX213" s="12"/>
      <c r="CN213" s="12"/>
    </row>
    <row r="214" spans="1:92" s="11" customFormat="1" ht="14.25" thickBot="1">
      <c r="A214" s="173" t="s">
        <v>23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99"/>
      <c r="O214" s="175" t="s">
        <v>14</v>
      </c>
      <c r="P214" s="176"/>
      <c r="CN214" s="12"/>
    </row>
    <row r="215" spans="1:92" s="11" customFormat="1" ht="12.75">
      <c r="A215" s="42" t="s">
        <v>13</v>
      </c>
      <c r="B215" s="40" t="s">
        <v>80</v>
      </c>
      <c r="C215" s="40" t="s">
        <v>12</v>
      </c>
      <c r="D215" s="40" t="s">
        <v>0</v>
      </c>
      <c r="E215" s="40" t="s">
        <v>11</v>
      </c>
      <c r="F215" s="40" t="s">
        <v>84</v>
      </c>
      <c r="G215" s="40" t="s">
        <v>84</v>
      </c>
      <c r="H215" s="41" t="s">
        <v>10</v>
      </c>
      <c r="I215" s="41" t="s">
        <v>73</v>
      </c>
      <c r="J215" s="40" t="s">
        <v>9</v>
      </c>
      <c r="K215" s="40" t="s">
        <v>393</v>
      </c>
      <c r="L215" s="39" t="s">
        <v>7</v>
      </c>
      <c r="M215" s="38" t="s">
        <v>89</v>
      </c>
      <c r="N215" s="108" t="s">
        <v>313</v>
      </c>
      <c r="O215" s="37" t="s">
        <v>76</v>
      </c>
      <c r="P215" s="36" t="s">
        <v>78</v>
      </c>
      <c r="CN215" s="12"/>
    </row>
    <row r="216" spans="1:92" s="11" customFormat="1" ht="11.25">
      <c r="A216" s="32">
        <v>1</v>
      </c>
      <c r="B216" s="30" t="s">
        <v>79</v>
      </c>
      <c r="C216" s="30" t="s">
        <v>71</v>
      </c>
      <c r="D216" s="30" t="s">
        <v>223</v>
      </c>
      <c r="E216" s="30" t="s">
        <v>199</v>
      </c>
      <c r="F216" s="31" t="s">
        <v>86</v>
      </c>
      <c r="G216" s="31">
        <v>1</v>
      </c>
      <c r="H216" s="35">
        <v>36000</v>
      </c>
      <c r="I216" s="35">
        <v>37800</v>
      </c>
      <c r="J216" s="34">
        <v>2</v>
      </c>
      <c r="K216" s="53"/>
      <c r="L216" s="31">
        <v>1</v>
      </c>
      <c r="M216" s="29">
        <v>37800</v>
      </c>
      <c r="N216" s="55">
        <v>0</v>
      </c>
      <c r="O216" s="28">
        <v>37800</v>
      </c>
      <c r="P216" s="27"/>
      <c r="CN216" s="12"/>
    </row>
    <row r="217" spans="1:92" s="11" customFormat="1" ht="11.25">
      <c r="A217" s="32">
        <v>2</v>
      </c>
      <c r="B217" s="30" t="s">
        <v>79</v>
      </c>
      <c r="C217" s="30" t="s">
        <v>71</v>
      </c>
      <c r="D217" s="30" t="s">
        <v>180</v>
      </c>
      <c r="E217" s="30" t="s">
        <v>181</v>
      </c>
      <c r="F217" s="31" t="s">
        <v>161</v>
      </c>
      <c r="G217" s="31">
        <v>6</v>
      </c>
      <c r="H217" s="35">
        <v>1500</v>
      </c>
      <c r="I217" s="35">
        <v>9000</v>
      </c>
      <c r="J217" s="34">
        <v>4</v>
      </c>
      <c r="K217" s="53"/>
      <c r="L217" s="31">
        <v>1</v>
      </c>
      <c r="M217" s="30">
        <v>9000</v>
      </c>
      <c r="N217" s="55">
        <v>0</v>
      </c>
      <c r="O217" s="28"/>
      <c r="P217" s="27"/>
      <c r="CN217" s="12"/>
    </row>
    <row r="218" spans="1:92" s="11" customFormat="1" ht="11.25">
      <c r="A218" s="32">
        <v>3</v>
      </c>
      <c r="B218" s="30" t="s">
        <v>79</v>
      </c>
      <c r="C218" s="30" t="s">
        <v>71</v>
      </c>
      <c r="D218" s="30" t="s">
        <v>349</v>
      </c>
      <c r="E218" s="30" t="s">
        <v>199</v>
      </c>
      <c r="F218" s="31" t="s">
        <v>161</v>
      </c>
      <c r="G218" s="31">
        <v>6</v>
      </c>
      <c r="H218" s="35">
        <v>1500</v>
      </c>
      <c r="I218" s="35"/>
      <c r="J218" s="34">
        <v>1</v>
      </c>
      <c r="K218" s="33"/>
      <c r="L218" s="31">
        <v>1</v>
      </c>
      <c r="M218" s="30">
        <v>9000</v>
      </c>
      <c r="N218" s="55"/>
      <c r="O218" s="28"/>
      <c r="P218" s="27"/>
      <c r="CN218" s="12"/>
    </row>
    <row r="219" spans="1:92" s="11" customFormat="1" ht="11.25">
      <c r="A219" s="32">
        <v>4</v>
      </c>
      <c r="B219" s="30" t="s">
        <v>79</v>
      </c>
      <c r="C219" s="30" t="s">
        <v>71</v>
      </c>
      <c r="D219" s="30" t="s">
        <v>442</v>
      </c>
      <c r="E219" s="30" t="s">
        <v>199</v>
      </c>
      <c r="F219" s="31" t="s">
        <v>443</v>
      </c>
      <c r="G219" s="31" t="s">
        <v>445</v>
      </c>
      <c r="H219" s="30">
        <v>2400</v>
      </c>
      <c r="I219" s="30">
        <v>2520</v>
      </c>
      <c r="J219" s="30">
        <v>2</v>
      </c>
      <c r="K219" s="30"/>
      <c r="L219" s="31">
        <v>2</v>
      </c>
      <c r="M219" s="30"/>
      <c r="N219" s="55"/>
      <c r="O219" s="28"/>
      <c r="P219" s="27"/>
      <c r="CN219" s="12"/>
    </row>
    <row r="220" spans="1:92" s="11" customFormat="1" ht="11.25">
      <c r="A220" s="32">
        <v>5</v>
      </c>
      <c r="B220" s="30" t="s">
        <v>454</v>
      </c>
      <c r="C220" s="30" t="s">
        <v>71</v>
      </c>
      <c r="D220" s="30" t="s">
        <v>455</v>
      </c>
      <c r="E220" s="30" t="s">
        <v>199</v>
      </c>
      <c r="F220" s="31" t="s">
        <v>86</v>
      </c>
      <c r="G220" s="31" t="s">
        <v>457</v>
      </c>
      <c r="H220" s="35">
        <v>18000</v>
      </c>
      <c r="I220" s="35">
        <v>18900</v>
      </c>
      <c r="J220" s="34">
        <v>1</v>
      </c>
      <c r="K220" s="33"/>
      <c r="L220" s="31">
        <v>1</v>
      </c>
      <c r="M220" s="29">
        <v>18900</v>
      </c>
      <c r="N220" s="48"/>
      <c r="O220" s="55">
        <v>18900</v>
      </c>
      <c r="P220" s="27"/>
      <c r="CN220" s="12"/>
    </row>
    <row r="221" spans="1:92" s="11" customFormat="1" ht="11.25">
      <c r="A221" s="32">
        <v>6</v>
      </c>
      <c r="B221" s="30" t="s">
        <v>454</v>
      </c>
      <c r="C221" s="30" t="s">
        <v>71</v>
      </c>
      <c r="D221" s="30" t="s">
        <v>456</v>
      </c>
      <c r="E221" s="30" t="s">
        <v>199</v>
      </c>
      <c r="F221" s="31" t="s">
        <v>86</v>
      </c>
      <c r="G221" s="31" t="s">
        <v>457</v>
      </c>
      <c r="H221" s="35">
        <v>18000</v>
      </c>
      <c r="I221" s="35">
        <v>18900</v>
      </c>
      <c r="J221" s="30">
        <v>1</v>
      </c>
      <c r="K221" s="30"/>
      <c r="L221" s="31">
        <v>1</v>
      </c>
      <c r="M221" s="29">
        <v>18900</v>
      </c>
      <c r="N221" s="48"/>
      <c r="O221" s="55">
        <v>18900</v>
      </c>
      <c r="P221" s="27"/>
      <c r="CN221" s="12"/>
    </row>
    <row r="222" spans="1:92" s="11" customFormat="1" ht="11.25">
      <c r="A222" s="32">
        <v>7</v>
      </c>
      <c r="B222" s="30" t="s">
        <v>79</v>
      </c>
      <c r="C222" s="30" t="s">
        <v>71</v>
      </c>
      <c r="D222" s="30" t="s">
        <v>372</v>
      </c>
      <c r="E222" s="30" t="s">
        <v>83</v>
      </c>
      <c r="F222" s="31" t="s">
        <v>86</v>
      </c>
      <c r="G222" s="31">
        <v>12</v>
      </c>
      <c r="H222" s="35">
        <v>14400</v>
      </c>
      <c r="I222" s="35"/>
      <c r="J222" s="34">
        <v>1</v>
      </c>
      <c r="K222" s="33"/>
      <c r="L222" s="31">
        <v>1</v>
      </c>
      <c r="M222" s="29">
        <v>14370</v>
      </c>
      <c r="N222" s="55">
        <v>-30</v>
      </c>
      <c r="O222" s="28">
        <v>14370</v>
      </c>
      <c r="P222" s="27"/>
      <c r="CN222" s="12"/>
    </row>
    <row r="223" spans="1:92" s="11" customFormat="1" ht="11.25">
      <c r="A223" s="32">
        <v>8</v>
      </c>
      <c r="B223" s="30" t="s">
        <v>79</v>
      </c>
      <c r="C223" s="30" t="s">
        <v>71</v>
      </c>
      <c r="D223" s="30" t="s">
        <v>473</v>
      </c>
      <c r="E223" s="30" t="s">
        <v>199</v>
      </c>
      <c r="F223" s="31" t="s">
        <v>474</v>
      </c>
      <c r="G223" s="31" t="s">
        <v>475</v>
      </c>
      <c r="H223" s="30">
        <v>6000</v>
      </c>
      <c r="I223" s="30">
        <v>6300</v>
      </c>
      <c r="J223" s="30">
        <v>1</v>
      </c>
      <c r="K223" s="30"/>
      <c r="L223" s="31">
        <v>1</v>
      </c>
      <c r="M223" s="29">
        <v>6300</v>
      </c>
      <c r="N223" s="55"/>
      <c r="O223" s="28"/>
      <c r="P223" s="27"/>
      <c r="CN223" s="12"/>
    </row>
    <row r="224" spans="1:92" s="11" customFormat="1" ht="11.25">
      <c r="A224" s="32">
        <v>9</v>
      </c>
      <c r="B224" s="30" t="s">
        <v>197</v>
      </c>
      <c r="C224" s="30" t="s">
        <v>474</v>
      </c>
      <c r="D224" s="30" t="s">
        <v>476</v>
      </c>
      <c r="E224" s="30" t="s">
        <v>83</v>
      </c>
      <c r="F224" s="31" t="s">
        <v>477</v>
      </c>
      <c r="G224" s="31"/>
      <c r="H224" s="30">
        <v>5250</v>
      </c>
      <c r="I224" s="30"/>
      <c r="J224" s="30">
        <v>0</v>
      </c>
      <c r="K224" s="30"/>
      <c r="L224" s="31">
        <v>0</v>
      </c>
      <c r="M224" s="29">
        <v>5250</v>
      </c>
      <c r="N224" s="55"/>
      <c r="O224" s="28"/>
      <c r="P224" s="27"/>
      <c r="CN224" s="12"/>
    </row>
    <row r="225" spans="1:92" s="11" customFormat="1" ht="11.25">
      <c r="A225" s="32">
        <v>10</v>
      </c>
      <c r="B225" s="30" t="s">
        <v>197</v>
      </c>
      <c r="C225" s="30" t="s">
        <v>479</v>
      </c>
      <c r="D225" s="30" t="s">
        <v>478</v>
      </c>
      <c r="E225" s="30" t="s">
        <v>199</v>
      </c>
      <c r="F225" s="31" t="s">
        <v>479</v>
      </c>
      <c r="G225" s="31" t="s">
        <v>480</v>
      </c>
      <c r="H225" s="30">
        <v>1500</v>
      </c>
      <c r="I225" s="30">
        <v>1575</v>
      </c>
      <c r="J225" s="30">
        <v>0</v>
      </c>
      <c r="K225" s="30"/>
      <c r="L225" s="31">
        <v>0</v>
      </c>
      <c r="M225" s="29">
        <v>1575</v>
      </c>
      <c r="N225" s="55"/>
      <c r="O225" s="28">
        <v>1575</v>
      </c>
      <c r="P225" s="27"/>
      <c r="CN225" s="12"/>
    </row>
    <row r="226" spans="1:92" s="11" customFormat="1" ht="11.25">
      <c r="A226" s="32">
        <v>11</v>
      </c>
      <c r="B226" s="30" t="s">
        <v>197</v>
      </c>
      <c r="C226" s="30" t="s">
        <v>71</v>
      </c>
      <c r="D226" s="30" t="s">
        <v>483</v>
      </c>
      <c r="E226" s="30" t="s">
        <v>199</v>
      </c>
      <c r="F226" s="31" t="s">
        <v>86</v>
      </c>
      <c r="G226" s="31" t="s">
        <v>485</v>
      </c>
      <c r="H226" s="30">
        <v>1800</v>
      </c>
      <c r="I226" s="30">
        <v>1890</v>
      </c>
      <c r="J226" s="30">
        <v>1</v>
      </c>
      <c r="K226" s="30"/>
      <c r="L226" s="31">
        <v>1</v>
      </c>
      <c r="M226" s="29">
        <v>21600</v>
      </c>
      <c r="N226" s="55"/>
      <c r="O226" s="28"/>
      <c r="P226" s="27"/>
      <c r="CN226" s="12"/>
    </row>
    <row r="227" spans="1:92" s="11" customFormat="1" ht="11.25">
      <c r="A227" s="32">
        <v>12</v>
      </c>
      <c r="B227" s="30" t="s">
        <v>197</v>
      </c>
      <c r="C227" s="30" t="s">
        <v>71</v>
      </c>
      <c r="D227" s="30" t="s">
        <v>484</v>
      </c>
      <c r="E227" s="30" t="s">
        <v>199</v>
      </c>
      <c r="F227" s="31" t="s">
        <v>86</v>
      </c>
      <c r="G227" s="31" t="s">
        <v>485</v>
      </c>
      <c r="H227" s="30">
        <v>1800</v>
      </c>
      <c r="I227" s="30">
        <v>1890</v>
      </c>
      <c r="J227" s="30">
        <v>1</v>
      </c>
      <c r="K227" s="30"/>
      <c r="L227" s="31">
        <v>1</v>
      </c>
      <c r="M227" s="29">
        <v>21600</v>
      </c>
      <c r="N227" s="55"/>
      <c r="O227" s="28"/>
      <c r="P227" s="27"/>
      <c r="CN227" s="12"/>
    </row>
    <row r="228" spans="1:92" s="11" customFormat="1" ht="11.25">
      <c r="A228" s="32">
        <v>13</v>
      </c>
      <c r="B228" s="30" t="s">
        <v>197</v>
      </c>
      <c r="C228" s="30" t="s">
        <v>489</v>
      </c>
      <c r="D228" s="30" t="s">
        <v>490</v>
      </c>
      <c r="E228" s="30"/>
      <c r="F228" s="31" t="s">
        <v>489</v>
      </c>
      <c r="G228" s="31"/>
      <c r="H228" s="30">
        <v>500</v>
      </c>
      <c r="I228" s="30"/>
      <c r="J228" s="30"/>
      <c r="K228" s="159" t="s">
        <v>491</v>
      </c>
      <c r="L228" s="31"/>
      <c r="M228" s="29"/>
      <c r="N228" s="55"/>
      <c r="O228" s="28">
        <v>500</v>
      </c>
      <c r="P228" s="27"/>
      <c r="CN228" s="12"/>
    </row>
    <row r="229" spans="1:92" s="11" customFormat="1" ht="11.25">
      <c r="A229" s="32">
        <v>14</v>
      </c>
      <c r="B229" s="30"/>
      <c r="C229" s="30"/>
      <c r="D229" s="30"/>
      <c r="E229" s="30"/>
      <c r="F229" s="30"/>
      <c r="G229" s="31"/>
      <c r="H229" s="30"/>
      <c r="I229" s="30"/>
      <c r="J229" s="30"/>
      <c r="K229" s="30"/>
      <c r="L229" s="31"/>
      <c r="M229" s="29"/>
      <c r="N229" s="55"/>
      <c r="O229" s="28"/>
      <c r="P229" s="27"/>
      <c r="CN229" s="12"/>
    </row>
    <row r="230" spans="1:92" s="11" customFormat="1" ht="11.25">
      <c r="A230" s="32">
        <v>15</v>
      </c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1"/>
      <c r="M230" s="29"/>
      <c r="N230" s="55"/>
      <c r="O230" s="28"/>
      <c r="P230" s="27"/>
      <c r="CN230" s="12"/>
    </row>
    <row r="231" spans="1:92" s="11" customFormat="1" ht="11.25">
      <c r="A231" s="32">
        <v>16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1"/>
      <c r="M231" s="29"/>
      <c r="N231" s="55"/>
      <c r="O231" s="28"/>
      <c r="P231" s="27"/>
      <c r="CN231" s="12"/>
    </row>
    <row r="232" spans="1:92" s="11" customFormat="1" ht="11.25">
      <c r="A232" s="32">
        <v>17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1"/>
      <c r="M232" s="29"/>
      <c r="N232" s="55"/>
      <c r="O232" s="28"/>
      <c r="P232" s="27"/>
      <c r="CN232" s="12"/>
    </row>
    <row r="233" spans="1:92" s="11" customFormat="1" ht="11.25">
      <c r="A233" s="32">
        <v>18</v>
      </c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1"/>
      <c r="M233" s="29"/>
      <c r="N233" s="55"/>
      <c r="O233" s="28"/>
      <c r="P233" s="27"/>
      <c r="CN233" s="12"/>
    </row>
    <row r="234" spans="1:92" s="11" customFormat="1" ht="11.25">
      <c r="A234" s="32">
        <v>19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1"/>
      <c r="M234" s="29"/>
      <c r="N234" s="55"/>
      <c r="O234" s="28"/>
      <c r="P234" s="27"/>
      <c r="CN234" s="12"/>
    </row>
    <row r="235" spans="1:92" s="11" customFormat="1" ht="12" thickBot="1">
      <c r="A235" s="26">
        <v>20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113"/>
      <c r="O235" s="22"/>
      <c r="P235" s="21"/>
      <c r="CN235" s="12"/>
    </row>
    <row r="236" spans="1:92" s="11" customFormat="1" ht="14.25" thickBot="1">
      <c r="A236" s="177" t="s">
        <v>22</v>
      </c>
      <c r="B236" s="178"/>
      <c r="C236" s="178"/>
      <c r="D236" s="178"/>
      <c r="E236" s="179"/>
      <c r="F236" s="19"/>
      <c r="G236" s="19"/>
      <c r="H236" s="20">
        <f>SUM(H216:H235)</f>
        <v>108650</v>
      </c>
      <c r="I236" s="19"/>
      <c r="J236" s="19"/>
      <c r="K236" s="19"/>
      <c r="L236" s="18">
        <f>SUM(L216:L235)</f>
        <v>11</v>
      </c>
      <c r="M236" s="17">
        <f>SUM(M216:M235)</f>
        <v>164295</v>
      </c>
      <c r="N236" s="112">
        <f>SUM(N216:N218)</f>
        <v>0</v>
      </c>
      <c r="O236" s="16">
        <f>SUM(O216:O235)</f>
        <v>92045</v>
      </c>
      <c r="P236" s="15">
        <f>SUM(P216:P235)</f>
        <v>0</v>
      </c>
      <c r="CN236" s="12"/>
    </row>
    <row r="237" spans="1:92" s="11" customFormat="1" ht="12" thickBot="1">
      <c r="L237" s="12"/>
      <c r="AB237" s="12"/>
      <c r="AR237" s="12"/>
      <c r="BH237" s="12"/>
      <c r="BX237" s="12"/>
      <c r="CN237" s="12"/>
    </row>
    <row r="238" spans="1:92" s="11" customFormat="1" ht="14.25" thickBot="1">
      <c r="A238" s="173" t="s">
        <v>21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14"/>
      <c r="O238" s="181" t="s">
        <v>74</v>
      </c>
      <c r="P238" s="181"/>
      <c r="BX238" s="12"/>
      <c r="CN238" s="12"/>
    </row>
    <row r="239" spans="1:92" s="11" customFormat="1" ht="12.75">
      <c r="A239" s="42" t="s">
        <v>13</v>
      </c>
      <c r="B239" s="40" t="s">
        <v>80</v>
      </c>
      <c r="C239" s="40" t="s">
        <v>12</v>
      </c>
      <c r="D239" s="40" t="s">
        <v>0</v>
      </c>
      <c r="E239" s="40" t="s">
        <v>11</v>
      </c>
      <c r="F239" s="40" t="s">
        <v>84</v>
      </c>
      <c r="G239" s="40" t="s">
        <v>84</v>
      </c>
      <c r="H239" s="41" t="s">
        <v>10</v>
      </c>
      <c r="I239" s="41" t="s">
        <v>73</v>
      </c>
      <c r="J239" s="40" t="s">
        <v>9</v>
      </c>
      <c r="K239" s="40" t="s">
        <v>393</v>
      </c>
      <c r="L239" s="39" t="s">
        <v>7</v>
      </c>
      <c r="M239" s="38" t="s">
        <v>89</v>
      </c>
      <c r="N239" s="108" t="s">
        <v>313</v>
      </c>
      <c r="O239" s="37" t="s">
        <v>76</v>
      </c>
      <c r="P239" s="36" t="s">
        <v>78</v>
      </c>
      <c r="BX239" s="12"/>
      <c r="CN239" s="12"/>
    </row>
    <row r="240" spans="1:92" s="11" customFormat="1" ht="11.25">
      <c r="A240" s="32">
        <v>1</v>
      </c>
      <c r="B240" s="30"/>
      <c r="C240" s="30"/>
      <c r="D240" s="30"/>
      <c r="E240" s="30"/>
      <c r="F240" s="30"/>
      <c r="G240" s="31"/>
      <c r="H240" s="35"/>
      <c r="I240" s="35"/>
      <c r="J240" s="34"/>
      <c r="K240" s="53"/>
      <c r="L240" s="31"/>
      <c r="M240" s="29"/>
      <c r="N240" s="55"/>
      <c r="O240" s="52"/>
      <c r="P240" s="27"/>
      <c r="BX240" s="12"/>
      <c r="CN240" s="12"/>
    </row>
    <row r="241" spans="1:92" s="11" customFormat="1" ht="11.25">
      <c r="A241" s="32">
        <v>2</v>
      </c>
      <c r="B241" s="30" t="s">
        <v>79</v>
      </c>
      <c r="C241" s="30" t="s">
        <v>71</v>
      </c>
      <c r="D241" s="30" t="s">
        <v>371</v>
      </c>
      <c r="E241" s="30" t="s">
        <v>199</v>
      </c>
      <c r="F241" s="31" t="s">
        <v>195</v>
      </c>
      <c r="G241" s="31">
        <v>1</v>
      </c>
      <c r="H241" s="30">
        <v>1800</v>
      </c>
      <c r="I241" s="30"/>
      <c r="J241" s="30">
        <v>3</v>
      </c>
      <c r="K241" s="30"/>
      <c r="L241" s="31">
        <v>1</v>
      </c>
      <c r="M241" s="30">
        <v>5400</v>
      </c>
      <c r="N241" s="55">
        <v>0</v>
      </c>
      <c r="O241" s="52"/>
      <c r="P241" s="27"/>
      <c r="BX241" s="12"/>
      <c r="CN241" s="12"/>
    </row>
    <row r="242" spans="1:92" s="11" customFormat="1" ht="11.25">
      <c r="A242" s="32">
        <v>3</v>
      </c>
      <c r="B242" s="30" t="s">
        <v>79</v>
      </c>
      <c r="C242" s="30" t="s">
        <v>71</v>
      </c>
      <c r="D242" s="30" t="s">
        <v>478</v>
      </c>
      <c r="E242" s="30" t="s">
        <v>199</v>
      </c>
      <c r="F242" s="31" t="s">
        <v>195</v>
      </c>
      <c r="G242" s="31" t="s">
        <v>481</v>
      </c>
      <c r="H242" s="35">
        <v>1500</v>
      </c>
      <c r="I242" s="35"/>
      <c r="J242" s="30">
        <v>1</v>
      </c>
      <c r="K242" s="30"/>
      <c r="L242" s="31">
        <v>1</v>
      </c>
      <c r="M242" s="29">
        <v>4500</v>
      </c>
      <c r="N242" s="55">
        <v>0</v>
      </c>
      <c r="O242" s="52"/>
      <c r="P242" s="27"/>
      <c r="BX242" s="12"/>
      <c r="CN242" s="12"/>
    </row>
    <row r="243" spans="1:92" s="11" customFormat="1" ht="11.25">
      <c r="A243" s="32">
        <v>4</v>
      </c>
      <c r="B243" s="30" t="s">
        <v>494</v>
      </c>
      <c r="C243" s="30" t="s">
        <v>71</v>
      </c>
      <c r="D243" s="30" t="s">
        <v>495</v>
      </c>
      <c r="E243" s="30" t="s">
        <v>496</v>
      </c>
      <c r="F243" s="31" t="s">
        <v>86</v>
      </c>
      <c r="G243" s="31" t="s">
        <v>497</v>
      </c>
      <c r="H243" s="35">
        <v>1000</v>
      </c>
      <c r="I243" s="35">
        <v>1050</v>
      </c>
      <c r="J243" s="34">
        <v>1</v>
      </c>
      <c r="K243" s="33"/>
      <c r="L243" s="31">
        <v>1</v>
      </c>
      <c r="M243" s="29">
        <v>12600</v>
      </c>
      <c r="N243" s="55"/>
      <c r="O243" s="52"/>
      <c r="P243" s="27"/>
      <c r="BX243" s="12"/>
      <c r="CN243" s="12"/>
    </row>
    <row r="244" spans="1:92" s="11" customFormat="1" ht="11.25">
      <c r="A244" s="32">
        <v>5</v>
      </c>
      <c r="B244" s="30"/>
      <c r="C244" s="30"/>
      <c r="D244" s="30"/>
      <c r="E244" s="30"/>
      <c r="F244" s="31"/>
      <c r="G244" s="30"/>
      <c r="H244" s="35"/>
      <c r="I244" s="35"/>
      <c r="J244" s="34"/>
      <c r="K244" s="33"/>
      <c r="L244" s="31"/>
      <c r="M244" s="29"/>
      <c r="N244" s="55"/>
      <c r="O244" s="28"/>
      <c r="P244" s="27"/>
      <c r="BX244" s="12"/>
      <c r="CN244" s="12"/>
    </row>
    <row r="245" spans="1:92" s="11" customFormat="1" ht="11.25">
      <c r="A245" s="32">
        <v>6</v>
      </c>
      <c r="B245" s="30"/>
      <c r="C245" s="30"/>
      <c r="D245" s="30"/>
      <c r="E245" s="30"/>
      <c r="F245" s="30"/>
      <c r="G245" s="30"/>
      <c r="H245" s="35"/>
      <c r="I245" s="35"/>
      <c r="J245" s="34"/>
      <c r="K245" s="33"/>
      <c r="L245" s="31"/>
      <c r="M245" s="29"/>
      <c r="N245" s="55"/>
      <c r="O245" s="28"/>
      <c r="P245" s="27"/>
      <c r="BX245" s="12"/>
      <c r="CN245" s="12"/>
    </row>
    <row r="246" spans="1:92" s="11" customFormat="1" ht="11.25">
      <c r="A246" s="32">
        <v>7</v>
      </c>
      <c r="B246" s="30"/>
      <c r="C246" s="30"/>
      <c r="D246" s="30"/>
      <c r="E246" s="30"/>
      <c r="F246" s="30"/>
      <c r="G246" s="30"/>
      <c r="H246" s="35"/>
      <c r="I246" s="35"/>
      <c r="J246" s="34"/>
      <c r="K246" s="33"/>
      <c r="L246" s="31"/>
      <c r="M246" s="29"/>
      <c r="N246" s="55"/>
      <c r="O246" s="28"/>
      <c r="P246" s="27"/>
      <c r="BX246" s="12"/>
      <c r="CN246" s="12"/>
    </row>
    <row r="247" spans="1:92" s="11" customFormat="1" ht="11.25">
      <c r="A247" s="32">
        <v>8</v>
      </c>
      <c r="B247" s="30"/>
      <c r="C247" s="30"/>
      <c r="D247" s="30"/>
      <c r="E247" s="30"/>
      <c r="F247" s="30"/>
      <c r="G247" s="30"/>
      <c r="H247" s="35"/>
      <c r="I247" s="35"/>
      <c r="J247" s="34"/>
      <c r="K247" s="33"/>
      <c r="L247" s="31"/>
      <c r="M247" s="29"/>
      <c r="N247" s="55"/>
      <c r="O247" s="28"/>
      <c r="P247" s="27"/>
      <c r="BX247" s="12"/>
      <c r="CN247" s="12"/>
    </row>
    <row r="248" spans="1:92" s="11" customFormat="1" ht="11.25">
      <c r="A248" s="32">
        <v>9</v>
      </c>
      <c r="B248" s="30"/>
      <c r="C248" s="30"/>
      <c r="D248" s="30"/>
      <c r="E248" s="30"/>
      <c r="F248" s="30"/>
      <c r="G248" s="30"/>
      <c r="H248" s="35"/>
      <c r="I248" s="35"/>
      <c r="J248" s="34"/>
      <c r="K248" s="33"/>
      <c r="L248" s="31"/>
      <c r="M248" s="29"/>
      <c r="N248" s="55"/>
      <c r="O248" s="28"/>
      <c r="P248" s="27"/>
      <c r="BX248" s="12"/>
      <c r="CN248" s="12"/>
    </row>
    <row r="249" spans="1:92" s="11" customFormat="1" ht="11.25">
      <c r="A249" s="32">
        <v>10</v>
      </c>
      <c r="B249" s="30"/>
      <c r="C249" s="30"/>
      <c r="D249" s="30"/>
      <c r="E249" s="30"/>
      <c r="F249" s="30"/>
      <c r="G249" s="30"/>
      <c r="H249" s="35"/>
      <c r="I249" s="35"/>
      <c r="J249" s="34"/>
      <c r="K249" s="33"/>
      <c r="L249" s="31"/>
      <c r="M249" s="29"/>
      <c r="N249" s="55"/>
      <c r="O249" s="28"/>
      <c r="P249" s="27"/>
      <c r="BX249" s="12"/>
      <c r="CN249" s="12"/>
    </row>
    <row r="250" spans="1:92" s="11" customFormat="1" ht="11.25">
      <c r="A250" s="32">
        <v>11</v>
      </c>
      <c r="B250" s="30"/>
      <c r="C250" s="30"/>
      <c r="D250" s="30"/>
      <c r="E250" s="30"/>
      <c r="F250" s="30"/>
      <c r="G250" s="30"/>
      <c r="H250" s="35"/>
      <c r="I250" s="35"/>
      <c r="J250" s="34"/>
      <c r="K250" s="33"/>
      <c r="L250" s="31"/>
      <c r="M250" s="29"/>
      <c r="N250" s="55"/>
      <c r="O250" s="28"/>
      <c r="P250" s="27"/>
      <c r="BX250" s="12"/>
      <c r="CN250" s="12"/>
    </row>
    <row r="251" spans="1:92" s="11" customFormat="1" ht="11.25">
      <c r="A251" s="32">
        <v>12</v>
      </c>
      <c r="B251" s="30"/>
      <c r="C251" s="30"/>
      <c r="D251" s="30"/>
      <c r="E251" s="30"/>
      <c r="F251" s="30"/>
      <c r="G251" s="30"/>
      <c r="H251" s="35"/>
      <c r="I251" s="35"/>
      <c r="J251" s="34"/>
      <c r="K251" s="33"/>
      <c r="L251" s="31"/>
      <c r="M251" s="29"/>
      <c r="N251" s="55"/>
      <c r="O251" s="28"/>
      <c r="P251" s="27"/>
      <c r="BX251" s="12"/>
      <c r="CN251" s="12"/>
    </row>
    <row r="252" spans="1:92" s="11" customFormat="1" ht="11.25">
      <c r="A252" s="32">
        <v>13</v>
      </c>
      <c r="B252" s="30"/>
      <c r="C252" s="30"/>
      <c r="D252" s="30"/>
      <c r="E252" s="30"/>
      <c r="F252" s="30"/>
      <c r="G252" s="30"/>
      <c r="H252" s="35"/>
      <c r="I252" s="35"/>
      <c r="J252" s="34"/>
      <c r="K252" s="33"/>
      <c r="L252" s="31"/>
      <c r="M252" s="29"/>
      <c r="N252" s="55"/>
      <c r="O252" s="28"/>
      <c r="P252" s="27"/>
      <c r="BX252" s="12"/>
      <c r="CN252" s="12"/>
    </row>
    <row r="253" spans="1:92" s="11" customFormat="1" ht="11.25">
      <c r="A253" s="32">
        <v>14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1"/>
      <c r="M253" s="29"/>
      <c r="N253" s="55"/>
      <c r="O253" s="28"/>
      <c r="P253" s="27"/>
      <c r="BX253" s="12"/>
      <c r="CN253" s="12"/>
    </row>
    <row r="254" spans="1:92" s="11" customFormat="1" ht="11.25">
      <c r="A254" s="32">
        <v>15</v>
      </c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1"/>
      <c r="M254" s="29"/>
      <c r="N254" s="55"/>
      <c r="O254" s="28"/>
      <c r="P254" s="27"/>
      <c r="BX254" s="12"/>
      <c r="CN254" s="12"/>
    </row>
    <row r="255" spans="1:92" s="11" customFormat="1" ht="11.25">
      <c r="A255" s="32">
        <v>16</v>
      </c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1"/>
      <c r="M255" s="29"/>
      <c r="N255" s="55"/>
      <c r="O255" s="28"/>
      <c r="P255" s="27"/>
      <c r="BX255" s="12"/>
      <c r="CN255" s="12"/>
    </row>
    <row r="256" spans="1:92" s="11" customFormat="1" ht="11.25">
      <c r="A256" s="32">
        <v>17</v>
      </c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1"/>
      <c r="M256" s="29"/>
      <c r="N256" s="55"/>
      <c r="O256" s="28"/>
      <c r="P256" s="27"/>
      <c r="BX256" s="12"/>
      <c r="CN256" s="12"/>
    </row>
    <row r="257" spans="1:92" s="11" customFormat="1" ht="11.25">
      <c r="A257" s="32">
        <v>18</v>
      </c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1"/>
      <c r="M257" s="29"/>
      <c r="N257" s="55"/>
      <c r="O257" s="28"/>
      <c r="P257" s="27"/>
      <c r="BX257" s="12"/>
      <c r="CN257" s="12"/>
    </row>
    <row r="258" spans="1:92" s="11" customFormat="1" ht="11.25">
      <c r="A258" s="32">
        <v>19</v>
      </c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1"/>
      <c r="M258" s="29"/>
      <c r="N258" s="55"/>
      <c r="O258" s="28"/>
      <c r="P258" s="27"/>
      <c r="BX258" s="12"/>
      <c r="CN258" s="12"/>
    </row>
    <row r="259" spans="1:92" s="11" customFormat="1" ht="12" thickBot="1">
      <c r="A259" s="26">
        <v>20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113"/>
      <c r="O259" s="22"/>
      <c r="P259" s="21"/>
      <c r="BX259" s="12"/>
      <c r="CN259" s="12"/>
    </row>
    <row r="260" spans="1:92" s="11" customFormat="1" ht="14.25" thickBot="1">
      <c r="A260" s="177" t="s">
        <v>20</v>
      </c>
      <c r="B260" s="178"/>
      <c r="C260" s="178"/>
      <c r="D260" s="178"/>
      <c r="E260" s="179"/>
      <c r="F260" s="19"/>
      <c r="G260" s="19"/>
      <c r="H260" s="20">
        <f>SUM(H240:H259)</f>
        <v>4300</v>
      </c>
      <c r="I260" s="19"/>
      <c r="J260" s="19"/>
      <c r="K260" s="19"/>
      <c r="L260" s="18">
        <f>SUM(L240:L259)</f>
        <v>3</v>
      </c>
      <c r="M260" s="17">
        <f>SUM(M240:M259)</f>
        <v>22500</v>
      </c>
      <c r="N260" s="112">
        <f>SUM(N240:N242)</f>
        <v>0</v>
      </c>
      <c r="O260" s="16">
        <f>SUM(O240:O259)</f>
        <v>0</v>
      </c>
      <c r="P260" s="15">
        <f>SUM(P240:P259)</f>
        <v>0</v>
      </c>
      <c r="BX260" s="12"/>
      <c r="CN260" s="12"/>
    </row>
    <row r="261" spans="1:92" s="11" customFormat="1" ht="13.5">
      <c r="A261" s="162" t="s">
        <v>3</v>
      </c>
      <c r="B261" s="163"/>
      <c r="C261" s="163"/>
      <c r="D261" s="163"/>
      <c r="E261" s="164"/>
      <c r="L261" s="12"/>
      <c r="AB261" s="12"/>
      <c r="AR261" s="12"/>
      <c r="BH261" s="12"/>
      <c r="BX261" s="12"/>
      <c r="CN261" s="12"/>
    </row>
    <row r="262" spans="1:92" s="11" customFormat="1" ht="12.75">
      <c r="A262" s="165" t="s">
        <v>1</v>
      </c>
      <c r="B262" s="166"/>
      <c r="C262" s="166"/>
      <c r="D262" s="6">
        <f>SUM(L260,L236,L212)</f>
        <v>18</v>
      </c>
      <c r="E262" s="4">
        <f>SUM(M260,M236,M212)</f>
        <v>231225</v>
      </c>
      <c r="L262" s="12"/>
      <c r="AB262" s="12"/>
      <c r="AR262" s="12"/>
      <c r="BH262" s="12"/>
      <c r="BX262" s="12"/>
      <c r="CN262" s="12"/>
    </row>
    <row r="263" spans="1:92" s="11" customFormat="1">
      <c r="A263" s="167" t="s">
        <v>313</v>
      </c>
      <c r="B263" s="180"/>
      <c r="C263" s="180"/>
      <c r="D263" s="117"/>
      <c r="E263" s="4">
        <f>N260+N236+N212</f>
        <v>-15</v>
      </c>
      <c r="L263" s="12"/>
      <c r="AB263" s="12"/>
      <c r="AR263" s="12"/>
      <c r="BH263" s="12"/>
      <c r="BX263" s="12"/>
      <c r="CN263" s="12"/>
    </row>
    <row r="264" spans="1:92" s="11" customFormat="1" ht="12.75">
      <c r="A264" s="167" t="s">
        <v>75</v>
      </c>
      <c r="B264" s="168"/>
      <c r="C264" s="168"/>
      <c r="D264" s="5"/>
      <c r="E264" s="4">
        <f>SUM(O260,O236,O212)</f>
        <v>121370</v>
      </c>
      <c r="L264" s="12"/>
      <c r="AB264" s="12"/>
      <c r="AR264" s="12"/>
      <c r="BH264" s="12"/>
      <c r="BX264" s="12"/>
      <c r="CN264" s="12"/>
    </row>
    <row r="265" spans="1:92" s="11" customFormat="1" ht="13.5" thickBot="1">
      <c r="A265" s="171" t="s">
        <v>77</v>
      </c>
      <c r="B265" s="172"/>
      <c r="C265" s="172"/>
      <c r="D265" s="3"/>
      <c r="E265" s="2">
        <f>SUM(P260,P236,P212)</f>
        <v>0</v>
      </c>
      <c r="L265" s="12"/>
      <c r="AB265" s="12"/>
      <c r="AR265" s="12"/>
      <c r="BH265" s="12"/>
      <c r="BX265" s="12"/>
      <c r="CN265" s="12"/>
    </row>
    <row r="266" spans="1:92" s="11" customFormat="1" ht="11.25">
      <c r="L266" s="12"/>
      <c r="AB266" s="12"/>
      <c r="AR266" s="12"/>
      <c r="BH266" s="12"/>
      <c r="BX266" s="12"/>
      <c r="CN266" s="12"/>
    </row>
    <row r="267" spans="1:92" s="11" customFormat="1" ht="11.25">
      <c r="L267" s="12"/>
      <c r="AB267" s="12"/>
      <c r="AR267" s="12"/>
      <c r="BH267" s="12"/>
      <c r="BX267" s="12"/>
      <c r="CN267" s="12"/>
    </row>
    <row r="268" spans="1:92" s="11" customFormat="1" ht="11.25">
      <c r="L268" s="12"/>
      <c r="AB268" s="12"/>
      <c r="AR268" s="12"/>
      <c r="BH268" s="12"/>
      <c r="BX268" s="12"/>
      <c r="CN268" s="12"/>
    </row>
    <row r="269" spans="1:92" s="11" customFormat="1" ht="11.25">
      <c r="L269" s="12"/>
      <c r="AB269" s="12"/>
      <c r="AR269" s="12"/>
      <c r="BH269" s="12"/>
      <c r="BX269" s="12"/>
      <c r="CN269" s="12"/>
    </row>
    <row r="270" spans="1:92" s="11" customFormat="1" ht="11.25">
      <c r="L270" s="12"/>
      <c r="AB270" s="12"/>
      <c r="AR270" s="12"/>
      <c r="BH270" s="12"/>
      <c r="BX270" s="12"/>
      <c r="CN270" s="12"/>
    </row>
    <row r="271" spans="1:92" s="11" customFormat="1" ht="11.25">
      <c r="L271" s="12"/>
      <c r="AB271" s="12"/>
      <c r="AR271" s="12"/>
      <c r="BH271" s="12"/>
      <c r="BX271" s="12"/>
      <c r="CN271" s="12"/>
    </row>
    <row r="272" spans="1:92" s="11" customFormat="1" ht="11.25">
      <c r="L272" s="12"/>
      <c r="AB272" s="12"/>
      <c r="AR272" s="12"/>
      <c r="BH272" s="12"/>
      <c r="BX272" s="12"/>
      <c r="CN272" s="12"/>
    </row>
    <row r="273" spans="1:92" s="11" customFormat="1" ht="12" thickBot="1">
      <c r="L273" s="12"/>
      <c r="AB273" s="12"/>
      <c r="AR273" s="12"/>
      <c r="BH273" s="12"/>
      <c r="BX273" s="12"/>
      <c r="CN273" s="12"/>
    </row>
    <row r="274" spans="1:92" s="11" customFormat="1" ht="14.25" thickBot="1">
      <c r="A274" s="173" t="s">
        <v>19</v>
      </c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14"/>
      <c r="O274" s="181" t="s">
        <v>14</v>
      </c>
      <c r="P274" s="181"/>
      <c r="BH274" s="12"/>
      <c r="BX274" s="12"/>
      <c r="CN274" s="12"/>
    </row>
    <row r="275" spans="1:92" s="11" customFormat="1" ht="12.75">
      <c r="A275" s="42" t="s">
        <v>13</v>
      </c>
      <c r="B275" s="40" t="s">
        <v>80</v>
      </c>
      <c r="C275" s="40" t="s">
        <v>12</v>
      </c>
      <c r="D275" s="40" t="s">
        <v>0</v>
      </c>
      <c r="E275" s="40" t="s">
        <v>11</v>
      </c>
      <c r="F275" s="40" t="s">
        <v>84</v>
      </c>
      <c r="G275" s="40" t="s">
        <v>84</v>
      </c>
      <c r="H275" s="41" t="s">
        <v>10</v>
      </c>
      <c r="I275" s="41" t="s">
        <v>73</v>
      </c>
      <c r="J275" s="40" t="s">
        <v>9</v>
      </c>
      <c r="K275" s="40" t="s">
        <v>393</v>
      </c>
      <c r="L275" s="39" t="s">
        <v>7</v>
      </c>
      <c r="M275" s="38" t="s">
        <v>89</v>
      </c>
      <c r="N275" s="108" t="s">
        <v>313</v>
      </c>
      <c r="O275" s="37" t="s">
        <v>76</v>
      </c>
      <c r="P275" s="36" t="s">
        <v>78</v>
      </c>
      <c r="BH275" s="12"/>
      <c r="BX275" s="12"/>
      <c r="CN275" s="12"/>
    </row>
    <row r="276" spans="1:92" s="11" customFormat="1" ht="11.25">
      <c r="A276" s="32">
        <v>1</v>
      </c>
      <c r="B276" s="30" t="s">
        <v>79</v>
      </c>
      <c r="C276" s="30" t="s">
        <v>71</v>
      </c>
      <c r="D276" s="30" t="s">
        <v>70</v>
      </c>
      <c r="E276" s="30" t="s">
        <v>72</v>
      </c>
      <c r="F276" s="31" t="s">
        <v>195</v>
      </c>
      <c r="G276" s="31">
        <v>3</v>
      </c>
      <c r="H276" s="35">
        <v>1000</v>
      </c>
      <c r="I276" s="35">
        <v>1050</v>
      </c>
      <c r="J276" s="34">
        <v>13</v>
      </c>
      <c r="K276" s="53"/>
      <c r="L276" s="31">
        <v>1</v>
      </c>
      <c r="M276" s="29">
        <v>3150</v>
      </c>
      <c r="N276" s="55">
        <v>-30</v>
      </c>
      <c r="O276" s="52"/>
      <c r="P276" s="27"/>
      <c r="BH276" s="12"/>
      <c r="BX276" s="12"/>
      <c r="CN276" s="12"/>
    </row>
    <row r="277" spans="1:92" s="11" customFormat="1" ht="11.25">
      <c r="A277" s="32">
        <v>2</v>
      </c>
      <c r="B277" s="30" t="s">
        <v>79</v>
      </c>
      <c r="C277" s="30" t="s">
        <v>71</v>
      </c>
      <c r="D277" s="30" t="s">
        <v>254</v>
      </c>
      <c r="E277" s="30" t="s">
        <v>199</v>
      </c>
      <c r="F277" s="31" t="s">
        <v>195</v>
      </c>
      <c r="G277" s="31">
        <v>3</v>
      </c>
      <c r="H277" s="35">
        <v>4500</v>
      </c>
      <c r="I277" s="34">
        <v>4725</v>
      </c>
      <c r="J277" s="34">
        <v>5</v>
      </c>
      <c r="K277" s="53"/>
      <c r="L277" s="31">
        <v>1</v>
      </c>
      <c r="M277" s="29">
        <v>4725</v>
      </c>
      <c r="N277" s="55">
        <v>0</v>
      </c>
      <c r="O277" s="52"/>
      <c r="P277" s="27"/>
      <c r="BH277" s="12"/>
      <c r="BX277" s="12"/>
      <c r="CN277" s="12"/>
    </row>
    <row r="278" spans="1:92" s="11" customFormat="1">
      <c r="A278" s="32">
        <v>3</v>
      </c>
      <c r="B278" s="30" t="s">
        <v>79</v>
      </c>
      <c r="C278" s="30" t="s">
        <v>71</v>
      </c>
      <c r="D278" s="141" t="s">
        <v>366</v>
      </c>
      <c r="E278" s="30" t="s">
        <v>160</v>
      </c>
      <c r="F278" s="31" t="s">
        <v>195</v>
      </c>
      <c r="G278" s="31">
        <v>3</v>
      </c>
      <c r="H278" s="35">
        <v>800</v>
      </c>
      <c r="I278" s="35">
        <f>H278*1.05</f>
        <v>840</v>
      </c>
      <c r="J278" s="34">
        <v>4</v>
      </c>
      <c r="K278" s="33"/>
      <c r="L278" s="31">
        <v>1</v>
      </c>
      <c r="M278" s="29">
        <v>2520</v>
      </c>
      <c r="N278" s="55">
        <v>0</v>
      </c>
      <c r="O278" s="52"/>
      <c r="P278" s="27"/>
      <c r="BH278" s="12"/>
      <c r="BX278" s="12"/>
      <c r="CN278" s="12"/>
    </row>
    <row r="279" spans="1:92" s="11" customFormat="1" ht="11.25">
      <c r="A279" s="32">
        <v>4</v>
      </c>
      <c r="B279" s="30" t="s">
        <v>197</v>
      </c>
      <c r="C279" s="30" t="s">
        <v>71</v>
      </c>
      <c r="D279" s="30" t="s">
        <v>486</v>
      </c>
      <c r="E279" s="30" t="s">
        <v>199</v>
      </c>
      <c r="F279" s="31" t="s">
        <v>195</v>
      </c>
      <c r="G279" s="30" t="s">
        <v>488</v>
      </c>
      <c r="H279" s="30">
        <v>1700</v>
      </c>
      <c r="I279" s="30"/>
      <c r="J279" s="30"/>
      <c r="K279" s="30"/>
      <c r="L279" s="31"/>
      <c r="M279" s="29">
        <v>5400</v>
      </c>
      <c r="N279" s="55"/>
      <c r="O279" s="28"/>
      <c r="P279" s="27"/>
      <c r="BH279" s="12"/>
      <c r="BX279" s="12"/>
      <c r="CN279" s="12"/>
    </row>
    <row r="280" spans="1:92" s="11" customFormat="1" ht="11.25">
      <c r="A280" s="32">
        <v>5</v>
      </c>
      <c r="B280" s="30"/>
      <c r="C280" s="30"/>
      <c r="D280" s="30"/>
      <c r="E280" s="30"/>
      <c r="F280" s="30"/>
      <c r="G280" s="30"/>
      <c r="H280" s="35"/>
      <c r="I280" s="35"/>
      <c r="J280" s="34"/>
      <c r="K280" s="33"/>
      <c r="L280" s="31"/>
      <c r="M280" s="102"/>
      <c r="N280" s="115"/>
      <c r="O280" s="28"/>
      <c r="P280" s="27"/>
      <c r="BH280" s="12"/>
      <c r="BX280" s="12"/>
      <c r="CN280" s="12"/>
    </row>
    <row r="281" spans="1:92" s="11" customFormat="1" ht="11.25">
      <c r="A281" s="32">
        <v>6</v>
      </c>
      <c r="B281" s="30"/>
      <c r="C281" s="30"/>
      <c r="D281" s="30"/>
      <c r="E281" s="30"/>
      <c r="F281" s="30"/>
      <c r="G281" s="30"/>
      <c r="H281" s="35"/>
      <c r="I281" s="35"/>
      <c r="J281" s="34"/>
      <c r="K281" s="33"/>
      <c r="L281" s="31"/>
      <c r="M281" s="29"/>
      <c r="N281" s="115"/>
      <c r="O281" s="28"/>
      <c r="P281" s="27"/>
      <c r="BH281" s="12"/>
      <c r="BX281" s="12"/>
      <c r="CN281" s="12"/>
    </row>
    <row r="282" spans="1:92" s="11" customFormat="1" ht="11.25">
      <c r="A282" s="32">
        <v>7</v>
      </c>
      <c r="B282" s="30"/>
      <c r="C282" s="30"/>
      <c r="D282" s="30"/>
      <c r="E282" s="30"/>
      <c r="F282" s="30"/>
      <c r="G282" s="30"/>
      <c r="H282" s="35"/>
      <c r="I282" s="35"/>
      <c r="J282" s="34"/>
      <c r="K282" s="33"/>
      <c r="L282" s="31"/>
      <c r="M282" s="29"/>
      <c r="N282" s="115"/>
      <c r="O282" s="28"/>
      <c r="P282" s="27"/>
      <c r="BH282" s="12"/>
      <c r="BX282" s="12"/>
      <c r="CN282" s="12"/>
    </row>
    <row r="283" spans="1:92" s="11" customFormat="1" ht="11.25">
      <c r="A283" s="32">
        <v>8</v>
      </c>
      <c r="B283" s="30"/>
      <c r="C283" s="30"/>
      <c r="D283" s="30"/>
      <c r="E283" s="30"/>
      <c r="F283" s="30"/>
      <c r="G283" s="30"/>
      <c r="H283" s="35"/>
      <c r="I283" s="35"/>
      <c r="J283" s="34"/>
      <c r="K283" s="33"/>
      <c r="L283" s="31"/>
      <c r="M283" s="29"/>
      <c r="N283" s="115"/>
      <c r="O283" s="28"/>
      <c r="P283" s="27"/>
      <c r="BH283" s="12"/>
      <c r="BX283" s="12"/>
      <c r="CN283" s="12"/>
    </row>
    <row r="284" spans="1:92" s="11" customFormat="1" ht="11.25">
      <c r="A284" s="32">
        <v>9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1"/>
      <c r="M284" s="29"/>
      <c r="N284" s="55"/>
      <c r="O284" s="28"/>
      <c r="P284" s="27"/>
      <c r="BH284" s="12"/>
      <c r="BX284" s="12"/>
      <c r="CN284" s="12"/>
    </row>
    <row r="285" spans="1:92" s="11" customFormat="1" ht="11.25">
      <c r="A285" s="32">
        <v>10</v>
      </c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1"/>
      <c r="M285" s="29"/>
      <c r="N285" s="55"/>
      <c r="O285" s="28"/>
      <c r="P285" s="27"/>
      <c r="BH285" s="12"/>
      <c r="BX285" s="12"/>
      <c r="CN285" s="12"/>
    </row>
    <row r="286" spans="1:92" s="11" customFormat="1" ht="11.25">
      <c r="A286" s="32">
        <v>11</v>
      </c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1"/>
      <c r="M286" s="29"/>
      <c r="N286" s="55"/>
      <c r="O286" s="28"/>
      <c r="P286" s="27"/>
      <c r="BH286" s="12"/>
      <c r="BX286" s="12"/>
      <c r="CN286" s="12"/>
    </row>
    <row r="287" spans="1:92" s="11" customFormat="1" ht="11.25">
      <c r="A287" s="32">
        <v>12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1"/>
      <c r="M287" s="29"/>
      <c r="N287" s="55"/>
      <c r="O287" s="28"/>
      <c r="P287" s="27"/>
      <c r="BH287" s="12"/>
      <c r="BX287" s="12"/>
      <c r="CN287" s="12"/>
    </row>
    <row r="288" spans="1:92" s="11" customFormat="1" ht="11.25">
      <c r="A288" s="32">
        <v>13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1"/>
      <c r="M288" s="29"/>
      <c r="N288" s="55"/>
      <c r="O288" s="28"/>
      <c r="P288" s="27"/>
      <c r="BH288" s="12"/>
      <c r="BX288" s="12"/>
      <c r="CN288" s="12"/>
    </row>
    <row r="289" spans="1:92" s="11" customFormat="1" ht="11.25">
      <c r="A289" s="32">
        <v>14</v>
      </c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1"/>
      <c r="M289" s="29"/>
      <c r="N289" s="55"/>
      <c r="O289" s="28"/>
      <c r="P289" s="27"/>
      <c r="BH289" s="12"/>
      <c r="BX289" s="12"/>
      <c r="CN289" s="12"/>
    </row>
    <row r="290" spans="1:92" s="11" customFormat="1" ht="11.25">
      <c r="A290" s="32">
        <v>15</v>
      </c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1"/>
      <c r="M290" s="29"/>
      <c r="N290" s="55"/>
      <c r="O290" s="28"/>
      <c r="P290" s="27"/>
      <c r="BH290" s="12"/>
      <c r="BX290" s="12"/>
      <c r="CN290" s="12"/>
    </row>
    <row r="291" spans="1:92" s="11" customFormat="1" ht="11.25">
      <c r="A291" s="32">
        <v>16</v>
      </c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1"/>
      <c r="M291" s="29"/>
      <c r="N291" s="55"/>
      <c r="O291" s="28"/>
      <c r="P291" s="27"/>
      <c r="BH291" s="12"/>
      <c r="BX291" s="12"/>
      <c r="CN291" s="12"/>
    </row>
    <row r="292" spans="1:92" s="11" customFormat="1" ht="11.25">
      <c r="A292" s="32">
        <v>17</v>
      </c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1"/>
      <c r="M292" s="29"/>
      <c r="N292" s="55"/>
      <c r="O292" s="28"/>
      <c r="P292" s="27"/>
      <c r="BH292" s="12"/>
      <c r="BX292" s="12"/>
      <c r="CN292" s="12"/>
    </row>
    <row r="293" spans="1:92" s="11" customFormat="1" ht="11.25">
      <c r="A293" s="32">
        <v>18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1"/>
      <c r="M293" s="29"/>
      <c r="N293" s="55"/>
      <c r="O293" s="28"/>
      <c r="P293" s="27"/>
      <c r="BH293" s="12"/>
      <c r="BX293" s="12"/>
      <c r="CN293" s="12"/>
    </row>
    <row r="294" spans="1:92" s="11" customFormat="1" ht="11.25">
      <c r="A294" s="32">
        <v>19</v>
      </c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1"/>
      <c r="M294" s="29"/>
      <c r="N294" s="55"/>
      <c r="O294" s="28"/>
      <c r="P294" s="27"/>
      <c r="BH294" s="12"/>
      <c r="BX294" s="12"/>
      <c r="CN294" s="12"/>
    </row>
    <row r="295" spans="1:92" s="11" customFormat="1" ht="12" thickBot="1">
      <c r="A295" s="26">
        <v>20</v>
      </c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113"/>
      <c r="O295" s="22"/>
      <c r="P295" s="21"/>
      <c r="BH295" s="12"/>
      <c r="BX295" s="12"/>
      <c r="CN295" s="12"/>
    </row>
    <row r="296" spans="1:92" s="11" customFormat="1" ht="14.25" thickBot="1">
      <c r="A296" s="177" t="s">
        <v>18</v>
      </c>
      <c r="B296" s="178"/>
      <c r="C296" s="178"/>
      <c r="D296" s="178"/>
      <c r="E296" s="179"/>
      <c r="F296" s="19"/>
      <c r="G296" s="19"/>
      <c r="H296" s="20">
        <f>SUM(H276:H295)</f>
        <v>8000</v>
      </c>
      <c r="I296" s="19"/>
      <c r="J296" s="19"/>
      <c r="K296" s="19"/>
      <c r="L296" s="18">
        <f>SUM(L276:L295)</f>
        <v>3</v>
      </c>
      <c r="M296" s="17">
        <f>SUM(M276:M295)</f>
        <v>15795</v>
      </c>
      <c r="N296" s="112">
        <f>SUM(N276:N278)</f>
        <v>-30</v>
      </c>
      <c r="O296" s="16">
        <f>SUM(O276:O295)</f>
        <v>0</v>
      </c>
      <c r="P296" s="15">
        <f>SUM(P276:P295)</f>
        <v>0</v>
      </c>
      <c r="BH296" s="12"/>
      <c r="BX296" s="12"/>
      <c r="CN296" s="12"/>
    </row>
    <row r="297" spans="1:92" s="11" customFormat="1" ht="12" thickBot="1">
      <c r="L297" s="12"/>
      <c r="AB297" s="12"/>
      <c r="AR297" s="12"/>
      <c r="BH297" s="12"/>
      <c r="BX297" s="12"/>
      <c r="CN297" s="12"/>
    </row>
    <row r="298" spans="1:92" s="11" customFormat="1" ht="14.25" thickBot="1">
      <c r="A298" s="173" t="s">
        <v>17</v>
      </c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14"/>
      <c r="O298" s="181" t="s">
        <v>14</v>
      </c>
      <c r="P298" s="181"/>
      <c r="AR298" s="12"/>
      <c r="BH298" s="12"/>
      <c r="BX298" s="12"/>
      <c r="CN298" s="12"/>
    </row>
    <row r="299" spans="1:92" s="11" customFormat="1" ht="12.75">
      <c r="A299" s="42" t="s">
        <v>13</v>
      </c>
      <c r="B299" s="40" t="s">
        <v>80</v>
      </c>
      <c r="C299" s="40" t="s">
        <v>12</v>
      </c>
      <c r="D299" s="40" t="s">
        <v>0</v>
      </c>
      <c r="E299" s="40" t="s">
        <v>11</v>
      </c>
      <c r="F299" s="40" t="s">
        <v>84</v>
      </c>
      <c r="G299" s="40" t="s">
        <v>84</v>
      </c>
      <c r="H299" s="41" t="s">
        <v>10</v>
      </c>
      <c r="I299" s="41" t="s">
        <v>73</v>
      </c>
      <c r="J299" s="40" t="s">
        <v>9</v>
      </c>
      <c r="K299" s="40" t="s">
        <v>393</v>
      </c>
      <c r="L299" s="39" t="s">
        <v>7</v>
      </c>
      <c r="M299" s="38" t="s">
        <v>89</v>
      </c>
      <c r="N299" s="108" t="s">
        <v>313</v>
      </c>
      <c r="O299" s="37" t="s">
        <v>76</v>
      </c>
      <c r="P299" s="36" t="s">
        <v>78</v>
      </c>
      <c r="AR299" s="12"/>
      <c r="BH299" s="12"/>
      <c r="BX299" s="12"/>
      <c r="CN299" s="12"/>
    </row>
    <row r="300" spans="1:92" s="11" customFormat="1" ht="11.25">
      <c r="A300" s="32">
        <v>1</v>
      </c>
      <c r="B300" s="30" t="s">
        <v>79</v>
      </c>
      <c r="C300" s="30" t="s">
        <v>71</v>
      </c>
      <c r="D300" s="30" t="s">
        <v>442</v>
      </c>
      <c r="E300" s="30" t="s">
        <v>199</v>
      </c>
      <c r="F300" s="31" t="s">
        <v>443</v>
      </c>
      <c r="G300" s="31" t="s">
        <v>446</v>
      </c>
      <c r="H300" s="30">
        <v>2400</v>
      </c>
      <c r="I300" s="30">
        <v>2520</v>
      </c>
      <c r="J300" s="30">
        <v>3</v>
      </c>
      <c r="K300" s="30"/>
      <c r="L300" s="31">
        <v>2</v>
      </c>
      <c r="M300" s="30"/>
      <c r="N300" s="55"/>
      <c r="O300" s="52"/>
      <c r="P300" s="27"/>
      <c r="AR300" s="12"/>
      <c r="BH300" s="12"/>
      <c r="BX300" s="12"/>
      <c r="CN300" s="12"/>
    </row>
    <row r="301" spans="1:92" s="11" customFormat="1" ht="11.25">
      <c r="A301" s="32">
        <v>2</v>
      </c>
      <c r="B301" s="30"/>
      <c r="C301" s="30"/>
      <c r="D301" s="30"/>
      <c r="E301" s="30"/>
      <c r="F301" s="31"/>
      <c r="G301" s="31"/>
      <c r="H301" s="35"/>
      <c r="I301" s="35"/>
      <c r="J301" s="30"/>
      <c r="K301" s="30"/>
      <c r="L301" s="31"/>
      <c r="M301" s="29"/>
      <c r="N301" s="55"/>
      <c r="O301" s="52"/>
      <c r="P301" s="27"/>
      <c r="AR301" s="12"/>
      <c r="BH301" s="12"/>
      <c r="BX301" s="12"/>
      <c r="CN301" s="12"/>
    </row>
    <row r="302" spans="1:92" s="11" customFormat="1" ht="11.25">
      <c r="A302" s="32">
        <v>3</v>
      </c>
      <c r="B302" s="30"/>
      <c r="C302" s="30"/>
      <c r="D302" s="30"/>
      <c r="E302" s="30"/>
      <c r="F302" s="31"/>
      <c r="G302" s="31"/>
      <c r="H302" s="35"/>
      <c r="I302" s="34"/>
      <c r="J302" s="34"/>
      <c r="K302" s="53"/>
      <c r="L302" s="31"/>
      <c r="M302" s="29"/>
      <c r="N302" s="55"/>
      <c r="O302" s="52"/>
      <c r="P302" s="27"/>
      <c r="AR302" s="12"/>
      <c r="BH302" s="12"/>
      <c r="BX302" s="12"/>
      <c r="CN302" s="12"/>
    </row>
    <row r="303" spans="1:92" s="11" customFormat="1" ht="11.25">
      <c r="A303" s="32">
        <v>4</v>
      </c>
      <c r="B303" s="30"/>
      <c r="C303" s="30"/>
      <c r="D303" s="30"/>
      <c r="E303" s="30"/>
      <c r="F303" s="31"/>
      <c r="G303" s="31"/>
      <c r="H303" s="35"/>
      <c r="I303" s="35"/>
      <c r="J303" s="30"/>
      <c r="K303" s="30"/>
      <c r="L303" s="31"/>
      <c r="M303" s="29"/>
      <c r="N303" s="55"/>
      <c r="O303" s="52"/>
      <c r="P303" s="27"/>
      <c r="AR303" s="12"/>
      <c r="BH303" s="12"/>
      <c r="BX303" s="12"/>
      <c r="CN303" s="12"/>
    </row>
    <row r="304" spans="1:92" s="11" customFormat="1" ht="11.25">
      <c r="A304" s="32">
        <v>5</v>
      </c>
      <c r="B304" s="30"/>
      <c r="C304" s="30"/>
      <c r="D304" s="30"/>
      <c r="E304" s="30"/>
      <c r="F304" s="30"/>
      <c r="G304" s="30"/>
      <c r="H304" s="35"/>
      <c r="I304" s="35"/>
      <c r="J304" s="34"/>
      <c r="K304" s="33"/>
      <c r="L304" s="31"/>
      <c r="M304" s="29"/>
      <c r="N304" s="55"/>
      <c r="O304" s="28"/>
      <c r="P304" s="27"/>
      <c r="AR304" s="12"/>
      <c r="BH304" s="12"/>
      <c r="BX304" s="12"/>
      <c r="CN304" s="12"/>
    </row>
    <row r="305" spans="1:92" s="11" customFormat="1" ht="11.25">
      <c r="A305" s="32">
        <v>6</v>
      </c>
      <c r="B305" s="30"/>
      <c r="C305" s="30"/>
      <c r="D305" s="30"/>
      <c r="E305" s="30"/>
      <c r="F305" s="30"/>
      <c r="G305" s="30"/>
      <c r="H305" s="35"/>
      <c r="I305" s="35"/>
      <c r="J305" s="34"/>
      <c r="K305" s="33"/>
      <c r="L305" s="31"/>
      <c r="M305" s="29"/>
      <c r="N305" s="55"/>
      <c r="O305" s="28"/>
      <c r="P305" s="27"/>
      <c r="AR305" s="12"/>
      <c r="BH305" s="12"/>
      <c r="BX305" s="12"/>
      <c r="CN305" s="12"/>
    </row>
    <row r="306" spans="1:92" s="11" customFormat="1" ht="11.25">
      <c r="A306" s="32">
        <v>7</v>
      </c>
      <c r="B306" s="30"/>
      <c r="C306" s="30"/>
      <c r="D306" s="30"/>
      <c r="E306" s="30"/>
      <c r="F306" s="30"/>
      <c r="G306" s="30"/>
      <c r="H306" s="35"/>
      <c r="I306" s="35"/>
      <c r="J306" s="34"/>
      <c r="K306" s="33"/>
      <c r="L306" s="31"/>
      <c r="M306" s="29"/>
      <c r="N306" s="55"/>
      <c r="O306" s="28"/>
      <c r="P306" s="27"/>
      <c r="AR306" s="12"/>
      <c r="BH306" s="12"/>
      <c r="BX306" s="12"/>
      <c r="CN306" s="12"/>
    </row>
    <row r="307" spans="1:92" s="11" customFormat="1" ht="11.25">
      <c r="A307" s="32">
        <v>8</v>
      </c>
      <c r="B307" s="30"/>
      <c r="C307" s="30"/>
      <c r="D307" s="30"/>
      <c r="E307" s="30"/>
      <c r="F307" s="30"/>
      <c r="G307" s="30"/>
      <c r="H307" s="34"/>
      <c r="I307" s="34"/>
      <c r="J307" s="34"/>
      <c r="K307" s="33"/>
      <c r="L307" s="31"/>
      <c r="M307" s="29"/>
      <c r="N307" s="55"/>
      <c r="O307" s="28"/>
      <c r="P307" s="27"/>
      <c r="AR307" s="12"/>
      <c r="BH307" s="12"/>
      <c r="BX307" s="12"/>
      <c r="CN307" s="12"/>
    </row>
    <row r="308" spans="1:92" s="11" customFormat="1" ht="11.25">
      <c r="A308" s="32">
        <v>9</v>
      </c>
      <c r="B308" s="30"/>
      <c r="C308" s="30"/>
      <c r="D308" s="30"/>
      <c r="E308" s="30"/>
      <c r="F308" s="30"/>
      <c r="G308" s="30"/>
      <c r="H308" s="35"/>
      <c r="I308" s="35"/>
      <c r="J308" s="34"/>
      <c r="K308" s="33"/>
      <c r="L308" s="31"/>
      <c r="M308" s="29"/>
      <c r="N308" s="55"/>
      <c r="O308" s="28"/>
      <c r="P308" s="27"/>
      <c r="AR308" s="12"/>
      <c r="BH308" s="12"/>
      <c r="BX308" s="12"/>
      <c r="CN308" s="12"/>
    </row>
    <row r="309" spans="1:92" s="11" customFormat="1" ht="11.25">
      <c r="A309" s="32">
        <v>10</v>
      </c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1"/>
      <c r="M309" s="29"/>
      <c r="N309" s="55"/>
      <c r="O309" s="28"/>
      <c r="P309" s="27"/>
      <c r="AR309" s="12"/>
      <c r="BH309" s="12"/>
      <c r="BX309" s="12"/>
      <c r="CN309" s="12"/>
    </row>
    <row r="310" spans="1:92" s="11" customFormat="1" ht="11.25">
      <c r="A310" s="32">
        <v>11</v>
      </c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1"/>
      <c r="M310" s="29"/>
      <c r="N310" s="55"/>
      <c r="O310" s="28"/>
      <c r="P310" s="27"/>
      <c r="AR310" s="12"/>
      <c r="BH310" s="12"/>
      <c r="BX310" s="12"/>
      <c r="CN310" s="12"/>
    </row>
    <row r="311" spans="1:92" s="11" customFormat="1" ht="11.25">
      <c r="A311" s="32">
        <v>12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1"/>
      <c r="M311" s="29"/>
      <c r="N311" s="55"/>
      <c r="O311" s="28"/>
      <c r="P311" s="27"/>
      <c r="AR311" s="12"/>
      <c r="BH311" s="12"/>
      <c r="BX311" s="12"/>
      <c r="CN311" s="12"/>
    </row>
    <row r="312" spans="1:92" s="11" customFormat="1" ht="11.25">
      <c r="A312" s="32">
        <v>13</v>
      </c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1"/>
      <c r="M312" s="29"/>
      <c r="N312" s="55"/>
      <c r="O312" s="28"/>
      <c r="P312" s="27"/>
      <c r="AR312" s="12"/>
      <c r="BH312" s="12"/>
      <c r="BX312" s="12"/>
      <c r="CN312" s="12"/>
    </row>
    <row r="313" spans="1:92" s="11" customFormat="1" ht="11.25">
      <c r="A313" s="32">
        <v>14</v>
      </c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1"/>
      <c r="M313" s="29"/>
      <c r="N313" s="55"/>
      <c r="O313" s="28"/>
      <c r="P313" s="27"/>
      <c r="AR313" s="12"/>
      <c r="BH313" s="12"/>
      <c r="BX313" s="12"/>
      <c r="CN313" s="12"/>
    </row>
    <row r="314" spans="1:92" s="11" customFormat="1" ht="11.25">
      <c r="A314" s="32">
        <v>15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1"/>
      <c r="M314" s="29"/>
      <c r="N314" s="55"/>
      <c r="O314" s="28"/>
      <c r="P314" s="27"/>
      <c r="AR314" s="12"/>
      <c r="BH314" s="12"/>
      <c r="BX314" s="12"/>
      <c r="CN314" s="12"/>
    </row>
    <row r="315" spans="1:92" s="11" customFormat="1" ht="11.25">
      <c r="A315" s="32">
        <v>16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1"/>
      <c r="M315" s="29"/>
      <c r="N315" s="55"/>
      <c r="O315" s="28"/>
      <c r="P315" s="27"/>
      <c r="AR315" s="12"/>
      <c r="BH315" s="12"/>
      <c r="BX315" s="12"/>
      <c r="CN315" s="12"/>
    </row>
    <row r="316" spans="1:92" s="11" customFormat="1" ht="11.25">
      <c r="A316" s="32">
        <v>17</v>
      </c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1"/>
      <c r="M316" s="29"/>
      <c r="N316" s="55"/>
      <c r="O316" s="28"/>
      <c r="P316" s="27"/>
      <c r="AR316" s="12"/>
      <c r="BH316" s="12"/>
      <c r="BX316" s="12"/>
      <c r="CN316" s="12"/>
    </row>
    <row r="317" spans="1:92" s="11" customFormat="1" ht="11.25">
      <c r="A317" s="32">
        <v>18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1"/>
      <c r="M317" s="29"/>
      <c r="N317" s="55"/>
      <c r="O317" s="28"/>
      <c r="P317" s="27"/>
      <c r="AR317" s="12"/>
      <c r="BH317" s="12"/>
      <c r="BX317" s="12"/>
      <c r="CN317" s="12"/>
    </row>
    <row r="318" spans="1:92" s="11" customFormat="1" ht="11.25">
      <c r="A318" s="32">
        <v>19</v>
      </c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1"/>
      <c r="M318" s="29"/>
      <c r="N318" s="55"/>
      <c r="O318" s="28"/>
      <c r="P318" s="27"/>
      <c r="AR318" s="12"/>
      <c r="BH318" s="12"/>
      <c r="BX318" s="12"/>
      <c r="CN318" s="12"/>
    </row>
    <row r="319" spans="1:92" s="11" customFormat="1" ht="12" thickBot="1">
      <c r="A319" s="26">
        <v>20</v>
      </c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113"/>
      <c r="O319" s="22"/>
      <c r="P319" s="21"/>
      <c r="AR319" s="12"/>
      <c r="BH319" s="12"/>
      <c r="BX319" s="12"/>
      <c r="CN319" s="12"/>
    </row>
    <row r="320" spans="1:92" s="11" customFormat="1" ht="14.25" thickBot="1">
      <c r="A320" s="177" t="s">
        <v>16</v>
      </c>
      <c r="B320" s="178"/>
      <c r="C320" s="178"/>
      <c r="D320" s="178"/>
      <c r="E320" s="179"/>
      <c r="F320" s="19"/>
      <c r="G320" s="19"/>
      <c r="H320" s="20">
        <f>SUM(H300:H319)</f>
        <v>2400</v>
      </c>
      <c r="I320" s="19"/>
      <c r="J320" s="19"/>
      <c r="K320" s="19"/>
      <c r="L320" s="18">
        <f>SUM(L300:L319)</f>
        <v>2</v>
      </c>
      <c r="M320" s="17">
        <f>SUM(M300:M319)</f>
        <v>0</v>
      </c>
      <c r="N320" s="112">
        <f>SUM(N300:N303)</f>
        <v>0</v>
      </c>
      <c r="O320" s="16">
        <f>SUM(O300:O319)</f>
        <v>0</v>
      </c>
      <c r="P320" s="15">
        <f>SUM(P300:P319)</f>
        <v>0</v>
      </c>
      <c r="AR320" s="12"/>
      <c r="BH320" s="12"/>
      <c r="BX320" s="12"/>
      <c r="CN320" s="12"/>
    </row>
    <row r="321" spans="1:92" s="11" customFormat="1" ht="12" thickBot="1">
      <c r="L321" s="12"/>
      <c r="AB321" s="12"/>
      <c r="AR321" s="12"/>
      <c r="BH321" s="12"/>
      <c r="BX321" s="12"/>
      <c r="CN321" s="12"/>
    </row>
    <row r="322" spans="1:92" s="11" customFormat="1" ht="14.25" thickBot="1">
      <c r="A322" s="173" t="s">
        <v>15</v>
      </c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14"/>
      <c r="O322" s="181" t="s">
        <v>14</v>
      </c>
      <c r="P322" s="181"/>
      <c r="AB322" s="12"/>
      <c r="AR322" s="12"/>
      <c r="BH322" s="12"/>
      <c r="BX322" s="12"/>
      <c r="CN322" s="12"/>
    </row>
    <row r="323" spans="1:92" s="11" customFormat="1" ht="12.75">
      <c r="A323" s="42" t="s">
        <v>13</v>
      </c>
      <c r="B323" s="40" t="s">
        <v>80</v>
      </c>
      <c r="C323" s="40" t="s">
        <v>12</v>
      </c>
      <c r="D323" s="40" t="s">
        <v>0</v>
      </c>
      <c r="E323" s="40" t="s">
        <v>11</v>
      </c>
      <c r="F323" s="40" t="s">
        <v>84</v>
      </c>
      <c r="G323" s="40" t="s">
        <v>84</v>
      </c>
      <c r="H323" s="41" t="s">
        <v>10</v>
      </c>
      <c r="I323" s="41" t="s">
        <v>73</v>
      </c>
      <c r="J323" s="40" t="s">
        <v>9</v>
      </c>
      <c r="K323" s="40" t="s">
        <v>393</v>
      </c>
      <c r="L323" s="39" t="s">
        <v>7</v>
      </c>
      <c r="M323" s="38" t="s">
        <v>89</v>
      </c>
      <c r="N323" s="108" t="s">
        <v>313</v>
      </c>
      <c r="O323" s="37" t="s">
        <v>76</v>
      </c>
      <c r="P323" s="36" t="s">
        <v>78</v>
      </c>
      <c r="AB323" s="12"/>
      <c r="AR323" s="12"/>
      <c r="BH323" s="12"/>
      <c r="BX323" s="12"/>
      <c r="CN323" s="12"/>
    </row>
    <row r="324" spans="1:92" s="11" customFormat="1" ht="11.25">
      <c r="A324" s="32">
        <v>1</v>
      </c>
      <c r="B324" s="30" t="s">
        <v>79</v>
      </c>
      <c r="C324" s="30" t="s">
        <v>71</v>
      </c>
      <c r="D324" s="30" t="s">
        <v>88</v>
      </c>
      <c r="E324" s="30" t="s">
        <v>83</v>
      </c>
      <c r="F324" s="31" t="s">
        <v>86</v>
      </c>
      <c r="G324" s="31">
        <v>12</v>
      </c>
      <c r="H324" s="35">
        <v>1500</v>
      </c>
      <c r="I324" s="35" t="s">
        <v>258</v>
      </c>
      <c r="J324" s="34">
        <v>2</v>
      </c>
      <c r="K324" s="53"/>
      <c r="L324" s="31">
        <v>1</v>
      </c>
      <c r="M324" s="29">
        <f>H324*G324</f>
        <v>18000</v>
      </c>
      <c r="N324" s="55">
        <v>0</v>
      </c>
      <c r="O324" s="52"/>
      <c r="P324" s="27"/>
      <c r="AB324" s="12"/>
      <c r="AR324" s="12"/>
      <c r="BH324" s="12"/>
      <c r="BX324" s="12"/>
      <c r="CN324" s="12"/>
    </row>
    <row r="325" spans="1:92" s="11" customFormat="1" ht="11.25">
      <c r="A325" s="32">
        <v>2</v>
      </c>
      <c r="B325" s="30" t="s">
        <v>79</v>
      </c>
      <c r="C325" s="30" t="s">
        <v>71</v>
      </c>
      <c r="D325" s="30" t="s">
        <v>261</v>
      </c>
      <c r="E325" s="30" t="s">
        <v>160</v>
      </c>
      <c r="F325" s="31" t="s">
        <v>86</v>
      </c>
      <c r="G325" s="31">
        <v>1</v>
      </c>
      <c r="H325" s="35">
        <v>952</v>
      </c>
      <c r="I325" s="35">
        <v>1000</v>
      </c>
      <c r="J325" s="34">
        <v>1</v>
      </c>
      <c r="K325" s="53"/>
      <c r="L325" s="31">
        <v>1</v>
      </c>
      <c r="M325" s="29">
        <v>12000</v>
      </c>
      <c r="N325" s="55">
        <v>0</v>
      </c>
      <c r="O325" s="52"/>
      <c r="P325" s="27"/>
      <c r="AB325" s="12"/>
      <c r="AR325" s="12"/>
      <c r="BH325" s="12"/>
      <c r="BX325" s="12"/>
      <c r="CN325" s="12"/>
    </row>
    <row r="326" spans="1:92" s="11" customFormat="1" ht="11.25">
      <c r="A326" s="32">
        <v>3</v>
      </c>
      <c r="B326" s="30" t="s">
        <v>79</v>
      </c>
      <c r="C326" s="30" t="s">
        <v>71</v>
      </c>
      <c r="D326" s="30" t="s">
        <v>371</v>
      </c>
      <c r="E326" s="30" t="s">
        <v>199</v>
      </c>
      <c r="F326" s="31" t="s">
        <v>195</v>
      </c>
      <c r="G326" s="31">
        <v>1</v>
      </c>
      <c r="H326" s="30">
        <v>1800</v>
      </c>
      <c r="I326" s="30"/>
      <c r="J326" s="30">
        <v>4</v>
      </c>
      <c r="K326" s="30"/>
      <c r="L326" s="31">
        <v>1</v>
      </c>
      <c r="M326" s="30">
        <v>5400</v>
      </c>
      <c r="N326" s="55">
        <v>0</v>
      </c>
      <c r="O326" s="52"/>
      <c r="P326" s="27"/>
      <c r="AB326" s="12"/>
      <c r="AR326" s="12"/>
      <c r="BH326" s="12"/>
      <c r="BX326" s="12"/>
      <c r="CN326" s="12"/>
    </row>
    <row r="327" spans="1:92" s="11" customFormat="1" ht="11.25">
      <c r="A327" s="32">
        <v>4</v>
      </c>
      <c r="B327" s="30" t="s">
        <v>79</v>
      </c>
      <c r="C327" s="30" t="s">
        <v>71</v>
      </c>
      <c r="D327" s="30" t="s">
        <v>478</v>
      </c>
      <c r="E327" s="30" t="s">
        <v>199</v>
      </c>
      <c r="F327" s="31" t="s">
        <v>195</v>
      </c>
      <c r="G327" s="31" t="s">
        <v>482</v>
      </c>
      <c r="H327" s="35">
        <v>1500</v>
      </c>
      <c r="I327" s="35"/>
      <c r="J327" s="30">
        <v>1</v>
      </c>
      <c r="K327" s="30"/>
      <c r="L327" s="31">
        <v>1</v>
      </c>
      <c r="M327" s="29">
        <v>4500</v>
      </c>
      <c r="N327" s="55">
        <v>0</v>
      </c>
      <c r="O327" s="52"/>
      <c r="P327" s="27"/>
      <c r="AB327" s="12"/>
      <c r="AR327" s="12"/>
      <c r="BH327" s="12"/>
      <c r="BX327" s="12"/>
      <c r="CN327" s="12"/>
    </row>
    <row r="328" spans="1:92" s="11" customFormat="1" ht="11.25">
      <c r="A328" s="32">
        <v>5</v>
      </c>
      <c r="B328" s="30"/>
      <c r="C328" s="30"/>
      <c r="D328" s="30"/>
      <c r="E328" s="30"/>
      <c r="F328" s="30"/>
      <c r="G328" s="30"/>
      <c r="H328" s="34"/>
      <c r="I328" s="34"/>
      <c r="J328" s="34"/>
      <c r="K328" s="33"/>
      <c r="L328" s="31"/>
      <c r="M328" s="29"/>
      <c r="N328" s="55"/>
      <c r="O328" s="52"/>
      <c r="P328" s="27"/>
      <c r="AB328" s="12"/>
      <c r="AR328" s="12"/>
      <c r="BH328" s="12"/>
      <c r="BX328" s="12"/>
      <c r="CN328" s="12"/>
    </row>
    <row r="329" spans="1:92" s="11" customFormat="1" ht="11.25">
      <c r="A329" s="32">
        <v>6</v>
      </c>
      <c r="B329" s="30"/>
      <c r="C329" s="30"/>
      <c r="D329" s="30"/>
      <c r="E329" s="30"/>
      <c r="F329" s="30"/>
      <c r="G329" s="30"/>
      <c r="H329" s="35"/>
      <c r="I329" s="35"/>
      <c r="J329" s="34"/>
      <c r="K329" s="33"/>
      <c r="L329" s="31"/>
      <c r="M329" s="29"/>
      <c r="N329" s="55"/>
      <c r="O329" s="28"/>
      <c r="P329" s="27"/>
      <c r="AB329" s="12"/>
      <c r="AR329" s="12"/>
      <c r="BH329" s="12"/>
      <c r="BX329" s="12"/>
      <c r="CN329" s="12"/>
    </row>
    <row r="330" spans="1:92" s="11" customFormat="1" ht="11.25">
      <c r="A330" s="32">
        <v>7</v>
      </c>
      <c r="B330" s="30"/>
      <c r="C330" s="30"/>
      <c r="D330" s="30"/>
      <c r="E330" s="30"/>
      <c r="F330" s="30"/>
      <c r="G330" s="30"/>
      <c r="H330" s="35"/>
      <c r="I330" s="35"/>
      <c r="J330" s="34"/>
      <c r="K330" s="33"/>
      <c r="L330" s="31"/>
      <c r="M330" s="29"/>
      <c r="N330" s="55"/>
      <c r="O330" s="28"/>
      <c r="P330" s="27"/>
      <c r="AB330" s="12"/>
      <c r="AR330" s="12"/>
      <c r="BH330" s="12"/>
      <c r="BX330" s="12"/>
      <c r="CN330" s="12"/>
    </row>
    <row r="331" spans="1:92" s="11" customFormat="1" ht="11.25">
      <c r="A331" s="32">
        <v>8</v>
      </c>
      <c r="B331" s="30"/>
      <c r="C331" s="30"/>
      <c r="D331" s="30"/>
      <c r="E331" s="30"/>
      <c r="F331" s="30"/>
      <c r="G331" s="30"/>
      <c r="H331" s="34"/>
      <c r="I331" s="34"/>
      <c r="J331" s="34"/>
      <c r="K331" s="33"/>
      <c r="L331" s="31"/>
      <c r="M331" s="29"/>
      <c r="N331" s="55"/>
      <c r="O331" s="28"/>
      <c r="P331" s="27"/>
      <c r="AB331" s="12"/>
      <c r="AR331" s="12"/>
      <c r="BH331" s="12"/>
      <c r="BX331" s="12"/>
      <c r="CN331" s="12"/>
    </row>
    <row r="332" spans="1:92" s="11" customFormat="1" ht="11.25">
      <c r="A332" s="32">
        <v>9</v>
      </c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1"/>
      <c r="M332" s="29"/>
      <c r="N332" s="55"/>
      <c r="O332" s="28"/>
      <c r="P332" s="27"/>
      <c r="AB332" s="12"/>
      <c r="AR332" s="12"/>
      <c r="BH332" s="12"/>
      <c r="BX332" s="12"/>
      <c r="CN332" s="12"/>
    </row>
    <row r="333" spans="1:92" s="11" customFormat="1" ht="11.25">
      <c r="A333" s="32">
        <v>10</v>
      </c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1"/>
      <c r="M333" s="29"/>
      <c r="N333" s="55"/>
      <c r="O333" s="28"/>
      <c r="P333" s="27"/>
      <c r="AB333" s="12"/>
      <c r="AR333" s="12"/>
      <c r="BH333" s="12"/>
      <c r="BX333" s="12"/>
      <c r="CN333" s="12"/>
    </row>
    <row r="334" spans="1:92" s="11" customFormat="1" ht="11.25">
      <c r="A334" s="32">
        <v>11</v>
      </c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1"/>
      <c r="M334" s="29"/>
      <c r="N334" s="55"/>
      <c r="O334" s="28"/>
      <c r="P334" s="27"/>
      <c r="AB334" s="12"/>
      <c r="AR334" s="12"/>
      <c r="BH334" s="12"/>
      <c r="BX334" s="12"/>
      <c r="CN334" s="12"/>
    </row>
    <row r="335" spans="1:92" s="11" customFormat="1" ht="11.25">
      <c r="A335" s="32">
        <v>12</v>
      </c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1"/>
      <c r="M335" s="29"/>
      <c r="N335" s="55"/>
      <c r="O335" s="28"/>
      <c r="P335" s="27"/>
      <c r="AB335" s="12"/>
      <c r="AR335" s="12"/>
      <c r="BH335" s="12"/>
      <c r="BX335" s="12"/>
      <c r="CN335" s="12"/>
    </row>
    <row r="336" spans="1:92" s="11" customFormat="1" ht="11.25">
      <c r="A336" s="32">
        <v>13</v>
      </c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1"/>
      <c r="M336" s="29"/>
      <c r="N336" s="55"/>
      <c r="O336" s="28"/>
      <c r="P336" s="27"/>
      <c r="AB336" s="12"/>
      <c r="AR336" s="12"/>
      <c r="BH336" s="12"/>
      <c r="BX336" s="12"/>
      <c r="CN336" s="12"/>
    </row>
    <row r="337" spans="1:92" s="11" customFormat="1" ht="11.25">
      <c r="A337" s="32">
        <v>14</v>
      </c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1"/>
      <c r="M337" s="29"/>
      <c r="N337" s="55"/>
      <c r="O337" s="28"/>
      <c r="P337" s="27"/>
      <c r="AB337" s="12"/>
      <c r="AR337" s="12"/>
      <c r="BH337" s="12"/>
      <c r="BX337" s="12"/>
      <c r="CN337" s="12"/>
    </row>
    <row r="338" spans="1:92" s="11" customFormat="1" ht="11.25">
      <c r="A338" s="32">
        <v>15</v>
      </c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1"/>
      <c r="M338" s="29"/>
      <c r="N338" s="55"/>
      <c r="O338" s="28"/>
      <c r="P338" s="27"/>
      <c r="AB338" s="12"/>
      <c r="AR338" s="12"/>
      <c r="BH338" s="12"/>
      <c r="BX338" s="12"/>
      <c r="CN338" s="12"/>
    </row>
    <row r="339" spans="1:92" s="11" customFormat="1" ht="11.25">
      <c r="A339" s="32">
        <v>16</v>
      </c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1"/>
      <c r="M339" s="29"/>
      <c r="N339" s="55"/>
      <c r="O339" s="28"/>
      <c r="P339" s="27"/>
      <c r="AB339" s="12"/>
      <c r="AR339" s="12"/>
      <c r="BH339" s="12"/>
      <c r="BX339" s="12"/>
      <c r="CN339" s="12"/>
    </row>
    <row r="340" spans="1:92" s="11" customFormat="1" ht="11.25">
      <c r="A340" s="32">
        <v>17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1"/>
      <c r="M340" s="29"/>
      <c r="N340" s="55"/>
      <c r="O340" s="28"/>
      <c r="P340" s="27"/>
      <c r="AB340" s="12"/>
      <c r="AR340" s="12"/>
      <c r="BH340" s="12"/>
      <c r="BX340" s="12"/>
      <c r="CN340" s="12"/>
    </row>
    <row r="341" spans="1:92" s="11" customFormat="1" ht="11.25">
      <c r="A341" s="32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1"/>
      <c r="M341" s="29"/>
      <c r="N341" s="55"/>
      <c r="O341" s="28"/>
      <c r="P341" s="27"/>
      <c r="AB341" s="12"/>
      <c r="AR341" s="12"/>
      <c r="BH341" s="12"/>
      <c r="BX341" s="12"/>
      <c r="CN341" s="12"/>
    </row>
    <row r="342" spans="1:92" s="11" customFormat="1" ht="11.25">
      <c r="A342" s="32">
        <v>19</v>
      </c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1"/>
      <c r="M342" s="29"/>
      <c r="N342" s="55"/>
      <c r="O342" s="28"/>
      <c r="P342" s="27"/>
      <c r="AB342" s="12"/>
      <c r="AR342" s="12"/>
      <c r="BH342" s="12"/>
      <c r="BX342" s="12"/>
      <c r="CN342" s="12"/>
    </row>
    <row r="343" spans="1:92" s="11" customFormat="1" ht="12" thickBot="1">
      <c r="A343" s="26">
        <v>20</v>
      </c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113"/>
      <c r="O343" s="22"/>
      <c r="P343" s="21"/>
      <c r="AB343" s="12"/>
      <c r="AR343" s="12"/>
      <c r="BH343" s="12"/>
      <c r="BX343" s="12"/>
      <c r="CN343" s="12"/>
    </row>
    <row r="344" spans="1:92" s="11" customFormat="1" ht="14.25" thickBot="1">
      <c r="A344" s="177" t="s">
        <v>6</v>
      </c>
      <c r="B344" s="178"/>
      <c r="C344" s="178"/>
      <c r="D344" s="178"/>
      <c r="E344" s="179"/>
      <c r="F344" s="19"/>
      <c r="G344" s="19"/>
      <c r="H344" s="20">
        <f>SUM(H324:H343)</f>
        <v>5752</v>
      </c>
      <c r="I344" s="19"/>
      <c r="J344" s="19"/>
      <c r="K344" s="19"/>
      <c r="L344" s="18">
        <f>SUM(L324:L343)</f>
        <v>4</v>
      </c>
      <c r="M344" s="17">
        <f>SUM(M324:M343)</f>
        <v>39900</v>
      </c>
      <c r="N344" s="112">
        <f>SUM(N324:N328)</f>
        <v>0</v>
      </c>
      <c r="O344" s="16">
        <f>SUM(O324:O343)</f>
        <v>0</v>
      </c>
      <c r="P344" s="15">
        <f>SUM(P324:P343)</f>
        <v>0</v>
      </c>
      <c r="AB344" s="12"/>
      <c r="AR344" s="12"/>
      <c r="BH344" s="12"/>
      <c r="BX344" s="12"/>
      <c r="CN344" s="12"/>
    </row>
  </sheetData>
  <mergeCells count="76">
    <mergeCell ref="A322:M322"/>
    <mergeCell ref="O322:P322"/>
    <mergeCell ref="A344:E344"/>
    <mergeCell ref="A274:M274"/>
    <mergeCell ref="O274:P274"/>
    <mergeCell ref="A296:E296"/>
    <mergeCell ref="A298:M298"/>
    <mergeCell ref="O298:P298"/>
    <mergeCell ref="A320:E320"/>
    <mergeCell ref="O238:P238"/>
    <mergeCell ref="A190:M190"/>
    <mergeCell ref="A260:E260"/>
    <mergeCell ref="A261:E261"/>
    <mergeCell ref="A262:C262"/>
    <mergeCell ref="O190:P190"/>
    <mergeCell ref="A212:E212"/>
    <mergeCell ref="A214:M214"/>
    <mergeCell ref="O214:P214"/>
    <mergeCell ref="A236:E236"/>
    <mergeCell ref="A181:C181"/>
    <mergeCell ref="A265:C265"/>
    <mergeCell ref="A238:M238"/>
    <mergeCell ref="A263:C263"/>
    <mergeCell ref="A264:C264"/>
    <mergeCell ref="A177:E177"/>
    <mergeCell ref="A175:E175"/>
    <mergeCell ref="A178:C178"/>
    <mergeCell ref="A179:C179"/>
    <mergeCell ref="A180:C180"/>
    <mergeCell ref="A129:M129"/>
    <mergeCell ref="O129:P129"/>
    <mergeCell ref="A151:E151"/>
    <mergeCell ref="A153:M153"/>
    <mergeCell ref="O153:P153"/>
    <mergeCell ref="O105:P105"/>
    <mergeCell ref="A127:E127"/>
    <mergeCell ref="A65:E65"/>
    <mergeCell ref="A67:M67"/>
    <mergeCell ref="O67:P67"/>
    <mergeCell ref="A89:E89"/>
    <mergeCell ref="A91:E91"/>
    <mergeCell ref="A92:C92"/>
    <mergeCell ref="A93:C93"/>
    <mergeCell ref="A94:C94"/>
    <mergeCell ref="A95:C95"/>
    <mergeCell ref="A105:M105"/>
    <mergeCell ref="A18:C18"/>
    <mergeCell ref="A19:M19"/>
    <mergeCell ref="O19:P19"/>
    <mergeCell ref="A41:E41"/>
    <mergeCell ref="A43:M43"/>
    <mergeCell ref="O43:P43"/>
    <mergeCell ref="A17:C17"/>
    <mergeCell ref="A9:C9"/>
    <mergeCell ref="H9:I9"/>
    <mergeCell ref="H10:J10"/>
    <mergeCell ref="A11:C11"/>
    <mergeCell ref="H11:I11"/>
    <mergeCell ref="A12:C12"/>
    <mergeCell ref="H12:I12"/>
    <mergeCell ref="A14:E14"/>
    <mergeCell ref="A15:C15"/>
    <mergeCell ref="A10:D10"/>
    <mergeCell ref="A16:D16"/>
    <mergeCell ref="A5:C5"/>
    <mergeCell ref="H5:I5"/>
    <mergeCell ref="A6:C6"/>
    <mergeCell ref="H6:I6"/>
    <mergeCell ref="A8:E8"/>
    <mergeCell ref="H8:K8"/>
    <mergeCell ref="A2:E2"/>
    <mergeCell ref="H2:K2"/>
    <mergeCell ref="A3:C3"/>
    <mergeCell ref="H3:I3"/>
    <mergeCell ref="H4:J4"/>
    <mergeCell ref="A4:D4"/>
  </mergeCells>
  <phoneticPr fontId="1" type="noConversion"/>
  <pageMargins left="0.7" right="0.7" top="0.75" bottom="0.75" header="0.3" footer="0.3"/>
  <pageSetup paperSize="8" scale="93" orientation="portrait" r:id="rId1"/>
  <rowBreaks count="3" manualBreakCount="3">
    <brk id="104" max="16383" man="1"/>
    <brk id="189" max="16383" man="1"/>
    <brk id="27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344"/>
  <sheetViews>
    <sheetView topLeftCell="A5" zoomScale="87" zoomScaleNormal="87" workbookViewId="0">
      <selection activeCell="F333" sqref="F333"/>
    </sheetView>
  </sheetViews>
  <sheetFormatPr defaultColWidth="9" defaultRowHeight="16.5"/>
  <cols>
    <col min="1" max="1" width="4.5" style="1" bestFit="1" customWidth="1"/>
    <col min="2" max="2" width="9" style="1"/>
    <col min="3" max="3" width="10" style="1" bestFit="1" customWidth="1"/>
    <col min="4" max="4" width="32.25" style="1" customWidth="1"/>
    <col min="5" max="5" width="12.75" style="1" customWidth="1"/>
    <col min="6" max="6" width="10" style="1" bestFit="1" customWidth="1"/>
    <col min="7" max="7" width="10" style="1" customWidth="1"/>
    <col min="8" max="9" width="11.625" style="1" bestFit="1" customWidth="1"/>
    <col min="10" max="10" width="4.5" style="1" bestFit="1" customWidth="1"/>
    <col min="11" max="11" width="8.25" style="1" bestFit="1" customWidth="1"/>
    <col min="12" max="12" width="4.5" style="1" bestFit="1" customWidth="1"/>
    <col min="13" max="14" width="7.625" style="1" customWidth="1"/>
    <col min="15" max="15" width="9" style="1"/>
    <col min="16" max="16" width="8.25" style="1" bestFit="1" customWidth="1"/>
    <col min="17" max="17" width="4.5" style="1" bestFit="1" customWidth="1"/>
    <col min="18" max="18" width="9" style="1"/>
    <col min="19" max="19" width="10" style="1" bestFit="1" customWidth="1"/>
    <col min="20" max="20" width="12.625" style="1" customWidth="1"/>
    <col min="21" max="21" width="7.5" style="1" bestFit="1" customWidth="1"/>
    <col min="22" max="22" width="10" style="1" bestFit="1" customWidth="1"/>
    <col min="23" max="24" width="11.625" style="1" bestFit="1" customWidth="1"/>
    <col min="25" max="25" width="13.375" style="1" bestFit="1" customWidth="1"/>
    <col min="26" max="26" width="4.5" style="1" bestFit="1" customWidth="1"/>
    <col min="27" max="27" width="7.5" style="1" bestFit="1" customWidth="1"/>
    <col min="28" max="28" width="4.5" style="1" bestFit="1" customWidth="1"/>
    <col min="29" max="30" width="7.5" style="1" bestFit="1" customWidth="1"/>
    <col min="31" max="31" width="9" style="1"/>
    <col min="32" max="32" width="8.25" style="1" bestFit="1" customWidth="1"/>
    <col min="33" max="33" width="4.5" style="1" bestFit="1" customWidth="1"/>
    <col min="34" max="34" width="9" style="1"/>
    <col min="35" max="35" width="10" style="1" bestFit="1" customWidth="1"/>
    <col min="36" max="36" width="12.625" style="1" customWidth="1"/>
    <col min="37" max="37" width="8.25" style="1" bestFit="1" customWidth="1"/>
    <col min="38" max="38" width="10.25" style="1" bestFit="1" customWidth="1"/>
    <col min="39" max="40" width="11.625" style="1" bestFit="1" customWidth="1"/>
    <col min="41" max="41" width="13.375" style="1" bestFit="1" customWidth="1"/>
    <col min="42" max="42" width="4.5" style="1" bestFit="1" customWidth="1"/>
    <col min="43" max="43" width="7.5" style="1" bestFit="1" customWidth="1"/>
    <col min="44" max="44" width="4.5" style="1" bestFit="1" customWidth="1"/>
    <col min="45" max="46" width="7.5" style="1" bestFit="1" customWidth="1"/>
    <col min="47" max="47" width="9" style="1"/>
    <col min="48" max="48" width="8.25" style="1" bestFit="1" customWidth="1"/>
    <col min="49" max="49" width="4.5" style="1" bestFit="1" customWidth="1"/>
    <col min="50" max="50" width="9" style="1"/>
    <col min="51" max="51" width="10" style="1" bestFit="1" customWidth="1"/>
    <col min="52" max="52" width="12.625" style="1" customWidth="1"/>
    <col min="53" max="53" width="8.25" style="1" bestFit="1" customWidth="1"/>
    <col min="54" max="54" width="11" style="1" bestFit="1" customWidth="1"/>
    <col min="55" max="56" width="11.625" style="1" bestFit="1" customWidth="1"/>
    <col min="57" max="57" width="13.375" style="1" bestFit="1" customWidth="1"/>
    <col min="58" max="58" width="4.5" style="1" bestFit="1" customWidth="1"/>
    <col min="59" max="59" width="7.5" style="1" bestFit="1" customWidth="1"/>
    <col min="60" max="60" width="4.5" style="1" bestFit="1" customWidth="1"/>
    <col min="61" max="62" width="7.5" style="1" bestFit="1" customWidth="1"/>
    <col min="63" max="63" width="9" style="1"/>
    <col min="64" max="64" width="8.25" style="1" bestFit="1" customWidth="1"/>
    <col min="65" max="65" width="4.5" style="1" bestFit="1" customWidth="1"/>
    <col min="66" max="66" width="9" style="1"/>
    <col min="67" max="67" width="10" style="1" bestFit="1" customWidth="1"/>
    <col min="68" max="68" width="12.625" style="1" customWidth="1"/>
    <col min="69" max="69" width="8.125" style="1" bestFit="1" customWidth="1"/>
    <col min="70" max="70" width="10.375" style="1" bestFit="1" customWidth="1"/>
    <col min="71" max="72" width="11.625" style="1" bestFit="1" customWidth="1"/>
    <col min="73" max="73" width="13.375" style="1" bestFit="1" customWidth="1"/>
    <col min="74" max="74" width="4.5" style="1" bestFit="1" customWidth="1"/>
    <col min="75" max="75" width="7.5" style="1" bestFit="1" customWidth="1"/>
    <col min="76" max="76" width="4.5" style="1" bestFit="1" customWidth="1"/>
    <col min="77" max="78" width="7.5" style="1" bestFit="1" customWidth="1"/>
    <col min="79" max="79" width="9" style="1"/>
    <col min="80" max="80" width="8.25" style="1" bestFit="1" customWidth="1"/>
    <col min="81" max="81" width="4.5" style="1" bestFit="1" customWidth="1"/>
    <col min="82" max="82" width="9" style="1"/>
    <col min="83" max="83" width="10" style="1" bestFit="1" customWidth="1"/>
    <col min="84" max="84" width="12.625" style="1" customWidth="1"/>
    <col min="85" max="85" width="8.25" style="1" bestFit="1" customWidth="1"/>
    <col min="86" max="86" width="10.25" style="1" bestFit="1" customWidth="1"/>
    <col min="87" max="88" width="11.625" style="1" bestFit="1" customWidth="1"/>
    <col min="89" max="89" width="13.375" style="1" bestFit="1" customWidth="1"/>
    <col min="90" max="90" width="4.5" style="1" bestFit="1" customWidth="1"/>
    <col min="91" max="91" width="7.5" style="1" bestFit="1" customWidth="1"/>
    <col min="92" max="92" width="4.5" style="1" bestFit="1" customWidth="1"/>
    <col min="93" max="94" width="7.5" style="1" bestFit="1" customWidth="1"/>
    <col min="95" max="95" width="9" style="1"/>
    <col min="96" max="96" width="8.25" style="1" bestFit="1" customWidth="1"/>
    <col min="97" max="16384" width="9" style="1"/>
  </cols>
  <sheetData>
    <row r="1" spans="1:92" s="11" customFormat="1" ht="12" thickBot="1">
      <c r="L1" s="12"/>
      <c r="AB1" s="12"/>
      <c r="AR1" s="12"/>
      <c r="BH1" s="12"/>
      <c r="BX1" s="12"/>
      <c r="CN1" s="12"/>
    </row>
    <row r="2" spans="1:92" s="9" customFormat="1" ht="17.25" customHeight="1">
      <c r="A2" s="162" t="s">
        <v>5</v>
      </c>
      <c r="B2" s="163"/>
      <c r="C2" s="163"/>
      <c r="D2" s="163"/>
      <c r="E2" s="164"/>
      <c r="F2" s="14"/>
      <c r="G2" s="14"/>
      <c r="H2" s="162" t="s">
        <v>4</v>
      </c>
      <c r="I2" s="163"/>
      <c r="J2" s="163"/>
      <c r="K2" s="164"/>
      <c r="R2" s="10"/>
      <c r="BN2" s="10"/>
      <c r="CD2" s="10"/>
    </row>
    <row r="3" spans="1:92" s="7" customFormat="1" ht="18" customHeight="1">
      <c r="A3" s="165" t="s">
        <v>315</v>
      </c>
      <c r="B3" s="166"/>
      <c r="C3" s="166"/>
      <c r="D3" s="6">
        <f>SUM(L41,L65,L89)</f>
        <v>6</v>
      </c>
      <c r="E3" s="4">
        <f>SUM(M41,M65,M89)</f>
        <v>23175</v>
      </c>
      <c r="F3" s="13"/>
      <c r="G3" s="13"/>
      <c r="H3" s="165" t="s">
        <v>314</v>
      </c>
      <c r="I3" s="166"/>
      <c r="J3" s="6">
        <f>SUM(L127,L151,L175)</f>
        <v>9</v>
      </c>
      <c r="K3" s="4">
        <f>SUM(M127,M151,M175)</f>
        <v>47475</v>
      </c>
      <c r="R3" s="8"/>
      <c r="BN3" s="8"/>
      <c r="CD3" s="8"/>
    </row>
    <row r="4" spans="1:92" s="7" customFormat="1" ht="18" customHeight="1">
      <c r="A4" s="167" t="s">
        <v>313</v>
      </c>
      <c r="B4" s="168"/>
      <c r="C4" s="168"/>
      <c r="D4" s="170"/>
      <c r="E4" s="4">
        <f>N41+N65+N89</f>
        <v>-75</v>
      </c>
      <c r="F4" s="13"/>
      <c r="G4" s="13"/>
      <c r="H4" s="167" t="s">
        <v>313</v>
      </c>
      <c r="I4" s="168"/>
      <c r="J4" s="169"/>
      <c r="K4" s="4">
        <f>N127+N151+N175</f>
        <v>-120</v>
      </c>
      <c r="R4" s="8"/>
      <c r="BN4" s="8"/>
      <c r="CD4" s="8"/>
    </row>
    <row r="5" spans="1:92" s="7" customFormat="1" ht="18.75" customHeight="1">
      <c r="A5" s="167" t="s">
        <v>75</v>
      </c>
      <c r="B5" s="168"/>
      <c r="C5" s="168"/>
      <c r="D5" s="5"/>
      <c r="E5" s="4">
        <f>SUM(O41,O65,O89)</f>
        <v>23100</v>
      </c>
      <c r="F5" s="13"/>
      <c r="G5" s="13"/>
      <c r="H5" s="167" t="s">
        <v>75</v>
      </c>
      <c r="I5" s="168"/>
      <c r="J5" s="5"/>
      <c r="K5" s="4">
        <f>SUM(O127,O151,O175)</f>
        <v>45555</v>
      </c>
      <c r="R5" s="8"/>
      <c r="BN5" s="8"/>
      <c r="CD5" s="8"/>
    </row>
    <row r="6" spans="1:92" s="7" customFormat="1" ht="18" customHeight="1" thickBot="1">
      <c r="A6" s="171" t="s">
        <v>77</v>
      </c>
      <c r="B6" s="172"/>
      <c r="C6" s="172"/>
      <c r="D6" s="3"/>
      <c r="E6" s="2">
        <f>SUM(P41,P65,P89)</f>
        <v>0</v>
      </c>
      <c r="F6" s="13"/>
      <c r="G6" s="13"/>
      <c r="H6" s="171" t="s">
        <v>77</v>
      </c>
      <c r="I6" s="172"/>
      <c r="J6" s="3"/>
      <c r="K6" s="2">
        <f>SUM(P127,P151,P175)</f>
        <v>1800</v>
      </c>
      <c r="R6" s="8"/>
      <c r="BN6" s="8"/>
      <c r="CD6" s="8"/>
    </row>
    <row r="7" spans="1:92" s="11" customFormat="1" ht="12" thickBot="1">
      <c r="L7" s="12"/>
      <c r="AB7" s="12"/>
      <c r="AR7" s="12"/>
      <c r="BH7" s="12"/>
      <c r="BX7" s="12"/>
      <c r="CN7" s="12"/>
    </row>
    <row r="8" spans="1:92">
      <c r="A8" s="162" t="s">
        <v>3</v>
      </c>
      <c r="B8" s="163"/>
      <c r="C8" s="163"/>
      <c r="D8" s="163"/>
      <c r="E8" s="164"/>
      <c r="F8" s="9"/>
      <c r="G8" s="9"/>
      <c r="H8" s="162" t="s">
        <v>2</v>
      </c>
      <c r="I8" s="163"/>
      <c r="J8" s="163"/>
      <c r="K8" s="164"/>
      <c r="L8" s="9"/>
      <c r="M8" s="9"/>
      <c r="N8" s="9"/>
      <c r="O8" s="9"/>
      <c r="P8" s="9"/>
      <c r="Q8" s="9"/>
      <c r="R8" s="10"/>
      <c r="S8" s="9"/>
      <c r="T8" s="9"/>
      <c r="U8" s="9"/>
      <c r="V8" s="9"/>
    </row>
    <row r="9" spans="1:92">
      <c r="A9" s="165" t="s">
        <v>163</v>
      </c>
      <c r="B9" s="166"/>
      <c r="C9" s="166"/>
      <c r="D9" s="6">
        <f>SUM(L212,L236,L260)</f>
        <v>10</v>
      </c>
      <c r="E9" s="4">
        <f>SUM(M260,M236,M212)</f>
        <v>75675</v>
      </c>
      <c r="F9" s="7"/>
      <c r="G9" s="7"/>
      <c r="H9" s="165" t="s">
        <v>162</v>
      </c>
      <c r="I9" s="166"/>
      <c r="J9" s="6">
        <f>SUM(L296,L320,L344)</f>
        <v>10</v>
      </c>
      <c r="K9" s="4">
        <f>SUM(M296,M320,M344)</f>
        <v>53240</v>
      </c>
      <c r="L9" s="7"/>
      <c r="M9" s="7"/>
      <c r="N9" s="7"/>
      <c r="O9" s="7"/>
      <c r="P9" s="7"/>
      <c r="Q9" s="7"/>
      <c r="R9" s="8"/>
      <c r="S9" s="7"/>
      <c r="T9" s="7"/>
      <c r="U9" s="7"/>
      <c r="V9" s="7"/>
    </row>
    <row r="10" spans="1:92">
      <c r="A10" s="167" t="s">
        <v>313</v>
      </c>
      <c r="B10" s="168"/>
      <c r="C10" s="168"/>
      <c r="D10" s="170"/>
      <c r="E10" s="4">
        <f>N212+N236+N260</f>
        <v>-135</v>
      </c>
      <c r="F10" s="7"/>
      <c r="G10" s="7"/>
      <c r="H10" s="167" t="s">
        <v>313</v>
      </c>
      <c r="I10" s="168"/>
      <c r="J10" s="169"/>
      <c r="K10" s="4">
        <f>N296+N320+N344</f>
        <v>-120</v>
      </c>
      <c r="L10" s="7"/>
      <c r="M10" s="7"/>
      <c r="N10" s="7"/>
      <c r="O10" s="7"/>
      <c r="P10" s="7"/>
      <c r="Q10" s="7"/>
      <c r="R10" s="8"/>
      <c r="S10" s="7"/>
      <c r="T10" s="7"/>
      <c r="U10" s="7"/>
      <c r="V10" s="7"/>
    </row>
    <row r="11" spans="1:92">
      <c r="A11" s="167" t="s">
        <v>75</v>
      </c>
      <c r="B11" s="168"/>
      <c r="C11" s="168"/>
      <c r="D11" s="5"/>
      <c r="E11" s="4">
        <f>SUM(O212,O236,O260)</f>
        <v>75540</v>
      </c>
      <c r="F11" s="7"/>
      <c r="G11" s="7"/>
      <c r="H11" s="167" t="s">
        <v>75</v>
      </c>
      <c r="I11" s="168"/>
      <c r="J11" s="5"/>
      <c r="K11" s="4">
        <f>SUM(O296,O320,O344)</f>
        <v>53171</v>
      </c>
      <c r="L11" s="7"/>
      <c r="M11" s="7"/>
      <c r="N11" s="7"/>
      <c r="O11" s="7"/>
      <c r="P11" s="7"/>
      <c r="Q11" s="7"/>
      <c r="R11" s="8"/>
      <c r="S11" s="7"/>
      <c r="T11" s="7"/>
      <c r="U11" s="7"/>
      <c r="V11" s="7"/>
    </row>
    <row r="12" spans="1:92" ht="17.25" thickBot="1">
      <c r="A12" s="171" t="s">
        <v>77</v>
      </c>
      <c r="B12" s="172"/>
      <c r="C12" s="172"/>
      <c r="D12" s="3"/>
      <c r="E12" s="2">
        <f>SUM(P260,P236,P212)</f>
        <v>0</v>
      </c>
      <c r="F12" s="7"/>
      <c r="G12" s="7"/>
      <c r="H12" s="171" t="s">
        <v>77</v>
      </c>
      <c r="I12" s="172"/>
      <c r="J12" s="3"/>
      <c r="K12" s="2">
        <f>SUM(P296,P320,P344)</f>
        <v>0</v>
      </c>
      <c r="L12" s="7"/>
      <c r="M12" s="7"/>
      <c r="N12" s="7"/>
      <c r="O12" s="7"/>
      <c r="P12" s="7"/>
      <c r="Q12" s="7"/>
      <c r="R12" s="8"/>
      <c r="S12" s="7"/>
      <c r="T12" s="7"/>
      <c r="U12" s="7"/>
      <c r="V12" s="7"/>
    </row>
    <row r="13" spans="1:92" ht="17.25" thickBot="1"/>
    <row r="14" spans="1:92">
      <c r="A14" s="162" t="s">
        <v>164</v>
      </c>
      <c r="B14" s="163"/>
      <c r="C14" s="163"/>
      <c r="D14" s="163"/>
      <c r="E14" s="164"/>
    </row>
    <row r="15" spans="1:92">
      <c r="A15" s="165" t="s">
        <v>163</v>
      </c>
      <c r="B15" s="166"/>
      <c r="C15" s="166"/>
      <c r="D15" s="6">
        <f>SUM(J9,D9,J3,D3)</f>
        <v>35</v>
      </c>
      <c r="E15" s="4">
        <f>SUM(K9,E9,K3,E3)</f>
        <v>199565</v>
      </c>
    </row>
    <row r="16" spans="1:92">
      <c r="A16" s="167" t="s">
        <v>313</v>
      </c>
      <c r="B16" s="168"/>
      <c r="C16" s="168"/>
      <c r="D16" s="170"/>
      <c r="E16" s="118">
        <f>E4+K4+K10+E10</f>
        <v>-450</v>
      </c>
    </row>
    <row r="17" spans="1:16">
      <c r="A17" s="167" t="s">
        <v>75</v>
      </c>
      <c r="B17" s="168"/>
      <c r="C17" s="168"/>
      <c r="D17" s="5"/>
      <c r="E17" s="4">
        <f>SUM(K11,E11,K5,E5)</f>
        <v>197366</v>
      </c>
    </row>
    <row r="18" spans="1:16" ht="17.25" thickBot="1">
      <c r="A18" s="171" t="s">
        <v>77</v>
      </c>
      <c r="B18" s="172"/>
      <c r="C18" s="172"/>
      <c r="D18" s="3"/>
      <c r="E18" s="2">
        <f>SUM(K12,E12,K6,E6)</f>
        <v>1800</v>
      </c>
    </row>
    <row r="19" spans="1:16" s="11" customFormat="1" ht="17.25" customHeight="1" thickBot="1">
      <c r="A19" s="173" t="s">
        <v>37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99"/>
      <c r="O19" s="175" t="s">
        <v>342</v>
      </c>
      <c r="P19" s="176"/>
    </row>
    <row r="20" spans="1:16" s="11" customFormat="1" ht="12.75">
      <c r="A20" s="42" t="s">
        <v>13</v>
      </c>
      <c r="B20" s="40" t="s">
        <v>80</v>
      </c>
      <c r="C20" s="40" t="s">
        <v>12</v>
      </c>
      <c r="D20" s="40" t="s">
        <v>0</v>
      </c>
      <c r="E20" s="40" t="s">
        <v>11</v>
      </c>
      <c r="F20" s="40" t="s">
        <v>84</v>
      </c>
      <c r="G20" s="40" t="s">
        <v>84</v>
      </c>
      <c r="H20" s="41" t="s">
        <v>10</v>
      </c>
      <c r="I20" s="41" t="s">
        <v>73</v>
      </c>
      <c r="J20" s="40" t="s">
        <v>9</v>
      </c>
      <c r="K20" s="40" t="s">
        <v>8</v>
      </c>
      <c r="L20" s="39" t="s">
        <v>7</v>
      </c>
      <c r="M20" s="38" t="s">
        <v>89</v>
      </c>
      <c r="N20" s="108" t="s">
        <v>313</v>
      </c>
      <c r="O20" s="37" t="s">
        <v>76</v>
      </c>
      <c r="P20" s="36" t="s">
        <v>78</v>
      </c>
    </row>
    <row r="21" spans="1:16" s="11" customFormat="1">
      <c r="A21" s="32">
        <v>1</v>
      </c>
      <c r="B21" s="30" t="s">
        <v>79</v>
      </c>
      <c r="C21" s="30" t="s">
        <v>71</v>
      </c>
      <c r="D21" s="120" t="s">
        <v>70</v>
      </c>
      <c r="E21" s="54" t="s">
        <v>72</v>
      </c>
      <c r="F21" s="31" t="s">
        <v>195</v>
      </c>
      <c r="G21" s="31">
        <v>3</v>
      </c>
      <c r="H21" s="35">
        <v>1000</v>
      </c>
      <c r="I21" s="35">
        <v>1050</v>
      </c>
      <c r="J21" s="34">
        <v>5</v>
      </c>
      <c r="K21" s="53" t="s">
        <v>165</v>
      </c>
      <c r="L21" s="31">
        <v>1</v>
      </c>
      <c r="M21" s="29">
        <v>3150</v>
      </c>
      <c r="N21" s="109">
        <v>0</v>
      </c>
      <c r="O21" s="128">
        <f>M21+N21</f>
        <v>3150</v>
      </c>
      <c r="P21" s="50"/>
    </row>
    <row r="22" spans="1:16" s="11" customFormat="1" ht="11.25">
      <c r="A22" s="32">
        <v>2</v>
      </c>
      <c r="B22" s="30" t="s">
        <v>79</v>
      </c>
      <c r="C22" s="30" t="s">
        <v>71</v>
      </c>
      <c r="D22" s="120" t="s">
        <v>82</v>
      </c>
      <c r="E22" s="30" t="s">
        <v>83</v>
      </c>
      <c r="F22" s="31" t="s">
        <v>85</v>
      </c>
      <c r="G22" s="31">
        <v>1</v>
      </c>
      <c r="H22" s="35">
        <v>1500</v>
      </c>
      <c r="I22" s="35">
        <v>1575</v>
      </c>
      <c r="J22" s="34">
        <v>5</v>
      </c>
      <c r="K22" s="53" t="s">
        <v>165</v>
      </c>
      <c r="L22" s="31">
        <v>1</v>
      </c>
      <c r="M22" s="29">
        <v>1575</v>
      </c>
      <c r="N22" s="55">
        <v>0</v>
      </c>
      <c r="O22" s="128">
        <f>M22+N22</f>
        <v>1575</v>
      </c>
      <c r="P22" s="27"/>
    </row>
    <row r="23" spans="1:16" s="11" customFormat="1" ht="11.25">
      <c r="A23" s="32">
        <v>3</v>
      </c>
      <c r="B23" s="30" t="s">
        <v>79</v>
      </c>
      <c r="C23" s="30" t="s">
        <v>71</v>
      </c>
      <c r="D23" s="120" t="s">
        <v>159</v>
      </c>
      <c r="E23" s="30" t="s">
        <v>160</v>
      </c>
      <c r="F23" s="31" t="s">
        <v>161</v>
      </c>
      <c r="G23" s="31">
        <v>6</v>
      </c>
      <c r="H23" s="35">
        <v>1000</v>
      </c>
      <c r="I23" s="35">
        <v>1050</v>
      </c>
      <c r="J23" s="34">
        <v>1</v>
      </c>
      <c r="K23" s="53" t="s">
        <v>166</v>
      </c>
      <c r="L23" s="31">
        <v>1</v>
      </c>
      <c r="M23" s="29">
        <f>I23*G23</f>
        <v>6300</v>
      </c>
      <c r="N23" s="55">
        <v>-15</v>
      </c>
      <c r="O23" s="128">
        <f>M23+N23</f>
        <v>6285</v>
      </c>
      <c r="P23" s="27"/>
    </row>
    <row r="24" spans="1:16" s="11" customFormat="1" ht="11.25">
      <c r="A24" s="32">
        <v>4</v>
      </c>
      <c r="B24" s="30"/>
      <c r="C24" s="30"/>
      <c r="D24" s="120"/>
      <c r="E24" s="30"/>
      <c r="F24" s="30"/>
      <c r="G24" s="30"/>
      <c r="H24" s="35"/>
      <c r="I24" s="35"/>
      <c r="J24" s="34"/>
      <c r="K24" s="33"/>
      <c r="L24" s="31"/>
      <c r="M24" s="29"/>
      <c r="N24" s="55"/>
      <c r="O24" s="28"/>
      <c r="P24" s="27"/>
    </row>
    <row r="25" spans="1:16" s="11" customFormat="1" ht="11.25">
      <c r="A25" s="32">
        <v>5</v>
      </c>
      <c r="B25" s="30"/>
      <c r="C25" s="30"/>
      <c r="D25" s="30"/>
      <c r="E25" s="30"/>
      <c r="F25" s="30"/>
      <c r="G25" s="30"/>
      <c r="H25" s="35"/>
      <c r="I25" s="35"/>
      <c r="J25" s="34"/>
      <c r="K25" s="33"/>
      <c r="L25" s="31"/>
      <c r="M25" s="33"/>
      <c r="N25" s="110"/>
      <c r="O25" s="28"/>
      <c r="P25" s="27"/>
    </row>
    <row r="26" spans="1:16" s="11" customFormat="1" ht="11.25">
      <c r="A26" s="32">
        <v>6</v>
      </c>
      <c r="B26" s="30"/>
      <c r="C26" s="30"/>
      <c r="D26" s="30"/>
      <c r="E26" s="30"/>
      <c r="F26" s="30"/>
      <c r="G26" s="30"/>
      <c r="H26" s="35"/>
      <c r="I26" s="35"/>
      <c r="J26" s="34"/>
      <c r="K26" s="33"/>
      <c r="L26" s="31"/>
      <c r="M26" s="33"/>
      <c r="N26" s="110"/>
      <c r="O26" s="28"/>
      <c r="P26" s="27"/>
    </row>
    <row r="27" spans="1:16" s="11" customFormat="1" ht="11.25">
      <c r="A27" s="32">
        <v>7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33"/>
      <c r="N27" s="110"/>
      <c r="O27" s="28"/>
      <c r="P27" s="27"/>
    </row>
    <row r="28" spans="1:16" s="11" customFormat="1" ht="11.25">
      <c r="A28" s="32">
        <v>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1"/>
      <c r="M28" s="33"/>
      <c r="N28" s="110"/>
      <c r="O28" s="28"/>
      <c r="P28" s="27"/>
    </row>
    <row r="29" spans="1:16" s="11" customFormat="1" ht="11.25">
      <c r="A29" s="32">
        <v>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  <c r="M29" s="33"/>
      <c r="N29" s="110"/>
      <c r="O29" s="28"/>
      <c r="P29" s="27"/>
    </row>
    <row r="30" spans="1:16" s="11" customFormat="1" ht="11.25">
      <c r="A30" s="32">
        <v>10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  <c r="M30" s="33"/>
      <c r="N30" s="110"/>
      <c r="O30" s="28"/>
      <c r="P30" s="27"/>
    </row>
    <row r="31" spans="1:16" s="11" customFormat="1" ht="11.25">
      <c r="A31" s="32">
        <v>11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1"/>
      <c r="M31" s="30"/>
      <c r="N31" s="55"/>
      <c r="O31" s="28"/>
      <c r="P31" s="27"/>
    </row>
    <row r="32" spans="1:16" s="11" customFormat="1" ht="11.25">
      <c r="A32" s="32">
        <v>12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1"/>
      <c r="M32" s="30"/>
      <c r="N32" s="55"/>
      <c r="O32" s="28"/>
      <c r="P32" s="27"/>
    </row>
    <row r="33" spans="1:92" s="11" customFormat="1" ht="11.25">
      <c r="A33" s="32">
        <v>13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30"/>
      <c r="N33" s="55"/>
      <c r="O33" s="28"/>
      <c r="P33" s="27"/>
    </row>
    <row r="34" spans="1:92" s="11" customFormat="1" ht="11.25">
      <c r="A34" s="32">
        <v>14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30"/>
      <c r="N34" s="55"/>
      <c r="O34" s="28"/>
      <c r="P34" s="27"/>
    </row>
    <row r="35" spans="1:92" s="11" customFormat="1" ht="11.25">
      <c r="A35" s="32">
        <v>15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  <c r="M35" s="30"/>
      <c r="N35" s="55"/>
      <c r="O35" s="28"/>
      <c r="P35" s="27"/>
    </row>
    <row r="36" spans="1:92" s="11" customFormat="1" ht="11.25">
      <c r="A36" s="32">
        <v>16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30"/>
      <c r="N36" s="55"/>
      <c r="O36" s="28"/>
      <c r="P36" s="27"/>
    </row>
    <row r="37" spans="1:92" s="11" customFormat="1" ht="11.25">
      <c r="A37" s="32">
        <v>17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3"/>
      <c r="N37" s="110"/>
      <c r="O37" s="28"/>
      <c r="P37" s="27"/>
    </row>
    <row r="38" spans="1:92" s="11" customFormat="1" ht="11.25">
      <c r="A38" s="32">
        <v>18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3"/>
      <c r="N38" s="110"/>
      <c r="O38" s="28"/>
      <c r="P38" s="27"/>
    </row>
    <row r="39" spans="1:92" s="11" customFormat="1" ht="11.25">
      <c r="A39" s="32">
        <v>19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33"/>
      <c r="N39" s="110"/>
      <c r="O39" s="28"/>
      <c r="P39" s="27"/>
    </row>
    <row r="40" spans="1:92" s="11" customFormat="1" ht="12" thickBot="1">
      <c r="A40" s="26">
        <v>20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5"/>
      <c r="M40" s="116"/>
      <c r="N40" s="111"/>
      <c r="O40" s="22"/>
      <c r="P40" s="21"/>
    </row>
    <row r="41" spans="1:92" s="11" customFormat="1" ht="14.25" thickBot="1">
      <c r="A41" s="177" t="s">
        <v>36</v>
      </c>
      <c r="B41" s="178"/>
      <c r="C41" s="178"/>
      <c r="D41" s="178"/>
      <c r="E41" s="179"/>
      <c r="F41" s="19"/>
      <c r="G41" s="19"/>
      <c r="H41" s="20">
        <f>SUM(H21:H40)</f>
        <v>3500</v>
      </c>
      <c r="I41" s="19"/>
      <c r="J41" s="19"/>
      <c r="K41" s="19"/>
      <c r="L41" s="18">
        <f>SUM(L21:L40)</f>
        <v>3</v>
      </c>
      <c r="M41" s="17">
        <f>SUM(M21:M40)</f>
        <v>11025</v>
      </c>
      <c r="N41" s="112">
        <f>SUM(N21:N23)</f>
        <v>-15</v>
      </c>
      <c r="O41" s="16">
        <f>SUM(O21:O40)</f>
        <v>11010</v>
      </c>
      <c r="P41" s="15">
        <f>SUM(P21:P40)</f>
        <v>0</v>
      </c>
    </row>
    <row r="42" spans="1:92" s="11" customFormat="1" ht="12" thickBot="1">
      <c r="L42" s="12"/>
      <c r="AB42" s="12"/>
      <c r="AR42" s="12"/>
      <c r="BH42" s="12"/>
      <c r="BX42" s="12"/>
      <c r="CN42" s="12"/>
    </row>
    <row r="43" spans="1:92" s="11" customFormat="1" ht="14.25" thickBot="1">
      <c r="A43" s="173" t="s">
        <v>35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99"/>
      <c r="O43" s="175" t="s">
        <v>14</v>
      </c>
      <c r="P43" s="176"/>
      <c r="CN43" s="12"/>
    </row>
    <row r="44" spans="1:92" s="11" customFormat="1" ht="12.75">
      <c r="A44" s="42" t="s">
        <v>13</v>
      </c>
      <c r="B44" s="40" t="s">
        <v>80</v>
      </c>
      <c r="C44" s="40" t="s">
        <v>12</v>
      </c>
      <c r="D44" s="40" t="s">
        <v>0</v>
      </c>
      <c r="E44" s="40" t="s">
        <v>11</v>
      </c>
      <c r="F44" s="40" t="s">
        <v>84</v>
      </c>
      <c r="G44" s="41" t="s">
        <v>84</v>
      </c>
      <c r="H44" s="41" t="s">
        <v>10</v>
      </c>
      <c r="I44" s="41" t="s">
        <v>73</v>
      </c>
      <c r="J44" s="40" t="s">
        <v>9</v>
      </c>
      <c r="K44" s="40" t="s">
        <v>8</v>
      </c>
      <c r="L44" s="39" t="s">
        <v>7</v>
      </c>
      <c r="M44" s="38" t="s">
        <v>89</v>
      </c>
      <c r="N44" s="108" t="s">
        <v>313</v>
      </c>
      <c r="O44" s="37" t="s">
        <v>76</v>
      </c>
      <c r="P44" s="36" t="s">
        <v>78</v>
      </c>
      <c r="CN44" s="12"/>
    </row>
    <row r="45" spans="1:92" s="11" customFormat="1" ht="11.25">
      <c r="A45" s="32">
        <v>1</v>
      </c>
      <c r="B45" s="30" t="s">
        <v>79</v>
      </c>
      <c r="C45" s="30" t="s">
        <v>71</v>
      </c>
      <c r="D45" s="120" t="s">
        <v>82</v>
      </c>
      <c r="E45" s="30" t="s">
        <v>83</v>
      </c>
      <c r="F45" s="31" t="s">
        <v>85</v>
      </c>
      <c r="G45" s="31">
        <v>1</v>
      </c>
      <c r="H45" s="35">
        <v>1500</v>
      </c>
      <c r="I45" s="35">
        <v>1575</v>
      </c>
      <c r="J45" s="34">
        <v>6</v>
      </c>
      <c r="K45" s="53" t="s">
        <v>165</v>
      </c>
      <c r="L45" s="31">
        <v>1</v>
      </c>
      <c r="M45" s="29">
        <v>1575</v>
      </c>
      <c r="N45" s="55">
        <v>-30</v>
      </c>
      <c r="O45" s="130">
        <f>M45+N45</f>
        <v>1545</v>
      </c>
      <c r="P45" s="27"/>
      <c r="CN45" s="12"/>
    </row>
    <row r="46" spans="1:92" s="11" customFormat="1" ht="11.25">
      <c r="A46" s="32">
        <v>2</v>
      </c>
      <c r="B46" s="30" t="s">
        <v>79</v>
      </c>
      <c r="C46" s="30" t="s">
        <v>71</v>
      </c>
      <c r="D46" s="120" t="s">
        <v>180</v>
      </c>
      <c r="E46" s="30" t="s">
        <v>181</v>
      </c>
      <c r="F46" s="31" t="s">
        <v>161</v>
      </c>
      <c r="G46" s="31">
        <v>1</v>
      </c>
      <c r="H46" s="35">
        <v>1500</v>
      </c>
      <c r="I46" s="35"/>
      <c r="J46" s="34">
        <v>1</v>
      </c>
      <c r="K46" s="53" t="s">
        <v>182</v>
      </c>
      <c r="L46" s="31">
        <v>1</v>
      </c>
      <c r="M46" s="30">
        <v>9000</v>
      </c>
      <c r="N46" s="55">
        <v>0</v>
      </c>
      <c r="O46" s="130">
        <f>M46+N46</f>
        <v>9000</v>
      </c>
      <c r="P46" s="27"/>
      <c r="CN46" s="12"/>
    </row>
    <row r="47" spans="1:92" s="11" customFormat="1" ht="11.25">
      <c r="A47" s="32">
        <v>3</v>
      </c>
      <c r="B47" s="30"/>
      <c r="C47" s="30"/>
      <c r="D47" s="120"/>
      <c r="E47" s="30"/>
      <c r="F47" s="31"/>
      <c r="G47" s="31"/>
      <c r="H47" s="35"/>
      <c r="I47" s="35"/>
      <c r="J47" s="34"/>
      <c r="K47" s="53"/>
      <c r="L47" s="31"/>
      <c r="M47" s="30"/>
      <c r="N47" s="55"/>
      <c r="O47" s="28"/>
      <c r="P47" s="27"/>
      <c r="CN47" s="12"/>
    </row>
    <row r="48" spans="1:92" s="11" customFormat="1" ht="11.25">
      <c r="A48" s="32">
        <v>4</v>
      </c>
      <c r="B48" s="30"/>
      <c r="C48" s="30"/>
      <c r="D48" s="30"/>
      <c r="E48" s="30"/>
      <c r="F48" s="30"/>
      <c r="G48" s="30"/>
      <c r="H48" s="35"/>
      <c r="I48" s="35"/>
      <c r="J48" s="34"/>
      <c r="K48" s="33"/>
      <c r="L48" s="31"/>
      <c r="M48" s="30"/>
      <c r="N48" s="55"/>
      <c r="O48" s="28"/>
      <c r="P48" s="27"/>
      <c r="CN48" s="12"/>
    </row>
    <row r="49" spans="1:92" s="11" customFormat="1" ht="11.25">
      <c r="A49" s="32">
        <v>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1"/>
      <c r="M49" s="30"/>
      <c r="N49" s="55"/>
      <c r="O49" s="28"/>
      <c r="P49" s="27"/>
      <c r="CN49" s="12"/>
    </row>
    <row r="50" spans="1:92" s="11" customFormat="1" ht="11.25">
      <c r="A50" s="32">
        <v>6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1"/>
      <c r="M50" s="30"/>
      <c r="N50" s="55"/>
      <c r="O50" s="28"/>
      <c r="P50" s="27"/>
      <c r="CN50" s="12"/>
    </row>
    <row r="51" spans="1:92" s="11" customFormat="1" ht="11.25">
      <c r="A51" s="32">
        <v>7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30"/>
      <c r="N51" s="55"/>
      <c r="O51" s="28"/>
      <c r="P51" s="27"/>
      <c r="CN51" s="12"/>
    </row>
    <row r="52" spans="1:92" s="11" customFormat="1" ht="11.25">
      <c r="A52" s="32">
        <v>8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  <c r="M52" s="30"/>
      <c r="N52" s="55"/>
      <c r="O52" s="28"/>
      <c r="P52" s="27"/>
      <c r="CN52" s="12"/>
    </row>
    <row r="53" spans="1:92" s="11" customFormat="1" ht="11.25">
      <c r="A53" s="32">
        <v>9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1"/>
      <c r="M53" s="30"/>
      <c r="N53" s="55"/>
      <c r="O53" s="28"/>
      <c r="P53" s="27"/>
      <c r="CN53" s="12"/>
    </row>
    <row r="54" spans="1:92" s="11" customFormat="1" ht="11.25">
      <c r="A54" s="32">
        <v>10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1"/>
      <c r="M54" s="30"/>
      <c r="N54" s="55"/>
      <c r="O54" s="28"/>
      <c r="P54" s="27"/>
      <c r="CN54" s="12"/>
    </row>
    <row r="55" spans="1:92" s="11" customFormat="1" ht="11.25">
      <c r="A55" s="32">
        <v>11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1"/>
      <c r="M55" s="30"/>
      <c r="N55" s="55"/>
      <c r="O55" s="28"/>
      <c r="P55" s="27"/>
      <c r="CN55" s="12"/>
    </row>
    <row r="56" spans="1:92" s="11" customFormat="1" ht="11.25">
      <c r="A56" s="32">
        <v>12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1"/>
      <c r="M56" s="30"/>
      <c r="N56" s="55"/>
      <c r="O56" s="28"/>
      <c r="P56" s="27"/>
      <c r="CN56" s="12"/>
    </row>
    <row r="57" spans="1:92" s="11" customFormat="1" ht="11.25">
      <c r="A57" s="32">
        <v>13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30"/>
      <c r="N57" s="55"/>
      <c r="O57" s="28"/>
      <c r="P57" s="27"/>
      <c r="CN57" s="12"/>
    </row>
    <row r="58" spans="1:92" s="11" customFormat="1" ht="11.25">
      <c r="A58" s="32">
        <v>14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30"/>
      <c r="N58" s="55"/>
      <c r="O58" s="28"/>
      <c r="P58" s="27"/>
      <c r="CN58" s="12"/>
    </row>
    <row r="59" spans="1:92" s="11" customFormat="1" ht="11.25">
      <c r="A59" s="32">
        <v>15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30"/>
      <c r="N59" s="55"/>
      <c r="O59" s="28"/>
      <c r="P59" s="27"/>
      <c r="CN59" s="12"/>
    </row>
    <row r="60" spans="1:92" s="11" customFormat="1" ht="11.25">
      <c r="A60" s="32">
        <v>16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30"/>
      <c r="N60" s="55"/>
      <c r="O60" s="28"/>
      <c r="P60" s="27"/>
      <c r="CN60" s="12"/>
    </row>
    <row r="61" spans="1:92" s="11" customFormat="1" ht="11.25">
      <c r="A61" s="32">
        <v>17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30"/>
      <c r="N61" s="55"/>
      <c r="O61" s="28"/>
      <c r="P61" s="27"/>
      <c r="CN61" s="12"/>
    </row>
    <row r="62" spans="1:92" s="11" customFormat="1" ht="11.25">
      <c r="A62" s="32">
        <v>18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30"/>
      <c r="N62" s="55"/>
      <c r="O62" s="28"/>
      <c r="P62" s="27"/>
      <c r="CN62" s="12"/>
    </row>
    <row r="63" spans="1:92" s="11" customFormat="1" ht="11.25">
      <c r="A63" s="32">
        <v>19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30"/>
      <c r="N63" s="55"/>
      <c r="O63" s="28"/>
      <c r="P63" s="27"/>
      <c r="CN63" s="12"/>
    </row>
    <row r="64" spans="1:92" s="11" customFormat="1" ht="12" thickBot="1">
      <c r="A64" s="26">
        <v>20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4"/>
      <c r="N64" s="113"/>
      <c r="O64" s="22"/>
      <c r="P64" s="21"/>
      <c r="CN64" s="12"/>
    </row>
    <row r="65" spans="1:92" s="11" customFormat="1" ht="14.25" thickBot="1">
      <c r="A65" s="177" t="s">
        <v>34</v>
      </c>
      <c r="B65" s="178"/>
      <c r="C65" s="178"/>
      <c r="D65" s="178"/>
      <c r="E65" s="179"/>
      <c r="F65" s="19"/>
      <c r="G65" s="19"/>
      <c r="H65" s="20">
        <f>SUM(H45:H64)</f>
        <v>3000</v>
      </c>
      <c r="I65" s="19"/>
      <c r="J65" s="19"/>
      <c r="K65" s="19"/>
      <c r="L65" s="18">
        <f>SUM(L45:L64)</f>
        <v>2</v>
      </c>
      <c r="M65" s="17">
        <f>SUM(M45:M64)</f>
        <v>10575</v>
      </c>
      <c r="N65" s="112">
        <f>SUM(N45:N47)</f>
        <v>-30</v>
      </c>
      <c r="O65" s="16">
        <f>SUM(O45:O64)</f>
        <v>10545</v>
      </c>
      <c r="P65" s="15">
        <f>SUM(P45:P64)</f>
        <v>0</v>
      </c>
      <c r="CN65" s="12"/>
    </row>
    <row r="66" spans="1:92" s="11" customFormat="1" ht="12" thickBot="1">
      <c r="L66" s="12"/>
      <c r="AB66" s="12"/>
      <c r="AR66" s="12"/>
      <c r="BH66" s="12"/>
      <c r="BX66" s="12"/>
      <c r="CN66" s="12"/>
    </row>
    <row r="67" spans="1:92" s="11" customFormat="1" ht="14.25" thickBot="1">
      <c r="A67" s="173" t="s">
        <v>33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99"/>
      <c r="O67" s="175" t="s">
        <v>14</v>
      </c>
      <c r="P67" s="175"/>
      <c r="BX67" s="12"/>
      <c r="CN67" s="12"/>
    </row>
    <row r="68" spans="1:92" s="11" customFormat="1" ht="12.75">
      <c r="A68" s="42" t="s">
        <v>13</v>
      </c>
      <c r="B68" s="40" t="s">
        <v>80</v>
      </c>
      <c r="C68" s="40" t="s">
        <v>12</v>
      </c>
      <c r="D68" s="40" t="s">
        <v>0</v>
      </c>
      <c r="E68" s="40" t="s">
        <v>11</v>
      </c>
      <c r="F68" s="40" t="s">
        <v>84</v>
      </c>
      <c r="G68" s="40" t="s">
        <v>84</v>
      </c>
      <c r="H68" s="41" t="s">
        <v>10</v>
      </c>
      <c r="I68" s="41" t="s">
        <v>73</v>
      </c>
      <c r="J68" s="40" t="s">
        <v>9</v>
      </c>
      <c r="K68" s="40" t="s">
        <v>8</v>
      </c>
      <c r="L68" s="39" t="s">
        <v>7</v>
      </c>
      <c r="M68" s="38" t="s">
        <v>89</v>
      </c>
      <c r="N68" s="108" t="s">
        <v>313</v>
      </c>
      <c r="O68" s="37" t="s">
        <v>76</v>
      </c>
      <c r="P68" s="36" t="s">
        <v>78</v>
      </c>
      <c r="BX68" s="12"/>
      <c r="CN68" s="12"/>
    </row>
    <row r="69" spans="1:92" s="11" customFormat="1" ht="11.25">
      <c r="A69" s="32">
        <v>1</v>
      </c>
      <c r="B69" s="30" t="s">
        <v>79</v>
      </c>
      <c r="C69" s="30" t="s">
        <v>71</v>
      </c>
      <c r="D69" s="120" t="s">
        <v>82</v>
      </c>
      <c r="E69" s="30" t="s">
        <v>83</v>
      </c>
      <c r="F69" s="31" t="s">
        <v>85</v>
      </c>
      <c r="G69" s="31">
        <v>1</v>
      </c>
      <c r="H69" s="35">
        <v>1500</v>
      </c>
      <c r="I69" s="35">
        <v>1575</v>
      </c>
      <c r="J69" s="34">
        <v>7</v>
      </c>
      <c r="K69" s="53" t="s">
        <v>165</v>
      </c>
      <c r="L69" s="31">
        <v>1</v>
      </c>
      <c r="M69" s="29">
        <v>1575</v>
      </c>
      <c r="N69" s="55">
        <v>-30</v>
      </c>
      <c r="O69" s="130">
        <f>M69+N69</f>
        <v>1545</v>
      </c>
      <c r="P69" s="27"/>
      <c r="BX69" s="12"/>
      <c r="CN69" s="12"/>
    </row>
    <row r="70" spans="1:92" s="11" customFormat="1" ht="11.25">
      <c r="A70" s="32">
        <v>2</v>
      </c>
      <c r="B70" s="30"/>
      <c r="C70" s="30"/>
      <c r="D70" s="30"/>
      <c r="E70" s="30"/>
      <c r="F70" s="31"/>
      <c r="G70" s="31"/>
      <c r="H70" s="35"/>
      <c r="I70" s="35"/>
      <c r="J70" s="34"/>
      <c r="K70" s="53"/>
      <c r="L70" s="31"/>
      <c r="M70" s="29"/>
      <c r="N70" s="55"/>
      <c r="O70" s="28"/>
      <c r="P70" s="27"/>
      <c r="BX70" s="12"/>
      <c r="CN70" s="12"/>
    </row>
    <row r="71" spans="1:92" s="11" customFormat="1" ht="11.25">
      <c r="A71" s="32">
        <v>3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1"/>
      <c r="M71" s="30"/>
      <c r="N71" s="55"/>
      <c r="O71" s="28"/>
      <c r="P71" s="27"/>
      <c r="BX71" s="12"/>
      <c r="CN71" s="12"/>
    </row>
    <row r="72" spans="1:92" s="11" customFormat="1" ht="11.25">
      <c r="A72" s="32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1"/>
      <c r="M72" s="30"/>
      <c r="N72" s="55"/>
      <c r="O72" s="28"/>
      <c r="P72" s="27"/>
      <c r="BX72" s="12"/>
      <c r="CN72" s="12"/>
    </row>
    <row r="73" spans="1:92" s="11" customFormat="1" ht="11.25">
      <c r="A73" s="32">
        <v>5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30"/>
      <c r="N73" s="55"/>
      <c r="O73" s="28"/>
      <c r="P73" s="27"/>
      <c r="BX73" s="12"/>
      <c r="CN73" s="12"/>
    </row>
    <row r="74" spans="1:92" s="11" customFormat="1" ht="11.25">
      <c r="A74" s="32">
        <v>6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30"/>
      <c r="N74" s="55"/>
      <c r="O74" s="28"/>
      <c r="P74" s="27"/>
      <c r="BX74" s="12"/>
      <c r="CN74" s="12"/>
    </row>
    <row r="75" spans="1:92" s="11" customFormat="1" ht="11.25">
      <c r="A75" s="32">
        <v>7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30"/>
      <c r="N75" s="55"/>
      <c r="O75" s="28"/>
      <c r="P75" s="27"/>
      <c r="BX75" s="12"/>
      <c r="CN75" s="12"/>
    </row>
    <row r="76" spans="1:92" s="11" customFormat="1" ht="11.25">
      <c r="A76" s="32">
        <v>8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30"/>
      <c r="N76" s="55"/>
      <c r="O76" s="28"/>
      <c r="P76" s="27"/>
      <c r="BX76" s="12"/>
      <c r="CN76" s="12"/>
    </row>
    <row r="77" spans="1:92" s="11" customFormat="1" ht="11.25">
      <c r="A77" s="32">
        <v>9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0"/>
      <c r="N77" s="55"/>
      <c r="O77" s="28"/>
      <c r="P77" s="27"/>
      <c r="BX77" s="12"/>
      <c r="CN77" s="12"/>
    </row>
    <row r="78" spans="1:92" s="11" customFormat="1" ht="11.25">
      <c r="A78" s="32">
        <v>10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30"/>
      <c r="N78" s="55"/>
      <c r="O78" s="28"/>
      <c r="P78" s="27"/>
      <c r="BX78" s="12"/>
      <c r="CN78" s="12"/>
    </row>
    <row r="79" spans="1:92" s="11" customFormat="1" ht="11.25">
      <c r="A79" s="32">
        <v>11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30"/>
      <c r="N79" s="55"/>
      <c r="O79" s="28"/>
      <c r="P79" s="27"/>
      <c r="BX79" s="12"/>
      <c r="CN79" s="12"/>
    </row>
    <row r="80" spans="1:92" s="11" customFormat="1" ht="11.25">
      <c r="A80" s="32">
        <v>12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30"/>
      <c r="N80" s="55"/>
      <c r="O80" s="28"/>
      <c r="P80" s="27"/>
      <c r="BX80" s="12"/>
      <c r="CN80" s="12"/>
    </row>
    <row r="81" spans="1:92" s="11" customFormat="1" ht="11.25">
      <c r="A81" s="32">
        <v>13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30"/>
      <c r="N81" s="55"/>
      <c r="O81" s="28"/>
      <c r="P81" s="27"/>
      <c r="BX81" s="12"/>
      <c r="CN81" s="12"/>
    </row>
    <row r="82" spans="1:92" s="11" customFormat="1" ht="11.25">
      <c r="A82" s="32">
        <v>14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1"/>
      <c r="M82" s="30"/>
      <c r="N82" s="55"/>
      <c r="O82" s="28"/>
      <c r="P82" s="27"/>
      <c r="BX82" s="12"/>
      <c r="CN82" s="12"/>
    </row>
    <row r="83" spans="1:92" s="11" customFormat="1" ht="11.25">
      <c r="A83" s="32">
        <v>15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  <c r="M83" s="30"/>
      <c r="N83" s="55"/>
      <c r="O83" s="28"/>
      <c r="P83" s="27"/>
      <c r="BX83" s="12"/>
      <c r="CN83" s="12"/>
    </row>
    <row r="84" spans="1:92" s="11" customFormat="1" ht="11.25">
      <c r="A84" s="32">
        <v>16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  <c r="M84" s="30"/>
      <c r="N84" s="55"/>
      <c r="O84" s="28"/>
      <c r="P84" s="27"/>
      <c r="BX84" s="12"/>
      <c r="CN84" s="12"/>
    </row>
    <row r="85" spans="1:92" s="11" customFormat="1" ht="11.25">
      <c r="A85" s="32">
        <v>17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1"/>
      <c r="M85" s="30"/>
      <c r="N85" s="55"/>
      <c r="O85" s="28"/>
      <c r="P85" s="27"/>
      <c r="BX85" s="12"/>
      <c r="CN85" s="12"/>
    </row>
    <row r="86" spans="1:92" s="11" customFormat="1" ht="11.25">
      <c r="A86" s="32">
        <v>18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  <c r="M86" s="30"/>
      <c r="N86" s="55"/>
      <c r="O86" s="28"/>
      <c r="P86" s="27"/>
      <c r="BX86" s="12"/>
      <c r="CN86" s="12"/>
    </row>
    <row r="87" spans="1:92" s="11" customFormat="1" ht="11.25">
      <c r="A87" s="32">
        <v>19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1"/>
      <c r="M87" s="30"/>
      <c r="N87" s="55"/>
      <c r="O87" s="28"/>
      <c r="P87" s="27"/>
      <c r="BX87" s="12"/>
      <c r="CN87" s="12"/>
    </row>
    <row r="88" spans="1:92" s="11" customFormat="1" ht="12" thickBot="1">
      <c r="A88" s="26">
        <v>20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4"/>
      <c r="N88" s="113"/>
      <c r="O88" s="22"/>
      <c r="P88" s="21"/>
      <c r="BX88" s="12"/>
      <c r="CN88" s="12"/>
    </row>
    <row r="89" spans="1:92" s="11" customFormat="1" ht="14.25" thickBot="1">
      <c r="A89" s="177" t="s">
        <v>32</v>
      </c>
      <c r="B89" s="178"/>
      <c r="C89" s="178"/>
      <c r="D89" s="178"/>
      <c r="E89" s="179"/>
      <c r="F89" s="19"/>
      <c r="G89" s="19"/>
      <c r="H89" s="20">
        <f>SUM(H69:H88)</f>
        <v>1500</v>
      </c>
      <c r="I89" s="19"/>
      <c r="J89" s="19"/>
      <c r="K89" s="19"/>
      <c r="L89" s="18">
        <f>SUM(L69:L88)</f>
        <v>1</v>
      </c>
      <c r="M89" s="17">
        <f>SUM(M69:M88)</f>
        <v>1575</v>
      </c>
      <c r="N89" s="112">
        <f>SUM(N69)</f>
        <v>-30</v>
      </c>
      <c r="O89" s="16">
        <f>SUM(O69:O88)</f>
        <v>1545</v>
      </c>
      <c r="P89" s="15">
        <f>SUM(P69:P88)</f>
        <v>0</v>
      </c>
      <c r="BX89" s="12"/>
      <c r="CN89" s="12"/>
    </row>
    <row r="90" spans="1:92" s="11" customFormat="1" ht="12" thickBot="1">
      <c r="L90" s="12"/>
      <c r="AB90" s="12"/>
      <c r="AR90" s="12"/>
      <c r="BH90" s="12"/>
      <c r="BX90" s="12"/>
      <c r="CN90" s="12"/>
    </row>
    <row r="91" spans="1:92" s="11" customFormat="1" ht="13.5">
      <c r="A91" s="162" t="s">
        <v>5</v>
      </c>
      <c r="B91" s="163"/>
      <c r="C91" s="163"/>
      <c r="D91" s="163"/>
      <c r="E91" s="164"/>
      <c r="L91" s="12"/>
      <c r="AB91" s="12"/>
      <c r="AR91" s="12"/>
      <c r="BH91" s="12"/>
      <c r="BX91" s="12"/>
      <c r="CN91" s="12"/>
    </row>
    <row r="92" spans="1:92" s="11" customFormat="1" ht="12.75">
      <c r="A92" s="167" t="s">
        <v>1</v>
      </c>
      <c r="B92" s="168"/>
      <c r="C92" s="169"/>
      <c r="D92" s="6">
        <f>SUM(L65,L89,L41)</f>
        <v>6</v>
      </c>
      <c r="E92" s="4">
        <f>SUM(M89,M65,M41)</f>
        <v>23175</v>
      </c>
      <c r="L92" s="12"/>
      <c r="AB92" s="12"/>
      <c r="AR92" s="12"/>
      <c r="BH92" s="12"/>
      <c r="BX92" s="12"/>
      <c r="CN92" s="12"/>
    </row>
    <row r="93" spans="1:92" s="11" customFormat="1">
      <c r="A93" s="167" t="s">
        <v>313</v>
      </c>
      <c r="B93" s="180"/>
      <c r="C93" s="180"/>
      <c r="D93" s="117"/>
      <c r="E93" s="4">
        <f>N89+N65+N41</f>
        <v>-75</v>
      </c>
      <c r="L93" s="12"/>
      <c r="AB93" s="12"/>
      <c r="AR93" s="12"/>
      <c r="BH93" s="12"/>
      <c r="BX93" s="12"/>
      <c r="CN93" s="12"/>
    </row>
    <row r="94" spans="1:92" s="11" customFormat="1" ht="12.75">
      <c r="A94" s="167" t="s">
        <v>75</v>
      </c>
      <c r="B94" s="168"/>
      <c r="C94" s="168"/>
      <c r="D94" s="5"/>
      <c r="E94" s="4">
        <f>SUM(O89,O65,O41)</f>
        <v>23100</v>
      </c>
      <c r="L94" s="12"/>
      <c r="AB94" s="12"/>
      <c r="AR94" s="12"/>
      <c r="BH94" s="12"/>
      <c r="BX94" s="12"/>
      <c r="CN94" s="12"/>
    </row>
    <row r="95" spans="1:92" s="11" customFormat="1" ht="13.5" thickBot="1">
      <c r="A95" s="171" t="s">
        <v>77</v>
      </c>
      <c r="B95" s="172"/>
      <c r="C95" s="172"/>
      <c r="D95" s="3"/>
      <c r="E95" s="2">
        <f>SUM(P89,P65,P41)</f>
        <v>0</v>
      </c>
      <c r="L95" s="12"/>
      <c r="AB95" s="12"/>
      <c r="AR95" s="12"/>
      <c r="BH95" s="12"/>
      <c r="BX95" s="12"/>
      <c r="CN95" s="12"/>
    </row>
    <row r="96" spans="1:92" s="11" customFormat="1" ht="11.25">
      <c r="L96" s="12"/>
      <c r="AB96" s="12"/>
      <c r="AR96" s="12"/>
      <c r="BH96" s="12"/>
      <c r="BX96" s="12"/>
      <c r="CN96" s="12"/>
    </row>
    <row r="97" spans="1:92" s="11" customFormat="1" ht="11.25">
      <c r="L97" s="12"/>
      <c r="AB97" s="12"/>
      <c r="AR97" s="12"/>
      <c r="BH97" s="12"/>
      <c r="BX97" s="12"/>
      <c r="CN97" s="12"/>
    </row>
    <row r="98" spans="1:92" s="11" customFormat="1" ht="11.25">
      <c r="L98" s="12"/>
      <c r="AB98" s="12"/>
      <c r="AR98" s="12"/>
      <c r="BH98" s="12"/>
      <c r="BX98" s="12"/>
      <c r="CN98" s="12"/>
    </row>
    <row r="99" spans="1:92" s="11" customFormat="1" ht="11.25">
      <c r="L99" s="12"/>
      <c r="AB99" s="12"/>
      <c r="AR99" s="12"/>
      <c r="BH99" s="12"/>
      <c r="BX99" s="12"/>
      <c r="CN99" s="12"/>
    </row>
    <row r="100" spans="1:92" s="11" customFormat="1" ht="11.25">
      <c r="L100" s="12"/>
      <c r="AB100" s="12"/>
      <c r="AR100" s="12"/>
      <c r="BH100" s="12"/>
      <c r="BX100" s="12"/>
      <c r="CN100" s="12"/>
    </row>
    <row r="101" spans="1:92" s="11" customFormat="1" ht="11.25">
      <c r="L101" s="12"/>
      <c r="AB101" s="12"/>
      <c r="AR101" s="12"/>
      <c r="BH101" s="12"/>
      <c r="BX101" s="12"/>
      <c r="CN101" s="12"/>
    </row>
    <row r="102" spans="1:92" s="11" customFormat="1" ht="11.25">
      <c r="L102" s="12"/>
      <c r="AB102" s="12"/>
      <c r="AR102" s="12"/>
      <c r="BH102" s="12"/>
      <c r="BX102" s="12"/>
      <c r="CN102" s="12"/>
    </row>
    <row r="103" spans="1:92" s="11" customFormat="1" ht="11.25">
      <c r="L103" s="12"/>
      <c r="AB103" s="12"/>
      <c r="AR103" s="12"/>
      <c r="BH103" s="12"/>
      <c r="BX103" s="12"/>
      <c r="CN103" s="12"/>
    </row>
    <row r="104" spans="1:92" s="11" customFormat="1" ht="12" thickBot="1">
      <c r="L104" s="12"/>
      <c r="AB104" s="12"/>
      <c r="AR104" s="12"/>
      <c r="BH104" s="12"/>
      <c r="BX104" s="12"/>
      <c r="CN104" s="12"/>
    </row>
    <row r="105" spans="1:92" s="11" customFormat="1" ht="14.25" thickBot="1">
      <c r="A105" s="173" t="s">
        <v>31</v>
      </c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99"/>
      <c r="O105" s="175" t="s">
        <v>14</v>
      </c>
      <c r="P105" s="175"/>
      <c r="BH105" s="12"/>
      <c r="BX105" s="12"/>
      <c r="CN105" s="12"/>
    </row>
    <row r="106" spans="1:92" s="11" customFormat="1" ht="12.75">
      <c r="A106" s="42" t="s">
        <v>13</v>
      </c>
      <c r="B106" s="40" t="s">
        <v>80</v>
      </c>
      <c r="C106" s="40" t="s">
        <v>12</v>
      </c>
      <c r="D106" s="40" t="s">
        <v>0</v>
      </c>
      <c r="E106" s="40" t="s">
        <v>11</v>
      </c>
      <c r="F106" s="40" t="s">
        <v>84</v>
      </c>
      <c r="G106" s="40" t="s">
        <v>84</v>
      </c>
      <c r="H106" s="41" t="s">
        <v>10</v>
      </c>
      <c r="I106" s="41" t="s">
        <v>73</v>
      </c>
      <c r="J106" s="40" t="s">
        <v>9</v>
      </c>
      <c r="K106" s="40" t="s">
        <v>8</v>
      </c>
      <c r="L106" s="39" t="s">
        <v>7</v>
      </c>
      <c r="M106" s="38" t="s">
        <v>89</v>
      </c>
      <c r="N106" s="108" t="s">
        <v>313</v>
      </c>
      <c r="O106" s="37" t="s">
        <v>76</v>
      </c>
      <c r="P106" s="36" t="s">
        <v>78</v>
      </c>
      <c r="BH106" s="12"/>
      <c r="BX106" s="12"/>
      <c r="CN106" s="12"/>
    </row>
    <row r="107" spans="1:92" s="11" customFormat="1" ht="11.25">
      <c r="A107" s="32">
        <v>1</v>
      </c>
      <c r="B107" s="30" t="s">
        <v>79</v>
      </c>
      <c r="C107" s="30" t="s">
        <v>71</v>
      </c>
      <c r="D107" s="120" t="s">
        <v>70</v>
      </c>
      <c r="E107" s="30" t="s">
        <v>72</v>
      </c>
      <c r="F107" s="31" t="s">
        <v>195</v>
      </c>
      <c r="G107" s="31">
        <v>3</v>
      </c>
      <c r="H107" s="35">
        <v>1000</v>
      </c>
      <c r="I107" s="35">
        <v>1050</v>
      </c>
      <c r="J107" s="34">
        <v>6</v>
      </c>
      <c r="K107" s="53" t="s">
        <v>165</v>
      </c>
      <c r="L107" s="31">
        <v>1</v>
      </c>
      <c r="M107" s="29">
        <v>3150</v>
      </c>
      <c r="N107" s="55">
        <v>0</v>
      </c>
      <c r="O107" s="130">
        <f>M107+N107</f>
        <v>3150</v>
      </c>
      <c r="P107" s="27"/>
      <c r="BH107" s="12"/>
      <c r="BX107" s="12"/>
      <c r="CN107" s="12"/>
    </row>
    <row r="108" spans="1:92" s="11" customFormat="1" ht="11.25">
      <c r="A108" s="32">
        <v>2</v>
      </c>
      <c r="B108" s="30" t="s">
        <v>79</v>
      </c>
      <c r="C108" s="30" t="s">
        <v>71</v>
      </c>
      <c r="D108" s="120" t="s">
        <v>82</v>
      </c>
      <c r="E108" s="30" t="s">
        <v>83</v>
      </c>
      <c r="F108" s="31" t="s">
        <v>85</v>
      </c>
      <c r="G108" s="31">
        <v>1</v>
      </c>
      <c r="H108" s="35">
        <v>1500</v>
      </c>
      <c r="I108" s="35">
        <v>1575</v>
      </c>
      <c r="J108" s="34">
        <v>8</v>
      </c>
      <c r="K108" s="53" t="s">
        <v>165</v>
      </c>
      <c r="L108" s="31">
        <v>1</v>
      </c>
      <c r="M108" s="29">
        <v>1575</v>
      </c>
      <c r="N108" s="55">
        <v>-30</v>
      </c>
      <c r="O108" s="130">
        <f>M108+N108</f>
        <v>1545</v>
      </c>
      <c r="P108" s="27"/>
      <c r="BH108" s="12"/>
      <c r="BX108" s="12"/>
      <c r="CN108" s="12"/>
    </row>
    <row r="109" spans="1:92" s="11" customFormat="1" ht="11.25">
      <c r="A109" s="32">
        <v>3</v>
      </c>
      <c r="B109" s="30" t="s">
        <v>79</v>
      </c>
      <c r="C109" s="30" t="s">
        <v>71</v>
      </c>
      <c r="D109" s="120" t="s">
        <v>193</v>
      </c>
      <c r="E109" s="30" t="s">
        <v>160</v>
      </c>
      <c r="F109" s="31" t="s">
        <v>231</v>
      </c>
      <c r="G109" s="31">
        <v>1</v>
      </c>
      <c r="H109" s="30">
        <v>1047</v>
      </c>
      <c r="I109" s="30">
        <v>1100</v>
      </c>
      <c r="J109" s="30">
        <v>1</v>
      </c>
      <c r="K109" s="30" t="s">
        <v>194</v>
      </c>
      <c r="L109" s="31">
        <v>1</v>
      </c>
      <c r="M109" s="29">
        <v>1100</v>
      </c>
      <c r="N109" s="55">
        <v>0</v>
      </c>
      <c r="O109" s="130">
        <f>M109+N109</f>
        <v>1100</v>
      </c>
      <c r="P109" s="27"/>
      <c r="BH109" s="12"/>
      <c r="BX109" s="12"/>
      <c r="CN109" s="12"/>
    </row>
    <row r="110" spans="1:92" s="11" customFormat="1" ht="11.25">
      <c r="A110" s="32">
        <v>4</v>
      </c>
      <c r="B110" s="30" t="s">
        <v>79</v>
      </c>
      <c r="C110" s="30" t="s">
        <v>322</v>
      </c>
      <c r="D110" s="120" t="s">
        <v>323</v>
      </c>
      <c r="E110" s="30" t="s">
        <v>324</v>
      </c>
      <c r="F110" s="31" t="s">
        <v>90</v>
      </c>
      <c r="G110" s="31">
        <v>1</v>
      </c>
      <c r="H110" s="30">
        <v>6200</v>
      </c>
      <c r="I110" s="31"/>
      <c r="J110" s="31"/>
      <c r="K110" s="31"/>
      <c r="L110" s="31">
        <v>1</v>
      </c>
      <c r="M110" s="29">
        <v>6200</v>
      </c>
      <c r="N110" s="31"/>
      <c r="O110" s="130">
        <v>6200</v>
      </c>
      <c r="P110" s="27"/>
      <c r="BH110" s="12"/>
      <c r="BX110" s="12"/>
      <c r="CN110" s="12"/>
    </row>
    <row r="111" spans="1:92" s="11" customFormat="1" ht="11.25">
      <c r="A111" s="32">
        <v>5</v>
      </c>
      <c r="B111" s="30"/>
      <c r="C111" s="30"/>
      <c r="D111" s="30"/>
      <c r="E111" s="30"/>
      <c r="F111" s="30"/>
      <c r="G111" s="30"/>
      <c r="H111" s="35"/>
      <c r="I111" s="35"/>
      <c r="J111" s="34"/>
      <c r="K111" s="33"/>
      <c r="L111" s="31"/>
      <c r="M111" s="121"/>
      <c r="N111" s="55"/>
      <c r="O111" s="28"/>
      <c r="P111" s="27"/>
      <c r="BH111" s="12"/>
      <c r="BX111" s="12"/>
      <c r="CN111" s="12"/>
    </row>
    <row r="112" spans="1:92" s="11" customFormat="1" ht="11.25">
      <c r="A112" s="32">
        <v>6</v>
      </c>
      <c r="B112" s="30"/>
      <c r="C112" s="30"/>
      <c r="D112" s="30"/>
      <c r="E112" s="30"/>
      <c r="F112" s="30"/>
      <c r="G112" s="30"/>
      <c r="H112" s="35"/>
      <c r="I112" s="35"/>
      <c r="J112" s="34"/>
      <c r="K112" s="33"/>
      <c r="L112" s="31"/>
      <c r="M112" s="30"/>
      <c r="N112" s="55"/>
      <c r="O112" s="28"/>
      <c r="P112" s="27"/>
      <c r="BH112" s="12"/>
      <c r="BX112" s="12"/>
      <c r="CN112" s="12"/>
    </row>
    <row r="113" spans="1:92" s="11" customFormat="1" ht="11.25">
      <c r="A113" s="32">
        <v>7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1"/>
      <c r="M113" s="30"/>
      <c r="N113" s="55"/>
      <c r="O113" s="28"/>
      <c r="P113" s="27"/>
      <c r="BH113" s="12"/>
      <c r="BX113" s="12"/>
      <c r="CN113" s="12"/>
    </row>
    <row r="114" spans="1:92" s="11" customFormat="1" ht="11.25">
      <c r="A114" s="32">
        <v>8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30"/>
      <c r="N114" s="55"/>
      <c r="O114" s="28"/>
      <c r="P114" s="27"/>
      <c r="BH114" s="12"/>
      <c r="BX114" s="12"/>
      <c r="CN114" s="12"/>
    </row>
    <row r="115" spans="1:92" s="11" customFormat="1" ht="11.25">
      <c r="A115" s="32">
        <v>9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30"/>
      <c r="N115" s="55"/>
      <c r="O115" s="28"/>
      <c r="P115" s="27"/>
      <c r="BH115" s="12"/>
      <c r="BX115" s="12"/>
      <c r="CN115" s="12"/>
    </row>
    <row r="116" spans="1:92" s="11" customFormat="1" ht="11.25">
      <c r="A116" s="32">
        <v>10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30"/>
      <c r="N116" s="55"/>
      <c r="O116" s="28"/>
      <c r="P116" s="27"/>
      <c r="BH116" s="12"/>
      <c r="BX116" s="12"/>
      <c r="CN116" s="12"/>
    </row>
    <row r="117" spans="1:92" s="11" customFormat="1" ht="11.25">
      <c r="A117" s="32">
        <v>11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30"/>
      <c r="N117" s="55"/>
      <c r="O117" s="28"/>
      <c r="P117" s="27"/>
      <c r="BH117" s="12"/>
      <c r="BX117" s="12"/>
      <c r="CN117" s="12"/>
    </row>
    <row r="118" spans="1:92" s="11" customFormat="1" ht="11.25">
      <c r="A118" s="32">
        <v>12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1"/>
      <c r="M118" s="30"/>
      <c r="N118" s="55"/>
      <c r="O118" s="28"/>
      <c r="P118" s="27"/>
      <c r="BH118" s="12"/>
      <c r="BX118" s="12"/>
      <c r="CN118" s="12"/>
    </row>
    <row r="119" spans="1:92" s="11" customFormat="1" ht="11.25">
      <c r="A119" s="32">
        <v>13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1"/>
      <c r="M119" s="30"/>
      <c r="N119" s="55"/>
      <c r="O119" s="28"/>
      <c r="P119" s="27"/>
      <c r="BH119" s="12"/>
      <c r="BX119" s="12"/>
      <c r="CN119" s="12"/>
    </row>
    <row r="120" spans="1:92" s="11" customFormat="1" ht="11.25">
      <c r="A120" s="32">
        <v>14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1"/>
      <c r="M120" s="30"/>
      <c r="N120" s="55"/>
      <c r="O120" s="28"/>
      <c r="P120" s="27"/>
      <c r="BH120" s="12"/>
      <c r="BX120" s="12"/>
      <c r="CN120" s="12"/>
    </row>
    <row r="121" spans="1:92" s="11" customFormat="1" ht="11.25">
      <c r="A121" s="32">
        <v>15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1"/>
      <c r="M121" s="30"/>
      <c r="N121" s="55"/>
      <c r="O121" s="28"/>
      <c r="P121" s="27"/>
      <c r="BH121" s="12"/>
      <c r="BX121" s="12"/>
      <c r="CN121" s="12"/>
    </row>
    <row r="122" spans="1:92" s="11" customFormat="1" ht="11.25">
      <c r="A122" s="32">
        <v>16</v>
      </c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1"/>
      <c r="M122" s="30"/>
      <c r="N122" s="55"/>
      <c r="O122" s="28"/>
      <c r="P122" s="27"/>
      <c r="BH122" s="12"/>
      <c r="BX122" s="12"/>
      <c r="CN122" s="12"/>
    </row>
    <row r="123" spans="1:92" s="11" customFormat="1" ht="11.25">
      <c r="A123" s="32">
        <v>17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1"/>
      <c r="M123" s="30"/>
      <c r="N123" s="55"/>
      <c r="O123" s="28"/>
      <c r="P123" s="27"/>
      <c r="BH123" s="12"/>
      <c r="BX123" s="12"/>
      <c r="CN123" s="12"/>
    </row>
    <row r="124" spans="1:92" s="11" customFormat="1" ht="11.25">
      <c r="A124" s="32">
        <v>18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1"/>
      <c r="M124" s="30"/>
      <c r="N124" s="55"/>
      <c r="O124" s="28"/>
      <c r="P124" s="27"/>
      <c r="BH124" s="12"/>
      <c r="BX124" s="12"/>
      <c r="CN124" s="12"/>
    </row>
    <row r="125" spans="1:92" s="11" customFormat="1" ht="11.25">
      <c r="A125" s="32">
        <v>19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1"/>
      <c r="M125" s="30"/>
      <c r="N125" s="55"/>
      <c r="O125" s="28"/>
      <c r="P125" s="27"/>
      <c r="BH125" s="12"/>
      <c r="BX125" s="12"/>
      <c r="CN125" s="12"/>
    </row>
    <row r="126" spans="1:92" s="11" customFormat="1" ht="12" thickBot="1">
      <c r="A126" s="26">
        <v>20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4"/>
      <c r="N126" s="113"/>
      <c r="O126" s="22"/>
      <c r="P126" s="21"/>
      <c r="BH126" s="12"/>
      <c r="BX126" s="12"/>
      <c r="CN126" s="12"/>
    </row>
    <row r="127" spans="1:92" s="11" customFormat="1" ht="14.25" thickBot="1">
      <c r="A127" s="177" t="s">
        <v>30</v>
      </c>
      <c r="B127" s="178"/>
      <c r="C127" s="178"/>
      <c r="D127" s="178"/>
      <c r="E127" s="179"/>
      <c r="F127" s="19"/>
      <c r="G127" s="19"/>
      <c r="H127" s="20">
        <f>SUM(H107:H126)</f>
        <v>9747</v>
      </c>
      <c r="I127" s="19"/>
      <c r="J127" s="19"/>
      <c r="K127" s="19"/>
      <c r="L127" s="18">
        <f>SUM(L107:L126)</f>
        <v>4</v>
      </c>
      <c r="M127" s="17">
        <f>SUM(M107:M126)</f>
        <v>12025</v>
      </c>
      <c r="N127" s="112">
        <f>SUM(N107:N109)</f>
        <v>-30</v>
      </c>
      <c r="O127" s="16">
        <f>SUM(O107:O126)</f>
        <v>11995</v>
      </c>
      <c r="P127" s="15">
        <f>SUM(P107:P126)</f>
        <v>0</v>
      </c>
      <c r="BH127" s="12"/>
      <c r="BX127" s="12"/>
      <c r="CN127" s="12"/>
    </row>
    <row r="128" spans="1:92" s="11" customFormat="1" ht="12" thickBot="1">
      <c r="L128" s="12"/>
      <c r="AB128" s="12"/>
      <c r="AR128" s="12"/>
      <c r="BH128" s="12"/>
      <c r="BX128" s="12"/>
      <c r="CN128" s="12"/>
    </row>
    <row r="129" spans="1:92" s="11" customFormat="1" ht="14.25" thickBot="1">
      <c r="A129" s="173" t="s">
        <v>29</v>
      </c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99"/>
      <c r="O129" s="175" t="s">
        <v>14</v>
      </c>
      <c r="P129" s="175"/>
      <c r="AR129" s="12"/>
      <c r="BH129" s="12"/>
      <c r="BX129" s="12"/>
      <c r="CN129" s="12"/>
    </row>
    <row r="130" spans="1:92" s="11" customFormat="1" ht="12.75">
      <c r="A130" s="42" t="s">
        <v>13</v>
      </c>
      <c r="B130" s="40" t="s">
        <v>80</v>
      </c>
      <c r="C130" s="40" t="s">
        <v>12</v>
      </c>
      <c r="D130" s="40" t="s">
        <v>0</v>
      </c>
      <c r="E130" s="40" t="s">
        <v>11</v>
      </c>
      <c r="F130" s="40" t="s">
        <v>84</v>
      </c>
      <c r="G130" s="40" t="s">
        <v>84</v>
      </c>
      <c r="H130" s="41" t="s">
        <v>10</v>
      </c>
      <c r="I130" s="41" t="s">
        <v>73</v>
      </c>
      <c r="J130" s="40" t="s">
        <v>9</v>
      </c>
      <c r="K130" s="40" t="s">
        <v>8</v>
      </c>
      <c r="L130" s="39" t="s">
        <v>7</v>
      </c>
      <c r="M130" s="38" t="s">
        <v>89</v>
      </c>
      <c r="N130" s="108" t="s">
        <v>313</v>
      </c>
      <c r="O130" s="37" t="s">
        <v>76</v>
      </c>
      <c r="P130" s="36" t="s">
        <v>78</v>
      </c>
      <c r="AR130" s="12"/>
      <c r="BH130" s="12"/>
      <c r="BX130" s="12"/>
      <c r="CN130" s="12"/>
    </row>
    <row r="131" spans="1:92" s="11" customFormat="1" ht="11.25">
      <c r="A131" s="32">
        <v>1</v>
      </c>
      <c r="B131" s="30" t="s">
        <v>79</v>
      </c>
      <c r="C131" s="30" t="s">
        <v>71</v>
      </c>
      <c r="D131" s="120" t="s">
        <v>82</v>
      </c>
      <c r="E131" s="30" t="s">
        <v>83</v>
      </c>
      <c r="F131" s="31" t="s">
        <v>85</v>
      </c>
      <c r="G131" s="31">
        <v>1</v>
      </c>
      <c r="H131" s="35">
        <v>1500</v>
      </c>
      <c r="I131" s="35">
        <v>1575</v>
      </c>
      <c r="J131" s="34">
        <v>9</v>
      </c>
      <c r="K131" s="53" t="s">
        <v>165</v>
      </c>
      <c r="L131" s="31">
        <v>1</v>
      </c>
      <c r="M131" s="29">
        <v>1575</v>
      </c>
      <c r="N131" s="55">
        <v>-30</v>
      </c>
      <c r="O131" s="130">
        <f>SUM(M131+N131)</f>
        <v>1545</v>
      </c>
      <c r="P131" s="27"/>
      <c r="AR131" s="12"/>
      <c r="BH131" s="12"/>
      <c r="BX131" s="12"/>
      <c r="CN131" s="12"/>
    </row>
    <row r="132" spans="1:92" s="11" customFormat="1" ht="11.25">
      <c r="A132" s="32">
        <v>2</v>
      </c>
      <c r="B132" s="30" t="s">
        <v>79</v>
      </c>
      <c r="C132" s="30" t="s">
        <v>71</v>
      </c>
      <c r="D132" s="120" t="s">
        <v>189</v>
      </c>
      <c r="E132" s="30" t="s">
        <v>190</v>
      </c>
      <c r="F132" s="31" t="s">
        <v>191</v>
      </c>
      <c r="G132" s="31">
        <v>2</v>
      </c>
      <c r="H132" s="35">
        <v>4000</v>
      </c>
      <c r="I132" s="35">
        <v>4200</v>
      </c>
      <c r="J132" s="30">
        <v>1</v>
      </c>
      <c r="K132" s="30" t="s">
        <v>192</v>
      </c>
      <c r="L132" s="31">
        <v>1</v>
      </c>
      <c r="M132" s="29">
        <v>4200</v>
      </c>
      <c r="N132" s="55">
        <v>-30</v>
      </c>
      <c r="O132" s="130">
        <f>SUM(M132+N132)</f>
        <v>4170</v>
      </c>
      <c r="P132" s="27"/>
      <c r="AR132" s="12"/>
      <c r="BH132" s="12"/>
      <c r="BX132" s="12"/>
      <c r="CN132" s="12"/>
    </row>
    <row r="133" spans="1:92" s="11" customFormat="1" ht="11.25">
      <c r="A133" s="32">
        <v>3</v>
      </c>
      <c r="B133" s="30" t="s">
        <v>79</v>
      </c>
      <c r="C133" s="30" t="s">
        <v>71</v>
      </c>
      <c r="D133" s="120" t="s">
        <v>193</v>
      </c>
      <c r="E133" s="30" t="s">
        <v>160</v>
      </c>
      <c r="F133" s="31" t="s">
        <v>86</v>
      </c>
      <c r="G133" s="31">
        <v>12</v>
      </c>
      <c r="H133" s="30">
        <v>1047</v>
      </c>
      <c r="I133" s="30">
        <v>1100</v>
      </c>
      <c r="J133" s="30">
        <v>1</v>
      </c>
      <c r="K133" s="30" t="s">
        <v>194</v>
      </c>
      <c r="L133" s="31">
        <v>1</v>
      </c>
      <c r="M133" s="29">
        <v>13200</v>
      </c>
      <c r="N133" s="55">
        <v>0</v>
      </c>
      <c r="O133" s="130">
        <f>SUM(M133+N133)</f>
        <v>13200</v>
      </c>
      <c r="P133" s="27"/>
      <c r="AR133" s="12"/>
      <c r="BH133" s="12"/>
      <c r="BX133" s="12"/>
      <c r="CN133" s="12"/>
    </row>
    <row r="134" spans="1:92" s="11" customFormat="1" ht="11.25">
      <c r="A134" s="32">
        <v>4</v>
      </c>
      <c r="B134" s="30"/>
      <c r="C134" s="30"/>
      <c r="D134" s="120"/>
      <c r="E134" s="30"/>
      <c r="F134" s="31"/>
      <c r="G134" s="31"/>
      <c r="H134" s="30"/>
      <c r="I134" s="30"/>
      <c r="J134" s="30"/>
      <c r="K134" s="30"/>
      <c r="L134" s="31"/>
      <c r="M134" s="29"/>
      <c r="N134" s="55"/>
      <c r="O134" s="28"/>
      <c r="P134" s="27"/>
      <c r="AR134" s="12"/>
      <c r="BH134" s="12"/>
      <c r="BX134" s="12"/>
      <c r="CN134" s="12"/>
    </row>
    <row r="135" spans="1:92" s="11" customFormat="1" ht="11.25">
      <c r="A135" s="32">
        <v>5</v>
      </c>
      <c r="B135" s="30"/>
      <c r="C135" s="30"/>
      <c r="D135" s="120"/>
      <c r="E135" s="30"/>
      <c r="F135" s="30"/>
      <c r="G135" s="30"/>
      <c r="H135" s="30"/>
      <c r="I135" s="30"/>
      <c r="J135" s="30"/>
      <c r="K135" s="30"/>
      <c r="L135" s="31"/>
      <c r="M135" s="29"/>
      <c r="N135" s="55"/>
      <c r="O135" s="28"/>
      <c r="P135" s="27"/>
      <c r="AR135" s="12"/>
      <c r="BH135" s="12"/>
      <c r="BX135" s="12"/>
      <c r="CN135" s="12"/>
    </row>
    <row r="136" spans="1:92" s="11" customFormat="1" ht="11.25">
      <c r="A136" s="32">
        <v>6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1"/>
      <c r="M136" s="29"/>
      <c r="N136" s="55"/>
      <c r="O136" s="28"/>
      <c r="P136" s="27"/>
      <c r="AR136" s="12"/>
      <c r="BH136" s="12"/>
      <c r="BX136" s="12"/>
      <c r="CN136" s="12"/>
    </row>
    <row r="137" spans="1:92" s="11" customFormat="1" ht="11.25">
      <c r="A137" s="32">
        <v>7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1"/>
      <c r="M137" s="29"/>
      <c r="N137" s="55"/>
      <c r="O137" s="28"/>
      <c r="P137" s="27"/>
      <c r="AR137" s="12"/>
      <c r="BH137" s="12"/>
      <c r="BX137" s="12"/>
      <c r="CN137" s="12"/>
    </row>
    <row r="138" spans="1:92" s="11" customFormat="1" ht="11.25">
      <c r="A138" s="32">
        <v>8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1"/>
      <c r="M138" s="29"/>
      <c r="N138" s="55"/>
      <c r="O138" s="28"/>
      <c r="P138" s="27"/>
      <c r="AR138" s="12"/>
      <c r="BH138" s="12"/>
      <c r="BX138" s="12"/>
      <c r="CN138" s="12"/>
    </row>
    <row r="139" spans="1:92" s="11" customFormat="1" ht="11.25">
      <c r="A139" s="32">
        <v>9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1"/>
      <c r="M139" s="29"/>
      <c r="N139" s="55"/>
      <c r="O139" s="28"/>
      <c r="P139" s="27"/>
      <c r="AR139" s="12"/>
      <c r="BH139" s="12"/>
      <c r="BX139" s="12"/>
      <c r="CN139" s="12"/>
    </row>
    <row r="140" spans="1:92" s="11" customFormat="1" ht="11.25">
      <c r="A140" s="32">
        <v>10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1"/>
      <c r="M140" s="29"/>
      <c r="N140" s="55"/>
      <c r="O140" s="28"/>
      <c r="P140" s="27"/>
      <c r="AR140" s="12"/>
      <c r="BH140" s="12"/>
      <c r="BX140" s="12"/>
      <c r="CN140" s="12"/>
    </row>
    <row r="141" spans="1:92" s="11" customFormat="1" ht="11.25">
      <c r="A141" s="32">
        <v>11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1"/>
      <c r="M141" s="29"/>
      <c r="N141" s="55"/>
      <c r="O141" s="28"/>
      <c r="P141" s="27"/>
      <c r="AR141" s="12"/>
      <c r="BH141" s="12"/>
      <c r="BX141" s="12"/>
      <c r="CN141" s="12"/>
    </row>
    <row r="142" spans="1:92" s="11" customFormat="1" ht="11.25">
      <c r="A142" s="32">
        <v>12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1"/>
      <c r="M142" s="29"/>
      <c r="N142" s="55"/>
      <c r="O142" s="28"/>
      <c r="P142" s="27"/>
      <c r="AR142" s="12"/>
      <c r="BH142" s="12"/>
      <c r="BX142" s="12"/>
      <c r="CN142" s="12"/>
    </row>
    <row r="143" spans="1:92" s="11" customFormat="1" ht="11.25">
      <c r="A143" s="32">
        <v>13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1"/>
      <c r="M143" s="29"/>
      <c r="N143" s="55"/>
      <c r="O143" s="28"/>
      <c r="P143" s="27"/>
      <c r="AR143" s="12"/>
      <c r="BH143" s="12"/>
      <c r="BX143" s="12"/>
      <c r="CN143" s="12"/>
    </row>
    <row r="144" spans="1:92" s="11" customFormat="1" ht="11.25">
      <c r="A144" s="32">
        <v>14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1"/>
      <c r="M144" s="29"/>
      <c r="N144" s="55"/>
      <c r="O144" s="28"/>
      <c r="P144" s="27"/>
      <c r="AR144" s="12"/>
      <c r="BH144" s="12"/>
      <c r="BX144" s="12"/>
      <c r="CN144" s="12"/>
    </row>
    <row r="145" spans="1:92" s="11" customFormat="1" ht="11.25">
      <c r="A145" s="32">
        <v>15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1"/>
      <c r="M145" s="29"/>
      <c r="N145" s="55"/>
      <c r="O145" s="28"/>
      <c r="P145" s="27"/>
      <c r="AR145" s="12"/>
      <c r="BH145" s="12"/>
      <c r="BX145" s="12"/>
      <c r="CN145" s="12"/>
    </row>
    <row r="146" spans="1:92" s="11" customFormat="1" ht="11.25">
      <c r="A146" s="32">
        <v>16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1"/>
      <c r="M146" s="29"/>
      <c r="N146" s="55"/>
      <c r="O146" s="28"/>
      <c r="P146" s="27"/>
      <c r="AR146" s="12"/>
      <c r="BH146" s="12"/>
      <c r="BX146" s="12"/>
      <c r="CN146" s="12"/>
    </row>
    <row r="147" spans="1:92" s="11" customFormat="1" ht="11.25">
      <c r="A147" s="32">
        <v>17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1"/>
      <c r="M147" s="29"/>
      <c r="N147" s="55"/>
      <c r="O147" s="28"/>
      <c r="P147" s="27"/>
      <c r="AR147" s="12"/>
      <c r="BH147" s="12"/>
      <c r="BX147" s="12"/>
      <c r="CN147" s="12"/>
    </row>
    <row r="148" spans="1:92" s="11" customFormat="1" ht="11.25">
      <c r="A148" s="32">
        <v>18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1"/>
      <c r="M148" s="29"/>
      <c r="N148" s="55"/>
      <c r="O148" s="28"/>
      <c r="P148" s="27"/>
      <c r="AR148" s="12"/>
      <c r="BH148" s="12"/>
      <c r="BX148" s="12"/>
      <c r="CN148" s="12"/>
    </row>
    <row r="149" spans="1:92" s="11" customFormat="1" ht="11.25">
      <c r="A149" s="32">
        <v>19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1"/>
      <c r="M149" s="29"/>
      <c r="N149" s="55"/>
      <c r="O149" s="28"/>
      <c r="P149" s="27"/>
      <c r="AR149" s="12"/>
      <c r="BH149" s="12"/>
      <c r="BX149" s="12"/>
      <c r="CN149" s="12"/>
    </row>
    <row r="150" spans="1:92" s="11" customFormat="1" ht="12" thickBot="1">
      <c r="A150" s="26">
        <v>20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113"/>
      <c r="O150" s="22"/>
      <c r="P150" s="21"/>
      <c r="AR150" s="12"/>
      <c r="BH150" s="12"/>
      <c r="BX150" s="12"/>
      <c r="CN150" s="12"/>
    </row>
    <row r="151" spans="1:92" s="11" customFormat="1" ht="14.25" thickBot="1">
      <c r="A151" s="177" t="s">
        <v>28</v>
      </c>
      <c r="B151" s="178"/>
      <c r="C151" s="178"/>
      <c r="D151" s="178"/>
      <c r="E151" s="179"/>
      <c r="F151" s="19"/>
      <c r="G151" s="19"/>
      <c r="H151" s="20">
        <f>SUM(H131:H150)</f>
        <v>6547</v>
      </c>
      <c r="I151" s="19"/>
      <c r="J151" s="19"/>
      <c r="K151" s="19"/>
      <c r="L151" s="18">
        <f>SUM(L131:L150)</f>
        <v>3</v>
      </c>
      <c r="M151" s="17">
        <f>SUM(M131:M150)</f>
        <v>18975</v>
      </c>
      <c r="N151" s="112">
        <f>SUM(N131:N133)</f>
        <v>-60</v>
      </c>
      <c r="O151" s="16">
        <f>SUM(O131:O150)</f>
        <v>18915</v>
      </c>
      <c r="P151" s="15">
        <f>SUM(P131:P150)</f>
        <v>0</v>
      </c>
      <c r="AR151" s="12"/>
      <c r="BH151" s="12"/>
      <c r="BX151" s="12"/>
      <c r="CN151" s="12"/>
    </row>
    <row r="152" spans="1:92" s="11" customFormat="1" ht="12" thickBot="1">
      <c r="L152" s="12"/>
      <c r="AB152" s="12"/>
      <c r="AR152" s="12"/>
      <c r="BH152" s="12"/>
      <c r="BX152" s="12"/>
      <c r="CN152" s="12"/>
    </row>
    <row r="153" spans="1:92" s="11" customFormat="1" ht="14.25" thickBot="1">
      <c r="A153" s="173" t="s">
        <v>27</v>
      </c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99"/>
      <c r="O153" s="175" t="s">
        <v>14</v>
      </c>
      <c r="P153" s="175"/>
      <c r="AB153" s="12"/>
      <c r="AR153" s="12"/>
      <c r="BH153" s="12"/>
      <c r="BX153" s="12"/>
      <c r="CN153" s="12"/>
    </row>
    <row r="154" spans="1:92" s="11" customFormat="1" ht="12.75">
      <c r="A154" s="42" t="s">
        <v>13</v>
      </c>
      <c r="B154" s="40" t="s">
        <v>80</v>
      </c>
      <c r="C154" s="40" t="s">
        <v>12</v>
      </c>
      <c r="D154" s="40" t="s">
        <v>0</v>
      </c>
      <c r="E154" s="40" t="s">
        <v>11</v>
      </c>
      <c r="F154" s="40" t="s">
        <v>84</v>
      </c>
      <c r="G154" s="40" t="s">
        <v>84</v>
      </c>
      <c r="H154" s="41" t="s">
        <v>10</v>
      </c>
      <c r="I154" s="41" t="s">
        <v>73</v>
      </c>
      <c r="J154" s="40" t="s">
        <v>9</v>
      </c>
      <c r="K154" s="40" t="s">
        <v>8</v>
      </c>
      <c r="L154" s="39" t="s">
        <v>7</v>
      </c>
      <c r="M154" s="38" t="s">
        <v>89</v>
      </c>
      <c r="N154" s="108" t="s">
        <v>313</v>
      </c>
      <c r="O154" s="37" t="s">
        <v>76</v>
      </c>
      <c r="P154" s="36" t="s">
        <v>78</v>
      </c>
      <c r="AB154" s="12"/>
      <c r="AR154" s="12"/>
      <c r="BH154" s="12"/>
      <c r="BX154" s="12"/>
      <c r="CN154" s="12"/>
    </row>
    <row r="155" spans="1:92" s="11" customFormat="1" ht="11.25">
      <c r="A155" s="32">
        <v>1</v>
      </c>
      <c r="B155" s="30" t="s">
        <v>79</v>
      </c>
      <c r="C155" s="30" t="s">
        <v>71</v>
      </c>
      <c r="D155" s="120" t="s">
        <v>82</v>
      </c>
      <c r="E155" s="30" t="s">
        <v>83</v>
      </c>
      <c r="F155" s="31" t="s">
        <v>85</v>
      </c>
      <c r="G155" s="31">
        <v>1</v>
      </c>
      <c r="H155" s="35">
        <v>1500</v>
      </c>
      <c r="I155" s="35">
        <v>1575</v>
      </c>
      <c r="J155" s="34">
        <v>10</v>
      </c>
      <c r="K155" s="53" t="s">
        <v>165</v>
      </c>
      <c r="L155" s="31">
        <v>1</v>
      </c>
      <c r="M155" s="29">
        <v>1575</v>
      </c>
      <c r="N155" s="55">
        <v>-30</v>
      </c>
      <c r="O155" s="130">
        <f>M155+N155</f>
        <v>1545</v>
      </c>
      <c r="P155" s="27"/>
      <c r="AB155" s="12"/>
      <c r="AR155" s="12"/>
      <c r="BH155" s="12"/>
      <c r="BX155" s="12"/>
      <c r="CN155" s="12"/>
    </row>
    <row r="156" spans="1:92" s="11" customFormat="1" ht="11.25">
      <c r="A156" s="32">
        <v>2</v>
      </c>
      <c r="B156" s="30" t="s">
        <v>79</v>
      </c>
      <c r="C156" s="30" t="s">
        <v>71</v>
      </c>
      <c r="D156" s="120" t="s">
        <v>200</v>
      </c>
      <c r="E156" s="30" t="s">
        <v>145</v>
      </c>
      <c r="F156" s="31" t="s">
        <v>201</v>
      </c>
      <c r="G156" s="31">
        <v>12</v>
      </c>
      <c r="H156" s="35">
        <v>952</v>
      </c>
      <c r="I156" s="35">
        <v>1000</v>
      </c>
      <c r="J156" s="34">
        <v>1</v>
      </c>
      <c r="K156" s="53" t="s">
        <v>202</v>
      </c>
      <c r="L156" s="31">
        <v>1</v>
      </c>
      <c r="M156" s="29">
        <v>12000</v>
      </c>
      <c r="N156" s="55">
        <v>0</v>
      </c>
      <c r="O156" s="130">
        <f>M156+N156</f>
        <v>12000</v>
      </c>
      <c r="P156" s="27"/>
      <c r="AB156" s="12"/>
      <c r="AR156" s="12"/>
      <c r="BH156" s="12"/>
      <c r="BX156" s="12"/>
      <c r="CN156" s="12"/>
    </row>
    <row r="157" spans="1:92" s="11" customFormat="1" ht="11.25">
      <c r="A157" s="32">
        <v>3</v>
      </c>
      <c r="B157" s="30" t="s">
        <v>79</v>
      </c>
      <c r="C157" s="30" t="s">
        <v>203</v>
      </c>
      <c r="D157" s="131" t="s">
        <v>204</v>
      </c>
      <c r="E157" s="30" t="s">
        <v>205</v>
      </c>
      <c r="F157" s="31" t="s">
        <v>90</v>
      </c>
      <c r="G157" s="30"/>
      <c r="H157" s="35">
        <v>1000</v>
      </c>
      <c r="I157" s="35">
        <v>1100</v>
      </c>
      <c r="J157" s="34"/>
      <c r="K157" s="33"/>
      <c r="L157" s="31"/>
      <c r="M157" s="29">
        <v>1100</v>
      </c>
      <c r="N157" s="55">
        <v>0</v>
      </c>
      <c r="O157" s="130">
        <f>M157+N157</f>
        <v>1100</v>
      </c>
      <c r="P157" s="27"/>
      <c r="AB157" s="12"/>
      <c r="AR157" s="12"/>
      <c r="BH157" s="12"/>
      <c r="BX157" s="12"/>
      <c r="CN157" s="12"/>
    </row>
    <row r="158" spans="1:92" s="11" customFormat="1" ht="11.25">
      <c r="A158" s="32">
        <v>4</v>
      </c>
      <c r="B158" s="30" t="s">
        <v>79</v>
      </c>
      <c r="C158" s="30" t="s">
        <v>71</v>
      </c>
      <c r="D158" s="131" t="s">
        <v>343</v>
      </c>
      <c r="E158" s="30" t="s">
        <v>145</v>
      </c>
      <c r="F158" s="31" t="s">
        <v>230</v>
      </c>
      <c r="G158" s="30"/>
      <c r="H158" s="34">
        <v>1800</v>
      </c>
      <c r="I158" s="34"/>
      <c r="J158" s="34"/>
      <c r="K158" s="33"/>
      <c r="L158" s="31"/>
      <c r="M158" s="29">
        <v>1800</v>
      </c>
      <c r="N158" s="55">
        <v>0</v>
      </c>
      <c r="O158" s="28"/>
      <c r="P158" s="27">
        <v>1800</v>
      </c>
      <c r="AB158" s="12"/>
      <c r="AR158" s="12"/>
      <c r="BH158" s="12"/>
      <c r="BX158" s="12"/>
      <c r="CN158" s="12"/>
    </row>
    <row r="159" spans="1:92" s="11" customFormat="1" ht="11.25">
      <c r="A159" s="32">
        <v>5</v>
      </c>
      <c r="B159" s="30"/>
      <c r="C159" s="30"/>
      <c r="D159" s="30"/>
      <c r="E159" s="30"/>
      <c r="F159" s="30"/>
      <c r="G159" s="30"/>
      <c r="H159" s="35"/>
      <c r="I159" s="34"/>
      <c r="J159" s="34"/>
      <c r="K159" s="33"/>
      <c r="L159" s="31"/>
      <c r="M159" s="29"/>
      <c r="N159" s="55"/>
      <c r="O159" s="28"/>
      <c r="P159" s="27"/>
      <c r="AB159" s="12"/>
      <c r="AR159" s="12"/>
      <c r="BH159" s="12"/>
      <c r="BX159" s="12"/>
      <c r="CN159" s="12"/>
    </row>
    <row r="160" spans="1:92" s="11" customFormat="1" ht="11.25">
      <c r="A160" s="32">
        <v>6</v>
      </c>
      <c r="B160" s="30"/>
      <c r="C160" s="30"/>
      <c r="D160" s="30"/>
      <c r="E160" s="30"/>
      <c r="F160" s="30"/>
      <c r="G160" s="30"/>
      <c r="H160" s="35"/>
      <c r="I160" s="35"/>
      <c r="J160" s="34"/>
      <c r="K160" s="33"/>
      <c r="L160" s="31"/>
      <c r="M160" s="29"/>
      <c r="N160" s="55"/>
      <c r="O160" s="28"/>
      <c r="P160" s="27"/>
      <c r="AB160" s="12"/>
      <c r="AR160" s="12"/>
      <c r="BH160" s="12"/>
      <c r="BX160" s="12"/>
      <c r="CN160" s="12"/>
    </row>
    <row r="161" spans="1:92" s="11" customFormat="1" ht="11.25">
      <c r="A161" s="32">
        <v>7</v>
      </c>
      <c r="B161" s="30"/>
      <c r="C161" s="30"/>
      <c r="D161" s="30"/>
      <c r="E161" s="30"/>
      <c r="F161" s="30"/>
      <c r="G161" s="30"/>
      <c r="H161" s="35"/>
      <c r="I161" s="35"/>
      <c r="J161" s="34"/>
      <c r="K161" s="33"/>
      <c r="L161" s="31"/>
      <c r="M161" s="29"/>
      <c r="N161" s="55"/>
      <c r="O161" s="28"/>
      <c r="P161" s="27"/>
      <c r="AB161" s="12"/>
      <c r="AR161" s="12"/>
      <c r="BH161" s="12"/>
      <c r="BX161" s="12"/>
      <c r="CN161" s="12"/>
    </row>
    <row r="162" spans="1:92" s="11" customFormat="1" ht="11.25">
      <c r="A162" s="32">
        <v>8</v>
      </c>
      <c r="B162" s="30"/>
      <c r="C162" s="30"/>
      <c r="D162" s="30"/>
      <c r="E162" s="30"/>
      <c r="F162" s="30"/>
      <c r="G162" s="30"/>
      <c r="H162" s="34"/>
      <c r="I162" s="34"/>
      <c r="J162" s="34"/>
      <c r="K162" s="33"/>
      <c r="L162" s="31"/>
      <c r="M162" s="29"/>
      <c r="N162" s="55"/>
      <c r="O162" s="28"/>
      <c r="P162" s="27"/>
      <c r="AB162" s="12"/>
      <c r="AR162" s="12"/>
      <c r="BH162" s="12"/>
      <c r="BX162" s="12"/>
      <c r="CN162" s="12"/>
    </row>
    <row r="163" spans="1:92" s="11" customFormat="1" ht="11.25">
      <c r="A163" s="32">
        <v>9</v>
      </c>
      <c r="B163" s="30"/>
      <c r="C163" s="30"/>
      <c r="D163" s="30"/>
      <c r="E163" s="30"/>
      <c r="F163" s="30"/>
      <c r="G163" s="30"/>
      <c r="H163" s="35"/>
      <c r="I163" s="35"/>
      <c r="J163" s="34"/>
      <c r="K163" s="33"/>
      <c r="L163" s="31"/>
      <c r="M163" s="29"/>
      <c r="N163" s="55"/>
      <c r="O163" s="28"/>
      <c r="P163" s="27"/>
      <c r="AB163" s="12"/>
      <c r="AR163" s="12"/>
      <c r="BH163" s="12"/>
      <c r="BX163" s="12"/>
      <c r="CN163" s="12"/>
    </row>
    <row r="164" spans="1:92" s="11" customFormat="1" ht="11.25">
      <c r="A164" s="32">
        <v>10</v>
      </c>
      <c r="B164" s="30"/>
      <c r="C164" s="30"/>
      <c r="D164" s="30"/>
      <c r="E164" s="30"/>
      <c r="F164" s="30"/>
      <c r="G164" s="30"/>
      <c r="H164" s="35"/>
      <c r="I164" s="35"/>
      <c r="J164" s="34"/>
      <c r="K164" s="33"/>
      <c r="L164" s="31"/>
      <c r="M164" s="29"/>
      <c r="N164" s="55"/>
      <c r="O164" s="28"/>
      <c r="P164" s="27"/>
      <c r="AB164" s="12"/>
      <c r="AR164" s="12"/>
      <c r="BH164" s="12"/>
      <c r="BX164" s="12"/>
      <c r="CN164" s="12"/>
    </row>
    <row r="165" spans="1:92" s="11" customFormat="1" ht="11.25">
      <c r="A165" s="32">
        <v>11</v>
      </c>
      <c r="B165" s="30"/>
      <c r="C165" s="30"/>
      <c r="D165" s="30"/>
      <c r="E165" s="30"/>
      <c r="F165" s="30"/>
      <c r="G165" s="30"/>
      <c r="H165" s="35"/>
      <c r="I165" s="35"/>
      <c r="J165" s="34"/>
      <c r="K165" s="33"/>
      <c r="L165" s="31"/>
      <c r="M165" s="29"/>
      <c r="N165" s="55"/>
      <c r="O165" s="28"/>
      <c r="P165" s="27"/>
      <c r="AB165" s="12"/>
      <c r="AR165" s="12"/>
      <c r="BH165" s="12"/>
      <c r="BX165" s="12"/>
      <c r="CN165" s="12"/>
    </row>
    <row r="166" spans="1:92" s="11" customFormat="1" ht="11.25">
      <c r="A166" s="32">
        <v>12</v>
      </c>
      <c r="B166" s="30"/>
      <c r="C166" s="30"/>
      <c r="D166" s="30"/>
      <c r="E166" s="30"/>
      <c r="F166" s="30"/>
      <c r="G166" s="30"/>
      <c r="H166" s="35"/>
      <c r="I166" s="35"/>
      <c r="J166" s="34"/>
      <c r="K166" s="33"/>
      <c r="L166" s="31"/>
      <c r="M166" s="29"/>
      <c r="N166" s="55"/>
      <c r="O166" s="28"/>
      <c r="P166" s="27"/>
      <c r="AB166" s="12"/>
      <c r="AR166" s="12"/>
      <c r="BH166" s="12"/>
      <c r="BX166" s="12"/>
      <c r="CN166" s="12"/>
    </row>
    <row r="167" spans="1:92" s="11" customFormat="1" ht="11.25">
      <c r="A167" s="32">
        <v>13</v>
      </c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1"/>
      <c r="M167" s="29"/>
      <c r="N167" s="55"/>
      <c r="O167" s="28"/>
      <c r="P167" s="27"/>
      <c r="AB167" s="12"/>
      <c r="AR167" s="12"/>
      <c r="BH167" s="12"/>
      <c r="BX167" s="12"/>
      <c r="CN167" s="12"/>
    </row>
    <row r="168" spans="1:92" s="11" customFormat="1" ht="11.25">
      <c r="A168" s="32">
        <v>14</v>
      </c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1"/>
      <c r="M168" s="29"/>
      <c r="N168" s="55"/>
      <c r="O168" s="28"/>
      <c r="P168" s="27"/>
      <c r="AB168" s="12"/>
      <c r="AR168" s="12"/>
      <c r="BH168" s="12"/>
      <c r="BX168" s="12"/>
      <c r="CN168" s="12"/>
    </row>
    <row r="169" spans="1:92" s="11" customFormat="1" ht="11.25">
      <c r="A169" s="32">
        <v>15</v>
      </c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1"/>
      <c r="M169" s="29"/>
      <c r="N169" s="55"/>
      <c r="O169" s="28"/>
      <c r="P169" s="27"/>
      <c r="AB169" s="12"/>
      <c r="AR169" s="12"/>
      <c r="BH169" s="12"/>
      <c r="BX169" s="12"/>
      <c r="CN169" s="12"/>
    </row>
    <row r="170" spans="1:92" s="11" customFormat="1" ht="11.25">
      <c r="A170" s="32">
        <v>16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1"/>
      <c r="M170" s="29"/>
      <c r="N170" s="55"/>
      <c r="O170" s="28"/>
      <c r="P170" s="27"/>
      <c r="AB170" s="12"/>
      <c r="AR170" s="12"/>
      <c r="BH170" s="12"/>
      <c r="BX170" s="12"/>
      <c r="CN170" s="12"/>
    </row>
    <row r="171" spans="1:92" s="11" customFormat="1" ht="11.25">
      <c r="A171" s="32">
        <v>17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1"/>
      <c r="M171" s="29"/>
      <c r="N171" s="55"/>
      <c r="O171" s="28"/>
      <c r="P171" s="27"/>
      <c r="AB171" s="12"/>
      <c r="AR171" s="12"/>
      <c r="BH171" s="12"/>
      <c r="BX171" s="12"/>
      <c r="CN171" s="12"/>
    </row>
    <row r="172" spans="1:92" s="11" customFormat="1" ht="11.25">
      <c r="A172" s="32">
        <v>18</v>
      </c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1"/>
      <c r="M172" s="29"/>
      <c r="N172" s="55"/>
      <c r="O172" s="28"/>
      <c r="P172" s="27"/>
      <c r="AB172" s="12"/>
      <c r="AR172" s="12"/>
      <c r="BH172" s="12"/>
      <c r="BX172" s="12"/>
      <c r="CN172" s="12"/>
    </row>
    <row r="173" spans="1:92" s="11" customFormat="1" ht="11.25">
      <c r="A173" s="32">
        <v>19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1"/>
      <c r="M173" s="29"/>
      <c r="N173" s="55"/>
      <c r="O173" s="28"/>
      <c r="P173" s="27"/>
      <c r="AB173" s="12"/>
      <c r="AR173" s="12"/>
      <c r="BH173" s="12"/>
      <c r="BX173" s="12"/>
      <c r="CN173" s="12"/>
    </row>
    <row r="174" spans="1:92" s="11" customFormat="1" ht="12" thickBot="1">
      <c r="A174" s="26">
        <v>20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113"/>
      <c r="O174" s="22"/>
      <c r="P174" s="21"/>
      <c r="AB174" s="12"/>
      <c r="AR174" s="12"/>
      <c r="BH174" s="12"/>
      <c r="BX174" s="12"/>
      <c r="CN174" s="12"/>
    </row>
    <row r="175" spans="1:92" s="11" customFormat="1" ht="14.25" thickBot="1">
      <c r="A175" s="177" t="s">
        <v>26</v>
      </c>
      <c r="B175" s="178"/>
      <c r="C175" s="178"/>
      <c r="D175" s="178"/>
      <c r="E175" s="179"/>
      <c r="F175" s="19"/>
      <c r="G175" s="19"/>
      <c r="H175" s="20">
        <f>SUM(H155:H174)</f>
        <v>5252</v>
      </c>
      <c r="I175" s="19"/>
      <c r="J175" s="19"/>
      <c r="K175" s="19"/>
      <c r="L175" s="18">
        <f>SUM(L155:L174)</f>
        <v>2</v>
      </c>
      <c r="M175" s="17">
        <f>SUM(M155:M174)</f>
        <v>16475</v>
      </c>
      <c r="N175" s="112">
        <f>SUM(N155:N159)</f>
        <v>-30</v>
      </c>
      <c r="O175" s="16">
        <f>SUM(O155:O174)</f>
        <v>14645</v>
      </c>
      <c r="P175" s="15">
        <f>SUM(P155:P174)</f>
        <v>1800</v>
      </c>
      <c r="AB175" s="12"/>
      <c r="AR175" s="12"/>
      <c r="BH175" s="12"/>
      <c r="BX175" s="12"/>
      <c r="CN175" s="12"/>
    </row>
    <row r="176" spans="1:92" s="11" customFormat="1" ht="12" thickBot="1">
      <c r="L176" s="12"/>
      <c r="AB176" s="12"/>
      <c r="AR176" s="12"/>
      <c r="BH176" s="12"/>
      <c r="BX176" s="12"/>
      <c r="CN176" s="12"/>
    </row>
    <row r="177" spans="1:92" s="11" customFormat="1" ht="13.5">
      <c r="A177" s="162" t="s">
        <v>4</v>
      </c>
      <c r="B177" s="163"/>
      <c r="C177" s="163"/>
      <c r="D177" s="163"/>
      <c r="E177" s="164"/>
      <c r="L177" s="12"/>
      <c r="AB177" s="12"/>
      <c r="AR177" s="12"/>
      <c r="BH177" s="12"/>
      <c r="BX177" s="12"/>
      <c r="CN177" s="12"/>
    </row>
    <row r="178" spans="1:92" s="11" customFormat="1" ht="12.75">
      <c r="A178" s="167" t="s">
        <v>1</v>
      </c>
      <c r="B178" s="168"/>
      <c r="C178" s="169"/>
      <c r="D178" s="6">
        <f>SUM(L175,L151,L127)</f>
        <v>9</v>
      </c>
      <c r="E178" s="4">
        <f>SUM(M175,M151,M127)</f>
        <v>47475</v>
      </c>
      <c r="L178" s="12"/>
      <c r="AB178" s="12"/>
      <c r="AR178" s="12"/>
      <c r="BH178" s="12"/>
      <c r="BX178" s="12"/>
      <c r="CN178" s="12"/>
    </row>
    <row r="179" spans="1:92" s="11" customFormat="1">
      <c r="A179" s="167" t="s">
        <v>313</v>
      </c>
      <c r="B179" s="180"/>
      <c r="C179" s="180"/>
      <c r="D179" s="117"/>
      <c r="E179" s="4">
        <f>N175+N151+N127</f>
        <v>-120</v>
      </c>
      <c r="L179" s="12"/>
      <c r="AB179" s="12"/>
      <c r="AR179" s="12"/>
      <c r="BH179" s="12"/>
      <c r="BX179" s="12"/>
      <c r="CN179" s="12"/>
    </row>
    <row r="180" spans="1:92" s="11" customFormat="1" ht="12.75">
      <c r="A180" s="167" t="s">
        <v>75</v>
      </c>
      <c r="B180" s="168"/>
      <c r="C180" s="168"/>
      <c r="D180" s="5"/>
      <c r="E180" s="4">
        <f>SUM(O175,O151,O127)</f>
        <v>45555</v>
      </c>
      <c r="L180" s="12"/>
      <c r="AB180" s="12"/>
      <c r="AR180" s="12"/>
      <c r="BH180" s="12"/>
      <c r="BX180" s="12"/>
      <c r="CN180" s="12"/>
    </row>
    <row r="181" spans="1:92" s="11" customFormat="1" ht="13.5" thickBot="1">
      <c r="A181" s="171" t="s">
        <v>77</v>
      </c>
      <c r="B181" s="172"/>
      <c r="C181" s="172"/>
      <c r="D181" s="3"/>
      <c r="E181" s="2">
        <f>SUM(P175,P151,P127)</f>
        <v>1800</v>
      </c>
      <c r="L181" s="12"/>
      <c r="AB181" s="12"/>
      <c r="AR181" s="12"/>
      <c r="BH181" s="12"/>
      <c r="BX181" s="12"/>
      <c r="CN181" s="12"/>
    </row>
    <row r="182" spans="1:92" s="11" customFormat="1" ht="11.25">
      <c r="L182" s="12"/>
      <c r="AB182" s="12"/>
      <c r="AR182" s="12"/>
      <c r="BH182" s="12"/>
      <c r="BX182" s="12"/>
      <c r="CN182" s="12"/>
    </row>
    <row r="183" spans="1:92" s="11" customFormat="1" ht="11.25">
      <c r="L183" s="12"/>
      <c r="AB183" s="12"/>
      <c r="AR183" s="12"/>
      <c r="BH183" s="12"/>
      <c r="BX183" s="12"/>
      <c r="CN183" s="12"/>
    </row>
    <row r="184" spans="1:92" s="11" customFormat="1" ht="11.25">
      <c r="L184" s="12"/>
      <c r="AB184" s="12"/>
      <c r="AR184" s="12"/>
      <c r="BH184" s="12"/>
      <c r="BX184" s="12"/>
      <c r="CN184" s="12"/>
    </row>
    <row r="185" spans="1:92" s="11" customFormat="1" ht="11.25">
      <c r="L185" s="12"/>
      <c r="AB185" s="12"/>
      <c r="AR185" s="12"/>
      <c r="BH185" s="12"/>
      <c r="BX185" s="12"/>
      <c r="CN185" s="12"/>
    </row>
    <row r="186" spans="1:92" s="11" customFormat="1" ht="11.25">
      <c r="L186" s="12"/>
      <c r="AB186" s="12"/>
      <c r="AR186" s="12"/>
      <c r="BH186" s="12"/>
      <c r="BX186" s="12"/>
      <c r="CN186" s="12"/>
    </row>
    <row r="187" spans="1:92" s="11" customFormat="1" ht="11.25">
      <c r="L187" s="12"/>
      <c r="AB187" s="12"/>
      <c r="AR187" s="12"/>
      <c r="BH187" s="12"/>
      <c r="BX187" s="12"/>
      <c r="CN187" s="12"/>
    </row>
    <row r="188" spans="1:92" s="11" customFormat="1" ht="11.25">
      <c r="L188" s="12"/>
      <c r="AB188" s="12"/>
      <c r="AR188" s="12"/>
      <c r="BH188" s="12"/>
      <c r="BX188" s="12"/>
      <c r="CN188" s="12"/>
    </row>
    <row r="189" spans="1:92" s="11" customFormat="1" ht="12" thickBot="1">
      <c r="L189" s="12"/>
      <c r="AB189" s="12"/>
      <c r="AR189" s="12"/>
      <c r="BH189" s="12"/>
      <c r="BX189" s="12"/>
      <c r="CN189" s="12"/>
    </row>
    <row r="190" spans="1:92" s="11" customFormat="1" ht="17.25" customHeight="1" thickBot="1">
      <c r="A190" s="173" t="s">
        <v>25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99"/>
      <c r="O190" s="175" t="s">
        <v>14</v>
      </c>
      <c r="P190" s="176"/>
    </row>
    <row r="191" spans="1:92" s="11" customFormat="1" ht="12.75">
      <c r="A191" s="42" t="s">
        <v>13</v>
      </c>
      <c r="B191" s="40" t="s">
        <v>80</v>
      </c>
      <c r="C191" s="40" t="s">
        <v>12</v>
      </c>
      <c r="D191" s="40" t="s">
        <v>0</v>
      </c>
      <c r="E191" s="40" t="s">
        <v>11</v>
      </c>
      <c r="F191" s="40" t="s">
        <v>84</v>
      </c>
      <c r="G191" s="40" t="s">
        <v>84</v>
      </c>
      <c r="H191" s="41" t="s">
        <v>10</v>
      </c>
      <c r="I191" s="41" t="s">
        <v>73</v>
      </c>
      <c r="J191" s="40" t="s">
        <v>9</v>
      </c>
      <c r="K191" s="40" t="s">
        <v>8</v>
      </c>
      <c r="L191" s="39" t="s">
        <v>7</v>
      </c>
      <c r="M191" s="38" t="s">
        <v>89</v>
      </c>
      <c r="N191" s="108" t="s">
        <v>313</v>
      </c>
      <c r="O191" s="37" t="s">
        <v>76</v>
      </c>
      <c r="P191" s="36" t="s">
        <v>78</v>
      </c>
    </row>
    <row r="192" spans="1:92" s="11" customFormat="1" ht="11.25">
      <c r="A192" s="32">
        <v>1</v>
      </c>
      <c r="B192" s="30" t="s">
        <v>79</v>
      </c>
      <c r="C192" s="30" t="s">
        <v>71</v>
      </c>
      <c r="D192" s="120" t="s">
        <v>70</v>
      </c>
      <c r="E192" s="30" t="s">
        <v>72</v>
      </c>
      <c r="F192" s="31" t="s">
        <v>195</v>
      </c>
      <c r="G192" s="31">
        <v>3</v>
      </c>
      <c r="H192" s="35">
        <v>1000</v>
      </c>
      <c r="I192" s="35">
        <v>1050</v>
      </c>
      <c r="J192" s="34">
        <v>7</v>
      </c>
      <c r="K192" s="53" t="s">
        <v>165</v>
      </c>
      <c r="L192" s="31">
        <v>1</v>
      </c>
      <c r="M192" s="29">
        <v>3150</v>
      </c>
      <c r="N192" s="55">
        <v>0</v>
      </c>
      <c r="O192" s="130">
        <f>SUM(M192+N192)</f>
        <v>3150</v>
      </c>
      <c r="P192" s="27"/>
    </row>
    <row r="193" spans="1:16" s="11" customFormat="1" ht="11.25">
      <c r="A193" s="32">
        <v>2</v>
      </c>
      <c r="B193" s="30" t="s">
        <v>79</v>
      </c>
      <c r="C193" s="30" t="s">
        <v>71</v>
      </c>
      <c r="D193" s="120" t="s">
        <v>82</v>
      </c>
      <c r="E193" s="30" t="s">
        <v>83</v>
      </c>
      <c r="F193" s="31" t="s">
        <v>85</v>
      </c>
      <c r="G193" s="31">
        <v>1</v>
      </c>
      <c r="H193" s="35">
        <v>1500</v>
      </c>
      <c r="I193" s="35">
        <v>1575</v>
      </c>
      <c r="J193" s="34">
        <v>11</v>
      </c>
      <c r="K193" s="53" t="s">
        <v>165</v>
      </c>
      <c r="L193" s="31">
        <v>1</v>
      </c>
      <c r="M193" s="29">
        <v>1575</v>
      </c>
      <c r="N193" s="55">
        <v>-30</v>
      </c>
      <c r="O193" s="130">
        <f>SUM(M193+N193)</f>
        <v>1545</v>
      </c>
      <c r="P193" s="27"/>
    </row>
    <row r="194" spans="1:16" s="11" customFormat="1" ht="11.25">
      <c r="A194" s="32">
        <v>3</v>
      </c>
      <c r="B194" s="30" t="s">
        <v>79</v>
      </c>
      <c r="C194" s="30" t="s">
        <v>71</v>
      </c>
      <c r="D194" s="120" t="s">
        <v>189</v>
      </c>
      <c r="E194" s="30" t="s">
        <v>145</v>
      </c>
      <c r="F194" s="31" t="s">
        <v>191</v>
      </c>
      <c r="G194" s="31">
        <v>2</v>
      </c>
      <c r="H194" s="35">
        <v>4000</v>
      </c>
      <c r="I194" s="35">
        <v>4200</v>
      </c>
      <c r="J194" s="30">
        <v>2</v>
      </c>
      <c r="K194" s="30" t="s">
        <v>192</v>
      </c>
      <c r="L194" s="31">
        <v>1</v>
      </c>
      <c r="M194" s="29">
        <v>4200</v>
      </c>
      <c r="N194" s="55">
        <v>-30</v>
      </c>
      <c r="O194" s="130">
        <f>SUM(M194+N194)</f>
        <v>4170</v>
      </c>
      <c r="P194" s="27"/>
    </row>
    <row r="195" spans="1:16" s="11" customFormat="1" ht="11.25">
      <c r="A195" s="32">
        <v>4</v>
      </c>
      <c r="B195" s="30" t="s">
        <v>79</v>
      </c>
      <c r="C195" s="30" t="s">
        <v>71</v>
      </c>
      <c r="D195" s="120" t="s">
        <v>159</v>
      </c>
      <c r="E195" s="30" t="s">
        <v>160</v>
      </c>
      <c r="F195" s="31" t="s">
        <v>161</v>
      </c>
      <c r="G195" s="31">
        <v>6</v>
      </c>
      <c r="H195" s="35">
        <v>1000</v>
      </c>
      <c r="I195" s="35">
        <v>1050</v>
      </c>
      <c r="J195" s="34">
        <v>2</v>
      </c>
      <c r="K195" s="53" t="s">
        <v>166</v>
      </c>
      <c r="L195" s="31">
        <v>1</v>
      </c>
      <c r="M195" s="29">
        <v>6300</v>
      </c>
      <c r="N195" s="55">
        <v>-15</v>
      </c>
      <c r="O195" s="130">
        <f>SUM(M195+N195)</f>
        <v>6285</v>
      </c>
      <c r="P195" s="27"/>
    </row>
    <row r="196" spans="1:16" s="11" customFormat="1" ht="11.25">
      <c r="A196" s="32">
        <v>5</v>
      </c>
      <c r="B196" s="30"/>
      <c r="C196" s="30"/>
      <c r="D196" s="120"/>
      <c r="E196" s="30"/>
      <c r="F196" s="30"/>
      <c r="G196" s="30"/>
      <c r="H196" s="35"/>
      <c r="I196" s="35"/>
      <c r="J196" s="34"/>
      <c r="K196" s="33"/>
      <c r="L196" s="31"/>
      <c r="M196" s="29"/>
      <c r="N196" s="55"/>
      <c r="O196" s="28"/>
      <c r="P196" s="27"/>
    </row>
    <row r="197" spans="1:16" s="11" customFormat="1" ht="11.25">
      <c r="A197" s="32">
        <v>6</v>
      </c>
      <c r="B197" s="30"/>
      <c r="C197" s="30"/>
      <c r="D197" s="30"/>
      <c r="E197" s="30"/>
      <c r="F197" s="30"/>
      <c r="G197" s="30"/>
      <c r="H197" s="35"/>
      <c r="I197" s="35"/>
      <c r="J197" s="34"/>
      <c r="K197" s="33"/>
      <c r="L197" s="31"/>
      <c r="M197" s="29"/>
      <c r="N197" s="55"/>
      <c r="O197" s="28"/>
      <c r="P197" s="27"/>
    </row>
    <row r="198" spans="1:16" s="11" customFormat="1" ht="11.25">
      <c r="A198" s="32">
        <v>7</v>
      </c>
      <c r="B198" s="30"/>
      <c r="C198" s="30"/>
      <c r="D198" s="30"/>
      <c r="E198" s="30"/>
      <c r="F198" s="30"/>
      <c r="G198" s="30"/>
      <c r="H198" s="35"/>
      <c r="I198" s="35"/>
      <c r="J198" s="34"/>
      <c r="K198" s="33"/>
      <c r="L198" s="31"/>
      <c r="M198" s="29"/>
      <c r="N198" s="55"/>
      <c r="O198" s="28"/>
      <c r="P198" s="27"/>
    </row>
    <row r="199" spans="1:16" s="11" customFormat="1" ht="11.25">
      <c r="A199" s="32">
        <v>8</v>
      </c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1"/>
      <c r="M199" s="29"/>
      <c r="N199" s="55"/>
      <c r="O199" s="28"/>
      <c r="P199" s="27"/>
    </row>
    <row r="200" spans="1:16" s="11" customFormat="1" ht="11.25">
      <c r="A200" s="32">
        <v>9</v>
      </c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1"/>
      <c r="M200" s="29"/>
      <c r="N200" s="55"/>
      <c r="O200" s="28"/>
      <c r="P200" s="27"/>
    </row>
    <row r="201" spans="1:16" s="11" customFormat="1" ht="11.25">
      <c r="A201" s="32">
        <v>10</v>
      </c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29"/>
      <c r="N201" s="55"/>
      <c r="O201" s="28"/>
      <c r="P201" s="27"/>
    </row>
    <row r="202" spans="1:16" s="11" customFormat="1" ht="11.25">
      <c r="A202" s="32">
        <v>11</v>
      </c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1"/>
      <c r="M202" s="29"/>
      <c r="N202" s="55"/>
      <c r="O202" s="28"/>
      <c r="P202" s="27"/>
    </row>
    <row r="203" spans="1:16" s="11" customFormat="1" ht="11.25">
      <c r="A203" s="32">
        <v>12</v>
      </c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1"/>
      <c r="M203" s="29"/>
      <c r="N203" s="55"/>
      <c r="O203" s="28"/>
      <c r="P203" s="27"/>
    </row>
    <row r="204" spans="1:16" s="11" customFormat="1" ht="11.25">
      <c r="A204" s="32">
        <v>13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1"/>
      <c r="M204" s="29"/>
      <c r="N204" s="55"/>
      <c r="O204" s="28"/>
      <c r="P204" s="27"/>
    </row>
    <row r="205" spans="1:16" s="11" customFormat="1" ht="11.25">
      <c r="A205" s="32">
        <v>14</v>
      </c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1"/>
      <c r="M205" s="29"/>
      <c r="N205" s="55"/>
      <c r="O205" s="28"/>
      <c r="P205" s="27"/>
    </row>
    <row r="206" spans="1:16" s="11" customFormat="1" ht="11.25">
      <c r="A206" s="32">
        <v>15</v>
      </c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1"/>
      <c r="M206" s="29"/>
      <c r="N206" s="55"/>
      <c r="O206" s="28"/>
      <c r="P206" s="27"/>
    </row>
    <row r="207" spans="1:16" s="11" customFormat="1" ht="11.25">
      <c r="A207" s="32">
        <v>16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1"/>
      <c r="M207" s="29"/>
      <c r="N207" s="55"/>
      <c r="O207" s="28"/>
      <c r="P207" s="27"/>
    </row>
    <row r="208" spans="1:16" s="11" customFormat="1" ht="11.25">
      <c r="A208" s="32">
        <v>17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1"/>
      <c r="M208" s="29"/>
      <c r="N208" s="55"/>
      <c r="O208" s="28"/>
      <c r="P208" s="27"/>
    </row>
    <row r="209" spans="1:92" s="11" customFormat="1" ht="11.25">
      <c r="A209" s="32">
        <v>18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1"/>
      <c r="M209" s="29"/>
      <c r="N209" s="55"/>
      <c r="O209" s="28"/>
      <c r="P209" s="27"/>
    </row>
    <row r="210" spans="1:92" s="11" customFormat="1" ht="11.25">
      <c r="A210" s="32">
        <v>19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1"/>
      <c r="M210" s="29"/>
      <c r="N210" s="55"/>
      <c r="O210" s="28"/>
      <c r="P210" s="27"/>
    </row>
    <row r="211" spans="1:92" s="11" customFormat="1" ht="12" thickBot="1">
      <c r="A211" s="26">
        <v>20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113"/>
      <c r="O211" s="22"/>
      <c r="P211" s="21"/>
    </row>
    <row r="212" spans="1:92" s="11" customFormat="1" ht="14.25" thickBot="1">
      <c r="A212" s="177" t="s">
        <v>24</v>
      </c>
      <c r="B212" s="178"/>
      <c r="C212" s="178"/>
      <c r="D212" s="178"/>
      <c r="E212" s="179"/>
      <c r="F212" s="19"/>
      <c r="G212" s="19"/>
      <c r="H212" s="20">
        <f>SUM(H192:H211)</f>
        <v>7500</v>
      </c>
      <c r="I212" s="19"/>
      <c r="J212" s="19"/>
      <c r="K212" s="19"/>
      <c r="L212" s="18">
        <f>SUM(L192:L211)</f>
        <v>4</v>
      </c>
      <c r="M212" s="17">
        <f>SUM(M192:M211)</f>
        <v>15225</v>
      </c>
      <c r="N212" s="112">
        <f>SUM(N192:N195)</f>
        <v>-75</v>
      </c>
      <c r="O212" s="16">
        <f>SUM(O192:O211)</f>
        <v>15150</v>
      </c>
      <c r="P212" s="15">
        <f>SUM(P192:P211)</f>
        <v>0</v>
      </c>
    </row>
    <row r="213" spans="1:92" s="11" customFormat="1" ht="12" thickBot="1">
      <c r="L213" s="12"/>
      <c r="AB213" s="12"/>
      <c r="AR213" s="12"/>
      <c r="BH213" s="12"/>
      <c r="BX213" s="12"/>
      <c r="CN213" s="12"/>
    </row>
    <row r="214" spans="1:92" s="11" customFormat="1" ht="14.25" thickBot="1">
      <c r="A214" s="173" t="s">
        <v>23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99"/>
      <c r="O214" s="175" t="s">
        <v>14</v>
      </c>
      <c r="P214" s="176"/>
      <c r="CN214" s="12"/>
    </row>
    <row r="215" spans="1:92" s="11" customFormat="1" ht="12.75">
      <c r="A215" s="42" t="s">
        <v>13</v>
      </c>
      <c r="B215" s="40" t="s">
        <v>80</v>
      </c>
      <c r="C215" s="40" t="s">
        <v>12</v>
      </c>
      <c r="D215" s="40" t="s">
        <v>0</v>
      </c>
      <c r="E215" s="40" t="s">
        <v>11</v>
      </c>
      <c r="F215" s="40" t="s">
        <v>84</v>
      </c>
      <c r="G215" s="40" t="s">
        <v>84</v>
      </c>
      <c r="H215" s="41" t="s">
        <v>10</v>
      </c>
      <c r="I215" s="41" t="s">
        <v>73</v>
      </c>
      <c r="J215" s="40" t="s">
        <v>9</v>
      </c>
      <c r="K215" s="40" t="s">
        <v>8</v>
      </c>
      <c r="L215" s="39" t="s">
        <v>7</v>
      </c>
      <c r="M215" s="38" t="s">
        <v>89</v>
      </c>
      <c r="N215" s="108" t="s">
        <v>313</v>
      </c>
      <c r="O215" s="37" t="s">
        <v>76</v>
      </c>
      <c r="P215" s="36" t="s">
        <v>78</v>
      </c>
      <c r="CN215" s="12"/>
    </row>
    <row r="216" spans="1:92" s="11" customFormat="1" ht="11.25">
      <c r="A216" s="32">
        <v>1</v>
      </c>
      <c r="B216" s="30" t="s">
        <v>79</v>
      </c>
      <c r="C216" s="30" t="s">
        <v>71</v>
      </c>
      <c r="D216" s="120" t="s">
        <v>82</v>
      </c>
      <c r="E216" s="30" t="s">
        <v>83</v>
      </c>
      <c r="F216" s="30" t="s">
        <v>85</v>
      </c>
      <c r="G216" s="31">
        <v>1</v>
      </c>
      <c r="H216" s="35">
        <v>1500</v>
      </c>
      <c r="I216" s="35">
        <v>1575</v>
      </c>
      <c r="J216" s="34">
        <v>12</v>
      </c>
      <c r="K216" s="53" t="s">
        <v>165</v>
      </c>
      <c r="L216" s="31">
        <v>1</v>
      </c>
      <c r="M216" s="29">
        <v>1575</v>
      </c>
      <c r="N216" s="55">
        <v>-30</v>
      </c>
      <c r="O216" s="130">
        <f>M216+N216</f>
        <v>1545</v>
      </c>
      <c r="P216" s="27"/>
      <c r="CN216" s="12"/>
    </row>
    <row r="217" spans="1:92" s="11" customFormat="1" ht="11.25">
      <c r="A217" s="32">
        <v>2</v>
      </c>
      <c r="B217" s="30" t="s">
        <v>79</v>
      </c>
      <c r="C217" s="30" t="s">
        <v>71</v>
      </c>
      <c r="D217" s="120" t="s">
        <v>223</v>
      </c>
      <c r="E217" s="30" t="s">
        <v>199</v>
      </c>
      <c r="F217" s="30" t="s">
        <v>224</v>
      </c>
      <c r="G217" s="31">
        <v>1</v>
      </c>
      <c r="H217" s="35">
        <v>36000</v>
      </c>
      <c r="I217" s="35">
        <v>37800</v>
      </c>
      <c r="J217" s="34">
        <v>1</v>
      </c>
      <c r="K217" s="53" t="s">
        <v>225</v>
      </c>
      <c r="L217" s="31">
        <v>1</v>
      </c>
      <c r="M217" s="29">
        <v>37800</v>
      </c>
      <c r="N217" s="55">
        <v>0</v>
      </c>
      <c r="O217" s="130">
        <f>M217+N217</f>
        <v>37800</v>
      </c>
      <c r="P217" s="27"/>
      <c r="CN217" s="12"/>
    </row>
    <row r="218" spans="1:92" s="11" customFormat="1" ht="11.25">
      <c r="A218" s="32">
        <v>3</v>
      </c>
      <c r="B218" s="30" t="s">
        <v>79</v>
      </c>
      <c r="C218" s="30" t="s">
        <v>71</v>
      </c>
      <c r="D218" s="120" t="s">
        <v>180</v>
      </c>
      <c r="E218" s="30" t="s">
        <v>181</v>
      </c>
      <c r="F218" s="31" t="s">
        <v>161</v>
      </c>
      <c r="G218" s="31">
        <v>6</v>
      </c>
      <c r="H218" s="35">
        <v>1500</v>
      </c>
      <c r="I218" s="35">
        <v>9000</v>
      </c>
      <c r="J218" s="34">
        <v>2</v>
      </c>
      <c r="K218" s="53" t="s">
        <v>182</v>
      </c>
      <c r="L218" s="31">
        <v>1</v>
      </c>
      <c r="M218" s="30">
        <v>9000</v>
      </c>
      <c r="N218" s="55">
        <v>0</v>
      </c>
      <c r="O218" s="130">
        <f>M218+N218</f>
        <v>9000</v>
      </c>
      <c r="P218" s="27"/>
      <c r="CN218" s="12"/>
    </row>
    <row r="219" spans="1:92" s="11" customFormat="1" ht="11.25">
      <c r="A219" s="32">
        <v>4</v>
      </c>
      <c r="B219" s="30"/>
      <c r="C219" s="30"/>
      <c r="D219" s="30"/>
      <c r="E219" s="30"/>
      <c r="F219" s="30"/>
      <c r="G219" s="30"/>
      <c r="H219" s="35"/>
      <c r="I219" s="35"/>
      <c r="J219" s="34"/>
      <c r="K219" s="33"/>
      <c r="L219" s="31"/>
      <c r="M219" s="29"/>
      <c r="N219" s="55"/>
      <c r="O219" s="28">
        <f>M219+N219</f>
        <v>0</v>
      </c>
      <c r="P219" s="27"/>
      <c r="CN219" s="12"/>
    </row>
    <row r="220" spans="1:92" s="11" customFormat="1" ht="11.25">
      <c r="A220" s="32">
        <v>5</v>
      </c>
      <c r="B220" s="30"/>
      <c r="C220" s="30"/>
      <c r="D220" s="30"/>
      <c r="E220" s="30"/>
      <c r="F220" s="30"/>
      <c r="G220" s="30"/>
      <c r="H220" s="35"/>
      <c r="I220" s="35"/>
      <c r="J220" s="34"/>
      <c r="K220" s="33"/>
      <c r="L220" s="31"/>
      <c r="M220" s="29"/>
      <c r="N220" s="55"/>
      <c r="O220" s="28"/>
      <c r="P220" s="27"/>
      <c r="CN220" s="12"/>
    </row>
    <row r="221" spans="1:92" s="11" customFormat="1" ht="11.25">
      <c r="A221" s="32">
        <v>6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1"/>
      <c r="M221" s="29"/>
      <c r="N221" s="55"/>
      <c r="O221" s="28"/>
      <c r="P221" s="27"/>
      <c r="CN221" s="12"/>
    </row>
    <row r="222" spans="1:92" s="11" customFormat="1" ht="11.25">
      <c r="A222" s="32">
        <v>7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1"/>
      <c r="M222" s="29"/>
      <c r="N222" s="55"/>
      <c r="O222" s="28"/>
      <c r="P222" s="27"/>
      <c r="CN222" s="12"/>
    </row>
    <row r="223" spans="1:92" s="11" customFormat="1" ht="11.25">
      <c r="A223" s="32">
        <v>8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1"/>
      <c r="M223" s="29"/>
      <c r="N223" s="55"/>
      <c r="O223" s="28"/>
      <c r="P223" s="27"/>
      <c r="CN223" s="12"/>
    </row>
    <row r="224" spans="1:92" s="11" customFormat="1" ht="11.25">
      <c r="A224" s="32">
        <v>9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1"/>
      <c r="M224" s="29"/>
      <c r="N224" s="55"/>
      <c r="O224" s="28"/>
      <c r="P224" s="27"/>
      <c r="CN224" s="12"/>
    </row>
    <row r="225" spans="1:92" s="11" customFormat="1" ht="11.25">
      <c r="A225" s="32">
        <v>10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29"/>
      <c r="N225" s="55"/>
      <c r="O225" s="28"/>
      <c r="P225" s="27"/>
      <c r="CN225" s="12"/>
    </row>
    <row r="226" spans="1:92" s="11" customFormat="1" ht="11.25">
      <c r="A226" s="32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1"/>
      <c r="M226" s="29"/>
      <c r="N226" s="55"/>
      <c r="O226" s="28"/>
      <c r="P226" s="27"/>
      <c r="CN226" s="12"/>
    </row>
    <row r="227" spans="1:92" s="11" customFormat="1" ht="11.25">
      <c r="A227" s="32">
        <v>12</v>
      </c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1"/>
      <c r="M227" s="29"/>
      <c r="N227" s="55"/>
      <c r="O227" s="28"/>
      <c r="P227" s="27"/>
      <c r="CN227" s="12"/>
    </row>
    <row r="228" spans="1:92" s="11" customFormat="1" ht="11.25">
      <c r="A228" s="32">
        <v>13</v>
      </c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1"/>
      <c r="M228" s="29"/>
      <c r="N228" s="55"/>
      <c r="O228" s="28"/>
      <c r="P228" s="27"/>
      <c r="CN228" s="12"/>
    </row>
    <row r="229" spans="1:92" s="11" customFormat="1" ht="11.25">
      <c r="A229" s="32">
        <v>14</v>
      </c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1"/>
      <c r="M229" s="29"/>
      <c r="N229" s="55"/>
      <c r="O229" s="28"/>
      <c r="P229" s="27"/>
      <c r="CN229" s="12"/>
    </row>
    <row r="230" spans="1:92" s="11" customFormat="1" ht="11.25">
      <c r="A230" s="32">
        <v>15</v>
      </c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1"/>
      <c r="M230" s="29"/>
      <c r="N230" s="55"/>
      <c r="O230" s="28"/>
      <c r="P230" s="27"/>
      <c r="CN230" s="12"/>
    </row>
    <row r="231" spans="1:92" s="11" customFormat="1" ht="11.25">
      <c r="A231" s="32">
        <v>16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1"/>
      <c r="M231" s="29"/>
      <c r="N231" s="55"/>
      <c r="O231" s="28"/>
      <c r="P231" s="27"/>
      <c r="CN231" s="12"/>
    </row>
    <row r="232" spans="1:92" s="11" customFormat="1" ht="11.25">
      <c r="A232" s="32">
        <v>17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1"/>
      <c r="M232" s="29"/>
      <c r="N232" s="55"/>
      <c r="O232" s="28"/>
      <c r="P232" s="27"/>
      <c r="CN232" s="12"/>
    </row>
    <row r="233" spans="1:92" s="11" customFormat="1" ht="11.25">
      <c r="A233" s="32">
        <v>18</v>
      </c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1"/>
      <c r="M233" s="29"/>
      <c r="N233" s="55"/>
      <c r="O233" s="28"/>
      <c r="P233" s="27"/>
      <c r="CN233" s="12"/>
    </row>
    <row r="234" spans="1:92" s="11" customFormat="1" ht="11.25">
      <c r="A234" s="32">
        <v>19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1"/>
      <c r="M234" s="29"/>
      <c r="N234" s="55"/>
      <c r="O234" s="28"/>
      <c r="P234" s="27"/>
      <c r="CN234" s="12"/>
    </row>
    <row r="235" spans="1:92" s="11" customFormat="1" ht="12" thickBot="1">
      <c r="A235" s="26">
        <v>20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113"/>
      <c r="O235" s="22"/>
      <c r="P235" s="21"/>
      <c r="CN235" s="12"/>
    </row>
    <row r="236" spans="1:92" s="11" customFormat="1" ht="14.25" thickBot="1">
      <c r="A236" s="177" t="s">
        <v>22</v>
      </c>
      <c r="B236" s="178"/>
      <c r="C236" s="178"/>
      <c r="D236" s="178"/>
      <c r="E236" s="179"/>
      <c r="F236" s="19"/>
      <c r="G236" s="19"/>
      <c r="H236" s="20">
        <f>SUM(H216:H235)</f>
        <v>39000</v>
      </c>
      <c r="I236" s="19"/>
      <c r="J236" s="19"/>
      <c r="K236" s="19"/>
      <c r="L236" s="18">
        <f>SUM(L216:L235)</f>
        <v>3</v>
      </c>
      <c r="M236" s="17">
        <f>SUM(M216:M235)</f>
        <v>48375</v>
      </c>
      <c r="N236" s="112">
        <f>SUM(N216:N218)</f>
        <v>-30</v>
      </c>
      <c r="O236" s="16">
        <f>SUM(O216:O235)</f>
        <v>48345</v>
      </c>
      <c r="P236" s="15">
        <f>SUM(P216:P235)</f>
        <v>0</v>
      </c>
      <c r="CN236" s="12"/>
    </row>
    <row r="237" spans="1:92" s="11" customFormat="1" ht="12" thickBot="1">
      <c r="L237" s="12"/>
      <c r="AB237" s="12"/>
      <c r="AR237" s="12"/>
      <c r="BH237" s="12"/>
      <c r="BX237" s="12"/>
      <c r="CN237" s="12"/>
    </row>
    <row r="238" spans="1:92" s="11" customFormat="1" ht="14.25" thickBot="1">
      <c r="A238" s="173" t="s">
        <v>21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14"/>
      <c r="O238" s="181" t="s">
        <v>74</v>
      </c>
      <c r="P238" s="181"/>
      <c r="BX238" s="12"/>
      <c r="CN238" s="12"/>
    </row>
    <row r="239" spans="1:92" s="11" customFormat="1" ht="12.75">
      <c r="A239" s="42" t="s">
        <v>13</v>
      </c>
      <c r="B239" s="40" t="s">
        <v>80</v>
      </c>
      <c r="C239" s="40" t="s">
        <v>12</v>
      </c>
      <c r="D239" s="40" t="s">
        <v>0</v>
      </c>
      <c r="E239" s="40" t="s">
        <v>11</v>
      </c>
      <c r="F239" s="40" t="s">
        <v>84</v>
      </c>
      <c r="G239" s="40" t="s">
        <v>84</v>
      </c>
      <c r="H239" s="41" t="s">
        <v>10</v>
      </c>
      <c r="I239" s="41" t="s">
        <v>73</v>
      </c>
      <c r="J239" s="40" t="s">
        <v>9</v>
      </c>
      <c r="K239" s="40" t="s">
        <v>8</v>
      </c>
      <c r="L239" s="39" t="s">
        <v>7</v>
      </c>
      <c r="M239" s="38" t="s">
        <v>89</v>
      </c>
      <c r="N239" s="108" t="s">
        <v>313</v>
      </c>
      <c r="O239" s="37" t="s">
        <v>76</v>
      </c>
      <c r="P239" s="36" t="s">
        <v>78</v>
      </c>
      <c r="BX239" s="12"/>
      <c r="CN239" s="12"/>
    </row>
    <row r="240" spans="1:92" s="11" customFormat="1" ht="11.25">
      <c r="A240" s="32">
        <v>1</v>
      </c>
      <c r="B240" s="30" t="s">
        <v>79</v>
      </c>
      <c r="C240" s="30" t="s">
        <v>71</v>
      </c>
      <c r="D240" s="120" t="s">
        <v>82</v>
      </c>
      <c r="E240" s="30" t="s">
        <v>83</v>
      </c>
      <c r="F240" s="30" t="s">
        <v>85</v>
      </c>
      <c r="G240" s="31">
        <v>1</v>
      </c>
      <c r="H240" s="35">
        <v>1500</v>
      </c>
      <c r="I240" s="35">
        <v>1575</v>
      </c>
      <c r="J240" s="34">
        <v>13</v>
      </c>
      <c r="K240" s="53" t="s">
        <v>165</v>
      </c>
      <c r="L240" s="31">
        <v>1</v>
      </c>
      <c r="M240" s="29">
        <v>1575</v>
      </c>
      <c r="N240" s="55">
        <v>0</v>
      </c>
      <c r="O240" s="132">
        <f>M240+N240</f>
        <v>1575</v>
      </c>
      <c r="P240" s="27"/>
      <c r="BX240" s="12"/>
      <c r="CN240" s="12"/>
    </row>
    <row r="241" spans="1:92" s="11" customFormat="1" ht="11.25">
      <c r="A241" s="32">
        <v>2</v>
      </c>
      <c r="B241" s="30" t="s">
        <v>79</v>
      </c>
      <c r="C241" s="30" t="s">
        <v>71</v>
      </c>
      <c r="D241" s="120" t="s">
        <v>189</v>
      </c>
      <c r="E241" s="30" t="s">
        <v>190</v>
      </c>
      <c r="F241" s="31" t="s">
        <v>191</v>
      </c>
      <c r="G241" s="31">
        <v>2</v>
      </c>
      <c r="H241" s="35">
        <v>4000</v>
      </c>
      <c r="I241" s="35">
        <v>4200</v>
      </c>
      <c r="J241" s="30">
        <v>3</v>
      </c>
      <c r="K241" s="30" t="s">
        <v>192</v>
      </c>
      <c r="L241" s="31">
        <v>1</v>
      </c>
      <c r="M241" s="29">
        <v>4200</v>
      </c>
      <c r="N241" s="55">
        <v>-30</v>
      </c>
      <c r="O241" s="132">
        <f>M241+N241</f>
        <v>4170</v>
      </c>
      <c r="P241" s="27"/>
      <c r="BX241" s="12"/>
      <c r="CN241" s="12"/>
    </row>
    <row r="242" spans="1:92" s="11" customFormat="1" ht="11.25">
      <c r="A242" s="32">
        <v>3</v>
      </c>
      <c r="B242" s="30" t="s">
        <v>79</v>
      </c>
      <c r="C242" s="30" t="s">
        <v>252</v>
      </c>
      <c r="D242" s="120" t="s">
        <v>253</v>
      </c>
      <c r="E242" s="30" t="s">
        <v>199</v>
      </c>
      <c r="F242" s="30" t="s">
        <v>85</v>
      </c>
      <c r="G242" s="31">
        <v>1</v>
      </c>
      <c r="H242" s="35">
        <v>6000</v>
      </c>
      <c r="I242" s="35">
        <v>6300</v>
      </c>
      <c r="J242" s="30">
        <v>1</v>
      </c>
      <c r="K242" s="30"/>
      <c r="L242" s="31">
        <v>1</v>
      </c>
      <c r="M242" s="29">
        <v>6300</v>
      </c>
      <c r="N242" s="55">
        <v>0</v>
      </c>
      <c r="O242" s="132">
        <f>M242+N242</f>
        <v>6300</v>
      </c>
      <c r="P242" s="27"/>
      <c r="BX242" s="12"/>
      <c r="CN242" s="12"/>
    </row>
    <row r="243" spans="1:92" s="11" customFormat="1" ht="11.25">
      <c r="A243" s="32">
        <v>4</v>
      </c>
      <c r="B243" s="30"/>
      <c r="C243" s="30"/>
      <c r="D243" s="120"/>
      <c r="E243" s="30"/>
      <c r="F243" s="30"/>
      <c r="G243" s="30"/>
      <c r="H243" s="35"/>
      <c r="I243" s="35"/>
      <c r="J243" s="34"/>
      <c r="K243" s="33"/>
      <c r="L243" s="31"/>
      <c r="M243" s="29"/>
      <c r="N243" s="55"/>
      <c r="O243" s="52">
        <f>M243+N243</f>
        <v>0</v>
      </c>
      <c r="P243" s="27"/>
      <c r="BX243" s="12"/>
      <c r="CN243" s="12"/>
    </row>
    <row r="244" spans="1:92" s="11" customFormat="1" ht="11.25">
      <c r="A244" s="32">
        <v>5</v>
      </c>
      <c r="B244" s="30"/>
      <c r="C244" s="30"/>
      <c r="D244" s="30"/>
      <c r="E244" s="30"/>
      <c r="F244" s="30"/>
      <c r="G244" s="30"/>
      <c r="H244" s="35"/>
      <c r="I244" s="35"/>
      <c r="J244" s="34"/>
      <c r="K244" s="33"/>
      <c r="L244" s="31"/>
      <c r="M244" s="29"/>
      <c r="N244" s="55"/>
      <c r="O244" s="28"/>
      <c r="P244" s="27"/>
      <c r="BX244" s="12"/>
      <c r="CN244" s="12"/>
    </row>
    <row r="245" spans="1:92" s="11" customFormat="1" ht="11.25">
      <c r="A245" s="32">
        <v>6</v>
      </c>
      <c r="B245" s="30"/>
      <c r="C245" s="30"/>
      <c r="D245" s="30"/>
      <c r="E245" s="30"/>
      <c r="F245" s="30"/>
      <c r="G245" s="30"/>
      <c r="H245" s="35"/>
      <c r="I245" s="35"/>
      <c r="J245" s="34"/>
      <c r="K245" s="33"/>
      <c r="L245" s="31"/>
      <c r="M245" s="29"/>
      <c r="N245" s="55"/>
      <c r="O245" s="28"/>
      <c r="P245" s="27"/>
      <c r="BX245" s="12"/>
      <c r="CN245" s="12"/>
    </row>
    <row r="246" spans="1:92" s="11" customFormat="1" ht="11.25">
      <c r="A246" s="32">
        <v>7</v>
      </c>
      <c r="B246" s="30"/>
      <c r="C246" s="30"/>
      <c r="D246" s="30"/>
      <c r="E246" s="30"/>
      <c r="F246" s="30"/>
      <c r="G246" s="30"/>
      <c r="H246" s="35"/>
      <c r="I246" s="35"/>
      <c r="J246" s="34"/>
      <c r="K246" s="33"/>
      <c r="L246" s="31"/>
      <c r="M246" s="29"/>
      <c r="N246" s="55"/>
      <c r="O246" s="28"/>
      <c r="P246" s="27"/>
      <c r="BX246" s="12"/>
      <c r="CN246" s="12"/>
    </row>
    <row r="247" spans="1:92" s="11" customFormat="1" ht="11.25">
      <c r="A247" s="32">
        <v>8</v>
      </c>
      <c r="B247" s="30"/>
      <c r="C247" s="30"/>
      <c r="D247" s="30"/>
      <c r="E247" s="30"/>
      <c r="F247" s="30"/>
      <c r="G247" s="30"/>
      <c r="H247" s="35"/>
      <c r="I247" s="35"/>
      <c r="J247" s="34"/>
      <c r="K247" s="33"/>
      <c r="L247" s="31"/>
      <c r="M247" s="29"/>
      <c r="N247" s="55"/>
      <c r="O247" s="28"/>
      <c r="P247" s="27"/>
      <c r="BX247" s="12"/>
      <c r="CN247" s="12"/>
    </row>
    <row r="248" spans="1:92" s="11" customFormat="1" ht="11.25">
      <c r="A248" s="32">
        <v>9</v>
      </c>
      <c r="B248" s="30"/>
      <c r="C248" s="30"/>
      <c r="D248" s="30"/>
      <c r="E248" s="30"/>
      <c r="F248" s="30"/>
      <c r="G248" s="30"/>
      <c r="H248" s="35"/>
      <c r="I248" s="35"/>
      <c r="J248" s="34"/>
      <c r="K248" s="33"/>
      <c r="L248" s="31"/>
      <c r="M248" s="29"/>
      <c r="N248" s="55"/>
      <c r="O248" s="28"/>
      <c r="P248" s="27"/>
      <c r="BX248" s="12"/>
      <c r="CN248" s="12"/>
    </row>
    <row r="249" spans="1:92" s="11" customFormat="1" ht="11.25">
      <c r="A249" s="32">
        <v>10</v>
      </c>
      <c r="B249" s="30"/>
      <c r="C249" s="30"/>
      <c r="D249" s="30"/>
      <c r="E249" s="30"/>
      <c r="F249" s="30"/>
      <c r="G249" s="30"/>
      <c r="H249" s="35"/>
      <c r="I249" s="35"/>
      <c r="J249" s="34"/>
      <c r="K249" s="33"/>
      <c r="L249" s="31"/>
      <c r="M249" s="29"/>
      <c r="N249" s="55"/>
      <c r="O249" s="28"/>
      <c r="P249" s="27"/>
      <c r="BX249" s="12"/>
      <c r="CN249" s="12"/>
    </row>
    <row r="250" spans="1:92" s="11" customFormat="1" ht="11.25">
      <c r="A250" s="32">
        <v>11</v>
      </c>
      <c r="B250" s="30"/>
      <c r="C250" s="30"/>
      <c r="D250" s="30"/>
      <c r="E250" s="30"/>
      <c r="F250" s="30"/>
      <c r="G250" s="30"/>
      <c r="H250" s="35"/>
      <c r="I250" s="35"/>
      <c r="J250" s="34"/>
      <c r="K250" s="33"/>
      <c r="L250" s="31"/>
      <c r="M250" s="29"/>
      <c r="N250" s="55"/>
      <c r="O250" s="28"/>
      <c r="P250" s="27"/>
      <c r="BX250" s="12"/>
      <c r="CN250" s="12"/>
    </row>
    <row r="251" spans="1:92" s="11" customFormat="1" ht="11.25">
      <c r="A251" s="32">
        <v>12</v>
      </c>
      <c r="B251" s="30"/>
      <c r="C251" s="30"/>
      <c r="D251" s="30"/>
      <c r="E251" s="30"/>
      <c r="F251" s="30"/>
      <c r="G251" s="30"/>
      <c r="H251" s="35"/>
      <c r="I251" s="35"/>
      <c r="J251" s="34"/>
      <c r="K251" s="33"/>
      <c r="L251" s="31"/>
      <c r="M251" s="29"/>
      <c r="N251" s="55"/>
      <c r="O251" s="28"/>
      <c r="P251" s="27"/>
      <c r="BX251" s="12"/>
      <c r="CN251" s="12"/>
    </row>
    <row r="252" spans="1:92" s="11" customFormat="1" ht="11.25">
      <c r="A252" s="32">
        <v>13</v>
      </c>
      <c r="B252" s="30"/>
      <c r="C252" s="30"/>
      <c r="D252" s="30"/>
      <c r="E252" s="30"/>
      <c r="F252" s="30"/>
      <c r="G252" s="30"/>
      <c r="H252" s="35"/>
      <c r="I252" s="35"/>
      <c r="J252" s="34"/>
      <c r="K252" s="33"/>
      <c r="L252" s="31"/>
      <c r="M252" s="29"/>
      <c r="N252" s="55"/>
      <c r="O252" s="28"/>
      <c r="P252" s="27"/>
      <c r="BX252" s="12"/>
      <c r="CN252" s="12"/>
    </row>
    <row r="253" spans="1:92" s="11" customFormat="1" ht="11.25">
      <c r="A253" s="32">
        <v>14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1"/>
      <c r="M253" s="29"/>
      <c r="N253" s="55"/>
      <c r="O253" s="28"/>
      <c r="P253" s="27"/>
      <c r="BX253" s="12"/>
      <c r="CN253" s="12"/>
    </row>
    <row r="254" spans="1:92" s="11" customFormat="1" ht="11.25">
      <c r="A254" s="32">
        <v>15</v>
      </c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1"/>
      <c r="M254" s="29"/>
      <c r="N254" s="55"/>
      <c r="O254" s="28"/>
      <c r="P254" s="27"/>
      <c r="BX254" s="12"/>
      <c r="CN254" s="12"/>
    </row>
    <row r="255" spans="1:92" s="11" customFormat="1" ht="11.25">
      <c r="A255" s="32">
        <v>16</v>
      </c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1"/>
      <c r="M255" s="29"/>
      <c r="N255" s="55"/>
      <c r="O255" s="28"/>
      <c r="P255" s="27"/>
      <c r="BX255" s="12"/>
      <c r="CN255" s="12"/>
    </row>
    <row r="256" spans="1:92" s="11" customFormat="1" ht="11.25">
      <c r="A256" s="32">
        <v>17</v>
      </c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1"/>
      <c r="M256" s="29"/>
      <c r="N256" s="55"/>
      <c r="O256" s="28"/>
      <c r="P256" s="27"/>
      <c r="BX256" s="12"/>
      <c r="CN256" s="12"/>
    </row>
    <row r="257" spans="1:92" s="11" customFormat="1" ht="11.25">
      <c r="A257" s="32">
        <v>18</v>
      </c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1"/>
      <c r="M257" s="29"/>
      <c r="N257" s="55"/>
      <c r="O257" s="28"/>
      <c r="P257" s="27"/>
      <c r="BX257" s="12"/>
      <c r="CN257" s="12"/>
    </row>
    <row r="258" spans="1:92" s="11" customFormat="1" ht="11.25">
      <c r="A258" s="32">
        <v>19</v>
      </c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1"/>
      <c r="M258" s="29"/>
      <c r="N258" s="55"/>
      <c r="O258" s="28"/>
      <c r="P258" s="27"/>
      <c r="BX258" s="12"/>
      <c r="CN258" s="12"/>
    </row>
    <row r="259" spans="1:92" s="11" customFormat="1" ht="12" thickBot="1">
      <c r="A259" s="26">
        <v>20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113"/>
      <c r="O259" s="22"/>
      <c r="P259" s="21"/>
      <c r="BX259" s="12"/>
      <c r="CN259" s="12"/>
    </row>
    <row r="260" spans="1:92" s="11" customFormat="1" ht="14.25" thickBot="1">
      <c r="A260" s="177" t="s">
        <v>20</v>
      </c>
      <c r="B260" s="178"/>
      <c r="C260" s="178"/>
      <c r="D260" s="178"/>
      <c r="E260" s="179"/>
      <c r="F260" s="19"/>
      <c r="G260" s="19"/>
      <c r="H260" s="20">
        <f>SUM(H240:H259)</f>
        <v>11500</v>
      </c>
      <c r="I260" s="19"/>
      <c r="J260" s="19"/>
      <c r="K260" s="19"/>
      <c r="L260" s="18">
        <f>SUM(L240:L259)</f>
        <v>3</v>
      </c>
      <c r="M260" s="17">
        <f>SUM(M240:M259)</f>
        <v>12075</v>
      </c>
      <c r="N260" s="112">
        <f>SUM(N240:N242)</f>
        <v>-30</v>
      </c>
      <c r="O260" s="16">
        <f>SUM(O240:O259)</f>
        <v>12045</v>
      </c>
      <c r="P260" s="15">
        <f>SUM(P240:P259)</f>
        <v>0</v>
      </c>
      <c r="BX260" s="12"/>
      <c r="CN260" s="12"/>
    </row>
    <row r="261" spans="1:92" s="11" customFormat="1" ht="13.5">
      <c r="A261" s="162" t="s">
        <v>3</v>
      </c>
      <c r="B261" s="163"/>
      <c r="C261" s="163"/>
      <c r="D261" s="163"/>
      <c r="E261" s="164"/>
      <c r="L261" s="12"/>
      <c r="AB261" s="12"/>
      <c r="AR261" s="12"/>
      <c r="BH261" s="12"/>
      <c r="BX261" s="12"/>
      <c r="CN261" s="12"/>
    </row>
    <row r="262" spans="1:92" s="11" customFormat="1" ht="12.75">
      <c r="A262" s="165" t="s">
        <v>1</v>
      </c>
      <c r="B262" s="166"/>
      <c r="C262" s="166"/>
      <c r="D262" s="6">
        <f>SUM(L260,L236,L212)</f>
        <v>10</v>
      </c>
      <c r="E262" s="4">
        <f>SUM(M260,M236,M212)</f>
        <v>75675</v>
      </c>
      <c r="L262" s="12"/>
      <c r="AB262" s="12"/>
      <c r="AR262" s="12"/>
      <c r="BH262" s="12"/>
      <c r="BX262" s="12"/>
      <c r="CN262" s="12"/>
    </row>
    <row r="263" spans="1:92" s="11" customFormat="1">
      <c r="A263" s="167" t="s">
        <v>313</v>
      </c>
      <c r="B263" s="180"/>
      <c r="C263" s="180"/>
      <c r="D263" s="117"/>
      <c r="E263" s="4">
        <f>N260+N236+N212</f>
        <v>-135</v>
      </c>
      <c r="L263" s="12"/>
      <c r="AB263" s="12"/>
      <c r="AR263" s="12"/>
      <c r="BH263" s="12"/>
      <c r="BX263" s="12"/>
      <c r="CN263" s="12"/>
    </row>
    <row r="264" spans="1:92" s="11" customFormat="1" ht="12.75">
      <c r="A264" s="167" t="s">
        <v>75</v>
      </c>
      <c r="B264" s="168"/>
      <c r="C264" s="168"/>
      <c r="D264" s="5"/>
      <c r="E264" s="4">
        <f>SUM(O260,O236,O212)</f>
        <v>75540</v>
      </c>
      <c r="L264" s="12"/>
      <c r="AB264" s="12"/>
      <c r="AR264" s="12"/>
      <c r="BH264" s="12"/>
      <c r="BX264" s="12"/>
      <c r="CN264" s="12"/>
    </row>
    <row r="265" spans="1:92" s="11" customFormat="1" ht="13.5" thickBot="1">
      <c r="A265" s="171" t="s">
        <v>77</v>
      </c>
      <c r="B265" s="172"/>
      <c r="C265" s="172"/>
      <c r="D265" s="3"/>
      <c r="E265" s="2">
        <f>SUM(P260,P236,P212)</f>
        <v>0</v>
      </c>
      <c r="L265" s="12"/>
      <c r="AB265" s="12"/>
      <c r="AR265" s="12"/>
      <c r="BH265" s="12"/>
      <c r="BX265" s="12"/>
      <c r="CN265" s="12"/>
    </row>
    <row r="266" spans="1:92" s="11" customFormat="1" ht="11.25">
      <c r="L266" s="12"/>
      <c r="AB266" s="12"/>
      <c r="AR266" s="12"/>
      <c r="BH266" s="12"/>
      <c r="BX266" s="12"/>
      <c r="CN266" s="12"/>
    </row>
    <row r="267" spans="1:92" s="11" customFormat="1" ht="11.25">
      <c r="L267" s="12"/>
      <c r="AB267" s="12"/>
      <c r="AR267" s="12"/>
      <c r="BH267" s="12"/>
      <c r="BX267" s="12"/>
      <c r="CN267" s="12"/>
    </row>
    <row r="268" spans="1:92" s="11" customFormat="1" ht="11.25">
      <c r="L268" s="12"/>
      <c r="AB268" s="12"/>
      <c r="AR268" s="12"/>
      <c r="BH268" s="12"/>
      <c r="BX268" s="12"/>
      <c r="CN268" s="12"/>
    </row>
    <row r="269" spans="1:92" s="11" customFormat="1" ht="11.25">
      <c r="L269" s="12"/>
      <c r="AB269" s="12"/>
      <c r="AR269" s="12"/>
      <c r="BH269" s="12"/>
      <c r="BX269" s="12"/>
      <c r="CN269" s="12"/>
    </row>
    <row r="270" spans="1:92" s="11" customFormat="1" ht="11.25">
      <c r="L270" s="12"/>
      <c r="AB270" s="12"/>
      <c r="AR270" s="12"/>
      <c r="BH270" s="12"/>
      <c r="BX270" s="12"/>
      <c r="CN270" s="12"/>
    </row>
    <row r="271" spans="1:92" s="11" customFormat="1" ht="11.25">
      <c r="L271" s="12"/>
      <c r="AB271" s="12"/>
      <c r="AR271" s="12"/>
      <c r="BH271" s="12"/>
      <c r="BX271" s="12"/>
      <c r="CN271" s="12"/>
    </row>
    <row r="272" spans="1:92" s="11" customFormat="1" ht="11.25">
      <c r="L272" s="12"/>
      <c r="AB272" s="12"/>
      <c r="AR272" s="12"/>
      <c r="BH272" s="12"/>
      <c r="BX272" s="12"/>
      <c r="CN272" s="12"/>
    </row>
    <row r="273" spans="1:92" s="11" customFormat="1" ht="12" thickBot="1">
      <c r="L273" s="12"/>
      <c r="AB273" s="12"/>
      <c r="AR273" s="12"/>
      <c r="BH273" s="12"/>
      <c r="BX273" s="12"/>
      <c r="CN273" s="12"/>
    </row>
    <row r="274" spans="1:92" s="11" customFormat="1" ht="14.25" thickBot="1">
      <c r="A274" s="173" t="s">
        <v>19</v>
      </c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14"/>
      <c r="O274" s="181" t="s">
        <v>14</v>
      </c>
      <c r="P274" s="181"/>
      <c r="BH274" s="12"/>
      <c r="BX274" s="12"/>
      <c r="CN274" s="12"/>
    </row>
    <row r="275" spans="1:92" s="11" customFormat="1" ht="12.75">
      <c r="A275" s="42" t="s">
        <v>13</v>
      </c>
      <c r="B275" s="40" t="s">
        <v>80</v>
      </c>
      <c r="C275" s="40" t="s">
        <v>12</v>
      </c>
      <c r="D275" s="40" t="s">
        <v>0</v>
      </c>
      <c r="E275" s="40" t="s">
        <v>11</v>
      </c>
      <c r="F275" s="40" t="s">
        <v>84</v>
      </c>
      <c r="G275" s="40" t="s">
        <v>84</v>
      </c>
      <c r="H275" s="41" t="s">
        <v>10</v>
      </c>
      <c r="I275" s="41" t="s">
        <v>73</v>
      </c>
      <c r="J275" s="40" t="s">
        <v>9</v>
      </c>
      <c r="K275" s="40" t="s">
        <v>8</v>
      </c>
      <c r="L275" s="39" t="s">
        <v>7</v>
      </c>
      <c r="M275" s="38" t="s">
        <v>89</v>
      </c>
      <c r="N275" s="108" t="s">
        <v>313</v>
      </c>
      <c r="O275" s="37" t="s">
        <v>76</v>
      </c>
      <c r="P275" s="36" t="s">
        <v>78</v>
      </c>
      <c r="BH275" s="12"/>
      <c r="BX275" s="12"/>
      <c r="CN275" s="12"/>
    </row>
    <row r="276" spans="1:92" s="11" customFormat="1" ht="11.25">
      <c r="A276" s="32">
        <v>1</v>
      </c>
      <c r="B276" s="30" t="s">
        <v>79</v>
      </c>
      <c r="C276" s="30" t="s">
        <v>71</v>
      </c>
      <c r="D276" s="120" t="s">
        <v>70</v>
      </c>
      <c r="E276" s="30" t="s">
        <v>72</v>
      </c>
      <c r="F276" s="31" t="s">
        <v>195</v>
      </c>
      <c r="G276" s="31">
        <v>3</v>
      </c>
      <c r="H276" s="35">
        <v>1000</v>
      </c>
      <c r="I276" s="35">
        <v>1050</v>
      </c>
      <c r="J276" s="34">
        <v>8</v>
      </c>
      <c r="K276" s="53" t="s">
        <v>165</v>
      </c>
      <c r="L276" s="31">
        <v>1</v>
      </c>
      <c r="M276" s="29">
        <v>3150</v>
      </c>
      <c r="N276" s="55">
        <v>0</v>
      </c>
      <c r="O276" s="52">
        <v>3150</v>
      </c>
      <c r="P276" s="27"/>
      <c r="BH276" s="12"/>
      <c r="BX276" s="12"/>
      <c r="CN276" s="12"/>
    </row>
    <row r="277" spans="1:92" s="11" customFormat="1" ht="11.25">
      <c r="A277" s="32">
        <v>2</v>
      </c>
      <c r="B277" s="30" t="s">
        <v>79</v>
      </c>
      <c r="C277" s="30" t="s">
        <v>71</v>
      </c>
      <c r="D277" s="120" t="s">
        <v>82</v>
      </c>
      <c r="E277" s="30" t="s">
        <v>83</v>
      </c>
      <c r="F277" s="31" t="s">
        <v>85</v>
      </c>
      <c r="G277" s="31">
        <v>1</v>
      </c>
      <c r="H277" s="35">
        <v>1500</v>
      </c>
      <c r="I277" s="35">
        <v>1575</v>
      </c>
      <c r="J277" s="34">
        <v>14</v>
      </c>
      <c r="K277" s="53" t="s">
        <v>165</v>
      </c>
      <c r="L277" s="31">
        <v>1</v>
      </c>
      <c r="M277" s="29">
        <v>1575</v>
      </c>
      <c r="N277" s="55">
        <v>-30</v>
      </c>
      <c r="O277" s="132">
        <f>M277+N277</f>
        <v>1545</v>
      </c>
      <c r="P277" s="27"/>
      <c r="BH277" s="12"/>
      <c r="BX277" s="12"/>
      <c r="CN277" s="12"/>
    </row>
    <row r="278" spans="1:92" s="11" customFormat="1" ht="11.25">
      <c r="A278" s="32">
        <v>3</v>
      </c>
      <c r="B278" s="30" t="s">
        <v>79</v>
      </c>
      <c r="C278" s="30" t="s">
        <v>71</v>
      </c>
      <c r="D278" s="120" t="s">
        <v>254</v>
      </c>
      <c r="E278" s="30" t="s">
        <v>199</v>
      </c>
      <c r="F278" s="31" t="s">
        <v>195</v>
      </c>
      <c r="G278" s="31">
        <v>3</v>
      </c>
      <c r="H278" s="35">
        <v>4500</v>
      </c>
      <c r="I278" s="34">
        <v>4725</v>
      </c>
      <c r="J278" s="34">
        <v>1</v>
      </c>
      <c r="K278" s="53" t="s">
        <v>255</v>
      </c>
      <c r="L278" s="31">
        <v>1</v>
      </c>
      <c r="M278" s="101">
        <v>4725</v>
      </c>
      <c r="N278" s="115">
        <v>0</v>
      </c>
      <c r="O278" s="132">
        <f>M278+N278</f>
        <v>4725</v>
      </c>
      <c r="P278" s="27"/>
      <c r="BH278" s="12"/>
      <c r="BX278" s="12"/>
      <c r="CN278" s="12"/>
    </row>
    <row r="279" spans="1:92" s="11" customFormat="1" ht="11.25">
      <c r="A279" s="32">
        <v>4</v>
      </c>
      <c r="B279" s="30"/>
      <c r="C279" s="30"/>
      <c r="D279" s="120"/>
      <c r="E279" s="30"/>
      <c r="F279" s="30"/>
      <c r="G279" s="30"/>
      <c r="H279" s="35"/>
      <c r="I279" s="35"/>
      <c r="J279" s="34"/>
      <c r="K279" s="33"/>
      <c r="L279" s="100"/>
      <c r="M279" s="29"/>
      <c r="N279" s="48"/>
      <c r="O279" s="52"/>
      <c r="P279" s="27"/>
      <c r="BH279" s="12"/>
      <c r="BX279" s="12"/>
      <c r="CN279" s="12"/>
    </row>
    <row r="280" spans="1:92" s="11" customFormat="1" ht="11.25">
      <c r="A280" s="32">
        <v>5</v>
      </c>
      <c r="B280" s="30"/>
      <c r="C280" s="30"/>
      <c r="D280" s="30"/>
      <c r="E280" s="30"/>
      <c r="F280" s="30"/>
      <c r="G280" s="30"/>
      <c r="H280" s="35"/>
      <c r="I280" s="35"/>
      <c r="J280" s="34"/>
      <c r="K280" s="33"/>
      <c r="L280" s="31"/>
      <c r="M280" s="102"/>
      <c r="N280" s="115"/>
      <c r="O280" s="28"/>
      <c r="P280" s="27"/>
      <c r="BH280" s="12"/>
      <c r="BX280" s="12"/>
      <c r="CN280" s="12"/>
    </row>
    <row r="281" spans="1:92" s="11" customFormat="1" ht="11.25">
      <c r="A281" s="32">
        <v>6</v>
      </c>
      <c r="B281" s="30"/>
      <c r="C281" s="30"/>
      <c r="D281" s="30"/>
      <c r="E281" s="30"/>
      <c r="F281" s="30"/>
      <c r="G281" s="30"/>
      <c r="H281" s="35"/>
      <c r="I281" s="35"/>
      <c r="J281" s="34"/>
      <c r="K281" s="33"/>
      <c r="L281" s="31"/>
      <c r="M281" s="29"/>
      <c r="N281" s="115"/>
      <c r="O281" s="28"/>
      <c r="P281" s="27"/>
      <c r="BH281" s="12"/>
      <c r="BX281" s="12"/>
      <c r="CN281" s="12"/>
    </row>
    <row r="282" spans="1:92" s="11" customFormat="1" ht="11.25">
      <c r="A282" s="32">
        <v>7</v>
      </c>
      <c r="B282" s="30"/>
      <c r="C282" s="30"/>
      <c r="D282" s="30"/>
      <c r="E282" s="30"/>
      <c r="F282" s="30"/>
      <c r="G282" s="30"/>
      <c r="H282" s="35"/>
      <c r="I282" s="35"/>
      <c r="J282" s="34"/>
      <c r="K282" s="33"/>
      <c r="L282" s="31"/>
      <c r="M282" s="29"/>
      <c r="N282" s="115"/>
      <c r="O282" s="28"/>
      <c r="P282" s="27"/>
      <c r="BH282" s="12"/>
      <c r="BX282" s="12"/>
      <c r="CN282" s="12"/>
    </row>
    <row r="283" spans="1:92" s="11" customFormat="1" ht="11.25">
      <c r="A283" s="32">
        <v>8</v>
      </c>
      <c r="B283" s="30"/>
      <c r="C283" s="30"/>
      <c r="D283" s="30"/>
      <c r="E283" s="30"/>
      <c r="F283" s="30"/>
      <c r="G283" s="30"/>
      <c r="H283" s="35"/>
      <c r="I283" s="35"/>
      <c r="J283" s="34"/>
      <c r="K283" s="33"/>
      <c r="L283" s="31"/>
      <c r="M283" s="29"/>
      <c r="N283" s="115"/>
      <c r="O283" s="28"/>
      <c r="P283" s="27"/>
      <c r="BH283" s="12"/>
      <c r="BX283" s="12"/>
      <c r="CN283" s="12"/>
    </row>
    <row r="284" spans="1:92" s="11" customFormat="1" ht="11.25">
      <c r="A284" s="32">
        <v>9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1"/>
      <c r="M284" s="29"/>
      <c r="N284" s="55"/>
      <c r="O284" s="28"/>
      <c r="P284" s="27"/>
      <c r="BH284" s="12"/>
      <c r="BX284" s="12"/>
      <c r="CN284" s="12"/>
    </row>
    <row r="285" spans="1:92" s="11" customFormat="1" ht="11.25">
      <c r="A285" s="32">
        <v>10</v>
      </c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1"/>
      <c r="M285" s="29"/>
      <c r="N285" s="55"/>
      <c r="O285" s="28"/>
      <c r="P285" s="27"/>
      <c r="BH285" s="12"/>
      <c r="BX285" s="12"/>
      <c r="CN285" s="12"/>
    </row>
    <row r="286" spans="1:92" s="11" customFormat="1" ht="11.25">
      <c r="A286" s="32">
        <v>11</v>
      </c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1"/>
      <c r="M286" s="29"/>
      <c r="N286" s="55"/>
      <c r="O286" s="28"/>
      <c r="P286" s="27"/>
      <c r="BH286" s="12"/>
      <c r="BX286" s="12"/>
      <c r="CN286" s="12"/>
    </row>
    <row r="287" spans="1:92" s="11" customFormat="1" ht="11.25">
      <c r="A287" s="32">
        <v>12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1"/>
      <c r="M287" s="29"/>
      <c r="N287" s="55"/>
      <c r="O287" s="28"/>
      <c r="P287" s="27"/>
      <c r="BH287" s="12"/>
      <c r="BX287" s="12"/>
      <c r="CN287" s="12"/>
    </row>
    <row r="288" spans="1:92" s="11" customFormat="1" ht="11.25">
      <c r="A288" s="32">
        <v>13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1"/>
      <c r="M288" s="29"/>
      <c r="N288" s="55"/>
      <c r="O288" s="28"/>
      <c r="P288" s="27"/>
      <c r="BH288" s="12"/>
      <c r="BX288" s="12"/>
      <c r="CN288" s="12"/>
    </row>
    <row r="289" spans="1:92" s="11" customFormat="1" ht="11.25">
      <c r="A289" s="32">
        <v>14</v>
      </c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1"/>
      <c r="M289" s="29"/>
      <c r="N289" s="55"/>
      <c r="O289" s="28"/>
      <c r="P289" s="27"/>
      <c r="BH289" s="12"/>
      <c r="BX289" s="12"/>
      <c r="CN289" s="12"/>
    </row>
    <row r="290" spans="1:92" s="11" customFormat="1" ht="11.25">
      <c r="A290" s="32">
        <v>15</v>
      </c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1"/>
      <c r="M290" s="29"/>
      <c r="N290" s="55"/>
      <c r="O290" s="28"/>
      <c r="P290" s="27"/>
      <c r="BH290" s="12"/>
      <c r="BX290" s="12"/>
      <c r="CN290" s="12"/>
    </row>
    <row r="291" spans="1:92" s="11" customFormat="1" ht="11.25">
      <c r="A291" s="32">
        <v>16</v>
      </c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1"/>
      <c r="M291" s="29"/>
      <c r="N291" s="55"/>
      <c r="O291" s="28"/>
      <c r="P291" s="27"/>
      <c r="BH291" s="12"/>
      <c r="BX291" s="12"/>
      <c r="CN291" s="12"/>
    </row>
    <row r="292" spans="1:92" s="11" customFormat="1" ht="11.25">
      <c r="A292" s="32">
        <v>17</v>
      </c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1"/>
      <c r="M292" s="29"/>
      <c r="N292" s="55"/>
      <c r="O292" s="28"/>
      <c r="P292" s="27"/>
      <c r="BH292" s="12"/>
      <c r="BX292" s="12"/>
      <c r="CN292" s="12"/>
    </row>
    <row r="293" spans="1:92" s="11" customFormat="1" ht="11.25">
      <c r="A293" s="32">
        <v>18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1"/>
      <c r="M293" s="29"/>
      <c r="N293" s="55"/>
      <c r="O293" s="28"/>
      <c r="P293" s="27"/>
      <c r="BH293" s="12"/>
      <c r="BX293" s="12"/>
      <c r="CN293" s="12"/>
    </row>
    <row r="294" spans="1:92" s="11" customFormat="1" ht="11.25">
      <c r="A294" s="32">
        <v>19</v>
      </c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1"/>
      <c r="M294" s="29"/>
      <c r="N294" s="55"/>
      <c r="O294" s="28"/>
      <c r="P294" s="27"/>
      <c r="BH294" s="12"/>
      <c r="BX294" s="12"/>
      <c r="CN294" s="12"/>
    </row>
    <row r="295" spans="1:92" s="11" customFormat="1" ht="12" thickBot="1">
      <c r="A295" s="26">
        <v>20</v>
      </c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113"/>
      <c r="O295" s="22"/>
      <c r="P295" s="21"/>
      <c r="BH295" s="12"/>
      <c r="BX295" s="12"/>
      <c r="CN295" s="12"/>
    </row>
    <row r="296" spans="1:92" s="11" customFormat="1" ht="14.25" thickBot="1">
      <c r="A296" s="177" t="s">
        <v>18</v>
      </c>
      <c r="B296" s="178"/>
      <c r="C296" s="178"/>
      <c r="D296" s="178"/>
      <c r="E296" s="179"/>
      <c r="F296" s="19"/>
      <c r="G296" s="19"/>
      <c r="H296" s="20">
        <f>SUM(H276:H295)</f>
        <v>7000</v>
      </c>
      <c r="I296" s="19"/>
      <c r="J296" s="19"/>
      <c r="K296" s="19"/>
      <c r="L296" s="18">
        <f>SUM(L276:L295)</f>
        <v>3</v>
      </c>
      <c r="M296" s="17">
        <f>SUM(M276:M295)</f>
        <v>9450</v>
      </c>
      <c r="N296" s="112">
        <f>SUM(N276:N278)</f>
        <v>-30</v>
      </c>
      <c r="O296" s="16">
        <f>SUM(O276:O295)</f>
        <v>9420</v>
      </c>
      <c r="P296" s="15">
        <f>SUM(P276:P295)</f>
        <v>0</v>
      </c>
      <c r="BH296" s="12"/>
      <c r="BX296" s="12"/>
      <c r="CN296" s="12"/>
    </row>
    <row r="297" spans="1:92" s="11" customFormat="1" ht="12" thickBot="1">
      <c r="L297" s="12"/>
      <c r="AB297" s="12"/>
      <c r="AR297" s="12"/>
      <c r="BH297" s="12"/>
      <c r="BX297" s="12"/>
      <c r="CN297" s="12"/>
    </row>
    <row r="298" spans="1:92" s="11" customFormat="1" ht="14.25" thickBot="1">
      <c r="A298" s="173" t="s">
        <v>17</v>
      </c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14"/>
      <c r="O298" s="181" t="s">
        <v>14</v>
      </c>
      <c r="P298" s="181"/>
      <c r="AR298" s="12"/>
      <c r="BH298" s="12"/>
      <c r="BX298" s="12"/>
      <c r="CN298" s="12"/>
    </row>
    <row r="299" spans="1:92" s="11" customFormat="1" ht="12.75">
      <c r="A299" s="42" t="s">
        <v>13</v>
      </c>
      <c r="B299" s="40" t="s">
        <v>80</v>
      </c>
      <c r="C299" s="40" t="s">
        <v>12</v>
      </c>
      <c r="D299" s="40" t="s">
        <v>0</v>
      </c>
      <c r="E299" s="40" t="s">
        <v>11</v>
      </c>
      <c r="F299" s="40" t="s">
        <v>84</v>
      </c>
      <c r="G299" s="40" t="s">
        <v>84</v>
      </c>
      <c r="H299" s="41" t="s">
        <v>10</v>
      </c>
      <c r="I299" s="41" t="s">
        <v>73</v>
      </c>
      <c r="J299" s="40" t="s">
        <v>9</v>
      </c>
      <c r="K299" s="40" t="s">
        <v>8</v>
      </c>
      <c r="L299" s="39" t="s">
        <v>7</v>
      </c>
      <c r="M299" s="38" t="s">
        <v>89</v>
      </c>
      <c r="N299" s="108" t="s">
        <v>313</v>
      </c>
      <c r="O299" s="37" t="s">
        <v>76</v>
      </c>
      <c r="P299" s="36" t="s">
        <v>78</v>
      </c>
      <c r="AR299" s="12"/>
      <c r="BH299" s="12"/>
      <c r="BX299" s="12"/>
      <c r="CN299" s="12"/>
    </row>
    <row r="300" spans="1:92" s="11" customFormat="1" ht="11.25">
      <c r="A300" s="32">
        <v>1</v>
      </c>
      <c r="B300" s="30" t="s">
        <v>79</v>
      </c>
      <c r="C300" s="30" t="s">
        <v>71</v>
      </c>
      <c r="D300" s="120" t="s">
        <v>82</v>
      </c>
      <c r="E300" s="30" t="s">
        <v>83</v>
      </c>
      <c r="F300" s="31" t="s">
        <v>85</v>
      </c>
      <c r="G300" s="31">
        <v>1</v>
      </c>
      <c r="H300" s="35">
        <v>1500</v>
      </c>
      <c r="I300" s="35">
        <v>1575</v>
      </c>
      <c r="J300" s="34">
        <v>15</v>
      </c>
      <c r="K300" s="53" t="s">
        <v>165</v>
      </c>
      <c r="L300" s="31">
        <v>1</v>
      </c>
      <c r="M300" s="29">
        <v>1575</v>
      </c>
      <c r="N300" s="55">
        <v>-30</v>
      </c>
      <c r="O300" s="132">
        <f>M300+N300</f>
        <v>1545</v>
      </c>
      <c r="P300" s="27"/>
      <c r="AR300" s="12"/>
      <c r="BH300" s="12"/>
      <c r="BX300" s="12"/>
      <c r="CN300" s="12"/>
    </row>
    <row r="301" spans="1:92" s="11" customFormat="1" ht="11.25">
      <c r="A301" s="32">
        <v>2</v>
      </c>
      <c r="B301" s="30" t="s">
        <v>79</v>
      </c>
      <c r="C301" s="30" t="s">
        <v>71</v>
      </c>
      <c r="D301" s="120" t="s">
        <v>189</v>
      </c>
      <c r="E301" s="30" t="s">
        <v>190</v>
      </c>
      <c r="F301" s="31" t="s">
        <v>191</v>
      </c>
      <c r="G301" s="31">
        <v>2</v>
      </c>
      <c r="H301" s="35">
        <v>4000</v>
      </c>
      <c r="I301" s="35">
        <v>4200</v>
      </c>
      <c r="J301" s="30">
        <v>4</v>
      </c>
      <c r="K301" s="30" t="s">
        <v>166</v>
      </c>
      <c r="L301" s="31">
        <v>1</v>
      </c>
      <c r="M301" s="29">
        <v>4200</v>
      </c>
      <c r="N301" s="55">
        <v>-30</v>
      </c>
      <c r="O301" s="132">
        <f>M301+N301</f>
        <v>4170</v>
      </c>
      <c r="P301" s="27"/>
      <c r="AR301" s="12"/>
      <c r="BH301" s="12"/>
      <c r="BX301" s="12"/>
      <c r="CN301" s="12"/>
    </row>
    <row r="302" spans="1:92" s="11" customFormat="1" ht="11.25">
      <c r="A302" s="32">
        <v>3</v>
      </c>
      <c r="B302" s="30" t="s">
        <v>79</v>
      </c>
      <c r="C302" s="30" t="s">
        <v>230</v>
      </c>
      <c r="D302" s="120" t="s">
        <v>253</v>
      </c>
      <c r="E302" s="30" t="s">
        <v>199</v>
      </c>
      <c r="F302" s="31" t="s">
        <v>85</v>
      </c>
      <c r="G302" s="31">
        <v>1</v>
      </c>
      <c r="H302" s="35">
        <v>3000</v>
      </c>
      <c r="I302" s="35">
        <v>3150</v>
      </c>
      <c r="J302" s="30">
        <v>1</v>
      </c>
      <c r="K302" s="30" t="s">
        <v>260</v>
      </c>
      <c r="L302" s="31">
        <v>1</v>
      </c>
      <c r="M302" s="29">
        <v>3150</v>
      </c>
      <c r="N302" s="55">
        <v>0</v>
      </c>
      <c r="O302" s="132">
        <f>M302+N302</f>
        <v>3150</v>
      </c>
      <c r="P302" s="27"/>
      <c r="AR302" s="12"/>
      <c r="BH302" s="12"/>
      <c r="BX302" s="12"/>
      <c r="CN302" s="12"/>
    </row>
    <row r="303" spans="1:92" s="11" customFormat="1" ht="11.25">
      <c r="A303" s="32">
        <v>4</v>
      </c>
      <c r="B303" s="30" t="s">
        <v>79</v>
      </c>
      <c r="C303" s="30" t="s">
        <v>256</v>
      </c>
      <c r="D303" s="120" t="s">
        <v>257</v>
      </c>
      <c r="E303" s="30" t="s">
        <v>83</v>
      </c>
      <c r="F303" s="31" t="s">
        <v>256</v>
      </c>
      <c r="G303" s="31">
        <v>1</v>
      </c>
      <c r="H303" s="35">
        <v>1000</v>
      </c>
      <c r="I303" s="35">
        <v>1050</v>
      </c>
      <c r="J303" s="34">
        <v>1</v>
      </c>
      <c r="K303" s="53" t="s">
        <v>259</v>
      </c>
      <c r="L303" s="31">
        <v>1</v>
      </c>
      <c r="M303" s="29">
        <v>1050</v>
      </c>
      <c r="N303" s="55">
        <v>0</v>
      </c>
      <c r="O303" s="52">
        <f>L303+M303</f>
        <v>1051</v>
      </c>
      <c r="P303" s="52"/>
      <c r="AR303" s="12"/>
      <c r="BH303" s="12"/>
      <c r="BX303" s="12"/>
      <c r="CN303" s="12"/>
    </row>
    <row r="304" spans="1:92" s="11" customFormat="1" ht="11.25">
      <c r="A304" s="32">
        <v>5</v>
      </c>
      <c r="B304" s="30"/>
      <c r="C304" s="30"/>
      <c r="D304" s="30"/>
      <c r="E304" s="30"/>
      <c r="F304" s="30"/>
      <c r="G304" s="30"/>
      <c r="H304" s="35"/>
      <c r="I304" s="35"/>
      <c r="J304" s="34"/>
      <c r="K304" s="33"/>
      <c r="L304" s="31"/>
      <c r="M304" s="29"/>
      <c r="N304" s="55"/>
      <c r="O304" s="28"/>
      <c r="P304" s="27"/>
      <c r="AR304" s="12"/>
      <c r="BH304" s="12"/>
      <c r="BX304" s="12"/>
      <c r="CN304" s="12"/>
    </row>
    <row r="305" spans="1:92" s="11" customFormat="1" ht="11.25">
      <c r="A305" s="32">
        <v>6</v>
      </c>
      <c r="B305" s="30"/>
      <c r="C305" s="30"/>
      <c r="D305" s="30"/>
      <c r="E305" s="30"/>
      <c r="F305" s="30"/>
      <c r="G305" s="30"/>
      <c r="H305" s="35"/>
      <c r="I305" s="35"/>
      <c r="J305" s="34"/>
      <c r="K305" s="33"/>
      <c r="L305" s="31"/>
      <c r="M305" s="29"/>
      <c r="N305" s="55"/>
      <c r="O305" s="28"/>
      <c r="P305" s="27"/>
      <c r="AR305" s="12"/>
      <c r="BH305" s="12"/>
      <c r="BX305" s="12"/>
      <c r="CN305" s="12"/>
    </row>
    <row r="306" spans="1:92" s="11" customFormat="1" ht="11.25">
      <c r="A306" s="32">
        <v>7</v>
      </c>
      <c r="B306" s="30"/>
      <c r="C306" s="30"/>
      <c r="D306" s="30"/>
      <c r="E306" s="30"/>
      <c r="F306" s="30"/>
      <c r="G306" s="30"/>
      <c r="H306" s="35"/>
      <c r="I306" s="35"/>
      <c r="J306" s="34"/>
      <c r="K306" s="33"/>
      <c r="L306" s="31"/>
      <c r="M306" s="29"/>
      <c r="N306" s="55"/>
      <c r="O306" s="28"/>
      <c r="P306" s="27"/>
      <c r="AR306" s="12"/>
      <c r="BH306" s="12"/>
      <c r="BX306" s="12"/>
      <c r="CN306" s="12"/>
    </row>
    <row r="307" spans="1:92" s="11" customFormat="1" ht="11.25">
      <c r="A307" s="32">
        <v>8</v>
      </c>
      <c r="B307" s="30"/>
      <c r="C307" s="30"/>
      <c r="D307" s="30"/>
      <c r="E307" s="30"/>
      <c r="F307" s="30"/>
      <c r="G307" s="30"/>
      <c r="H307" s="34"/>
      <c r="I307" s="34"/>
      <c r="J307" s="34"/>
      <c r="K307" s="33"/>
      <c r="L307" s="31"/>
      <c r="M307" s="29"/>
      <c r="N307" s="55"/>
      <c r="O307" s="28"/>
      <c r="P307" s="27"/>
      <c r="AR307" s="12"/>
      <c r="BH307" s="12"/>
      <c r="BX307" s="12"/>
      <c r="CN307" s="12"/>
    </row>
    <row r="308" spans="1:92" s="11" customFormat="1" ht="11.25">
      <c r="A308" s="32">
        <v>9</v>
      </c>
      <c r="B308" s="30"/>
      <c r="C308" s="30"/>
      <c r="D308" s="30"/>
      <c r="E308" s="30"/>
      <c r="F308" s="30"/>
      <c r="G308" s="30"/>
      <c r="H308" s="35"/>
      <c r="I308" s="35"/>
      <c r="J308" s="34"/>
      <c r="K308" s="33"/>
      <c r="L308" s="31"/>
      <c r="M308" s="29"/>
      <c r="N308" s="55"/>
      <c r="O308" s="28"/>
      <c r="P308" s="27"/>
      <c r="AR308" s="12"/>
      <c r="BH308" s="12"/>
      <c r="BX308" s="12"/>
      <c r="CN308" s="12"/>
    </row>
    <row r="309" spans="1:92" s="11" customFormat="1" ht="11.25">
      <c r="A309" s="32">
        <v>10</v>
      </c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1"/>
      <c r="M309" s="29"/>
      <c r="N309" s="55"/>
      <c r="O309" s="28"/>
      <c r="P309" s="27"/>
      <c r="AR309" s="12"/>
      <c r="BH309" s="12"/>
      <c r="BX309" s="12"/>
      <c r="CN309" s="12"/>
    </row>
    <row r="310" spans="1:92" s="11" customFormat="1" ht="11.25">
      <c r="A310" s="32">
        <v>11</v>
      </c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1"/>
      <c r="M310" s="29"/>
      <c r="N310" s="55"/>
      <c r="O310" s="28"/>
      <c r="P310" s="27"/>
      <c r="AR310" s="12"/>
      <c r="BH310" s="12"/>
      <c r="BX310" s="12"/>
      <c r="CN310" s="12"/>
    </row>
    <row r="311" spans="1:92" s="11" customFormat="1" ht="11.25">
      <c r="A311" s="32">
        <v>12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1"/>
      <c r="M311" s="29"/>
      <c r="N311" s="55"/>
      <c r="O311" s="28"/>
      <c r="P311" s="27"/>
      <c r="AR311" s="12"/>
      <c r="BH311" s="12"/>
      <c r="BX311" s="12"/>
      <c r="CN311" s="12"/>
    </row>
    <row r="312" spans="1:92" s="11" customFormat="1" ht="11.25">
      <c r="A312" s="32">
        <v>13</v>
      </c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1"/>
      <c r="M312" s="29"/>
      <c r="N312" s="55"/>
      <c r="O312" s="28"/>
      <c r="P312" s="27"/>
      <c r="AR312" s="12"/>
      <c r="BH312" s="12"/>
      <c r="BX312" s="12"/>
      <c r="CN312" s="12"/>
    </row>
    <row r="313" spans="1:92" s="11" customFormat="1" ht="11.25">
      <c r="A313" s="32">
        <v>14</v>
      </c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1"/>
      <c r="M313" s="29"/>
      <c r="N313" s="55"/>
      <c r="O313" s="28"/>
      <c r="P313" s="27"/>
      <c r="AR313" s="12"/>
      <c r="BH313" s="12"/>
      <c r="BX313" s="12"/>
      <c r="CN313" s="12"/>
    </row>
    <row r="314" spans="1:92" s="11" customFormat="1" ht="11.25">
      <c r="A314" s="32">
        <v>15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1"/>
      <c r="M314" s="29"/>
      <c r="N314" s="55"/>
      <c r="O314" s="28"/>
      <c r="P314" s="27"/>
      <c r="AR314" s="12"/>
      <c r="BH314" s="12"/>
      <c r="BX314" s="12"/>
      <c r="CN314" s="12"/>
    </row>
    <row r="315" spans="1:92" s="11" customFormat="1" ht="11.25">
      <c r="A315" s="32">
        <v>16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1"/>
      <c r="M315" s="29"/>
      <c r="N315" s="55"/>
      <c r="O315" s="28"/>
      <c r="P315" s="27"/>
      <c r="AR315" s="12"/>
      <c r="BH315" s="12"/>
      <c r="BX315" s="12"/>
      <c r="CN315" s="12"/>
    </row>
    <row r="316" spans="1:92" s="11" customFormat="1" ht="11.25">
      <c r="A316" s="32">
        <v>17</v>
      </c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1"/>
      <c r="M316" s="29"/>
      <c r="N316" s="55"/>
      <c r="O316" s="28"/>
      <c r="P316" s="27"/>
      <c r="AR316" s="12"/>
      <c r="BH316" s="12"/>
      <c r="BX316" s="12"/>
      <c r="CN316" s="12"/>
    </row>
    <row r="317" spans="1:92" s="11" customFormat="1" ht="11.25">
      <c r="A317" s="32">
        <v>18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1"/>
      <c r="M317" s="29"/>
      <c r="N317" s="55"/>
      <c r="O317" s="28"/>
      <c r="P317" s="27"/>
      <c r="AR317" s="12"/>
      <c r="BH317" s="12"/>
      <c r="BX317" s="12"/>
      <c r="CN317" s="12"/>
    </row>
    <row r="318" spans="1:92" s="11" customFormat="1" ht="11.25">
      <c r="A318" s="32">
        <v>19</v>
      </c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1"/>
      <c r="M318" s="29"/>
      <c r="N318" s="55"/>
      <c r="O318" s="28"/>
      <c r="P318" s="27"/>
      <c r="AR318" s="12"/>
      <c r="BH318" s="12"/>
      <c r="BX318" s="12"/>
      <c r="CN318" s="12"/>
    </row>
    <row r="319" spans="1:92" s="11" customFormat="1" ht="12" thickBot="1">
      <c r="A319" s="26">
        <v>20</v>
      </c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113"/>
      <c r="O319" s="22"/>
      <c r="P319" s="21"/>
      <c r="AR319" s="12"/>
      <c r="BH319" s="12"/>
      <c r="BX319" s="12"/>
      <c r="CN319" s="12"/>
    </row>
    <row r="320" spans="1:92" s="11" customFormat="1" ht="14.25" thickBot="1">
      <c r="A320" s="177" t="s">
        <v>16</v>
      </c>
      <c r="B320" s="178"/>
      <c r="C320" s="178"/>
      <c r="D320" s="178"/>
      <c r="E320" s="179"/>
      <c r="F320" s="19"/>
      <c r="G320" s="19"/>
      <c r="H320" s="20">
        <f>SUM(H300:H319)</f>
        <v>9500</v>
      </c>
      <c r="I320" s="19"/>
      <c r="J320" s="19"/>
      <c r="K320" s="19"/>
      <c r="L320" s="18">
        <f>SUM(L300:L319)</f>
        <v>4</v>
      </c>
      <c r="M320" s="17">
        <f>SUM(M300:M319)</f>
        <v>9975</v>
      </c>
      <c r="N320" s="112">
        <f>SUM(N300:N303)</f>
        <v>-60</v>
      </c>
      <c r="O320" s="16">
        <f>SUM(O300:O319)</f>
        <v>9916</v>
      </c>
      <c r="P320" s="15">
        <f>SUM(P300:P319)</f>
        <v>0</v>
      </c>
      <c r="AR320" s="12"/>
      <c r="BH320" s="12"/>
      <c r="BX320" s="12"/>
      <c r="CN320" s="12"/>
    </row>
    <row r="321" spans="1:92" s="11" customFormat="1" ht="12" thickBot="1">
      <c r="L321" s="12"/>
      <c r="AB321" s="12"/>
      <c r="AR321" s="12"/>
      <c r="BH321" s="12"/>
      <c r="BX321" s="12"/>
      <c r="CN321" s="12"/>
    </row>
    <row r="322" spans="1:92" s="11" customFormat="1" ht="14.25" thickBot="1">
      <c r="A322" s="173" t="s">
        <v>15</v>
      </c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14"/>
      <c r="O322" s="181" t="s">
        <v>14</v>
      </c>
      <c r="P322" s="181"/>
      <c r="AB322" s="12"/>
      <c r="AR322" s="12"/>
      <c r="BH322" s="12"/>
      <c r="BX322" s="12"/>
      <c r="CN322" s="12"/>
    </row>
    <row r="323" spans="1:92" s="11" customFormat="1" ht="12.75">
      <c r="A323" s="42" t="s">
        <v>13</v>
      </c>
      <c r="B323" s="40" t="s">
        <v>80</v>
      </c>
      <c r="C323" s="40" t="s">
        <v>12</v>
      </c>
      <c r="D323" s="40" t="s">
        <v>0</v>
      </c>
      <c r="E323" s="40" t="s">
        <v>11</v>
      </c>
      <c r="F323" s="40" t="s">
        <v>84</v>
      </c>
      <c r="G323" s="40" t="s">
        <v>84</v>
      </c>
      <c r="H323" s="41" t="s">
        <v>10</v>
      </c>
      <c r="I323" s="41" t="s">
        <v>73</v>
      </c>
      <c r="J323" s="40" t="s">
        <v>9</v>
      </c>
      <c r="K323" s="40" t="s">
        <v>8</v>
      </c>
      <c r="L323" s="39" t="s">
        <v>7</v>
      </c>
      <c r="M323" s="38" t="s">
        <v>89</v>
      </c>
      <c r="N323" s="108" t="s">
        <v>313</v>
      </c>
      <c r="O323" s="37" t="s">
        <v>76</v>
      </c>
      <c r="P323" s="36" t="s">
        <v>78</v>
      </c>
      <c r="AB323" s="12"/>
      <c r="AR323" s="12"/>
      <c r="BH323" s="12"/>
      <c r="BX323" s="12"/>
      <c r="CN323" s="12"/>
    </row>
    <row r="324" spans="1:92" s="11" customFormat="1" ht="11.25">
      <c r="A324" s="32">
        <v>1</v>
      </c>
      <c r="B324" s="30" t="s">
        <v>79</v>
      </c>
      <c r="C324" s="30" t="s">
        <v>71</v>
      </c>
      <c r="D324" s="123" t="s">
        <v>82</v>
      </c>
      <c r="E324" s="30" t="s">
        <v>83</v>
      </c>
      <c r="F324" s="31" t="s">
        <v>85</v>
      </c>
      <c r="G324" s="31">
        <v>1</v>
      </c>
      <c r="H324" s="35">
        <v>1500</v>
      </c>
      <c r="I324" s="35">
        <v>1575</v>
      </c>
      <c r="J324" s="34">
        <v>16</v>
      </c>
      <c r="K324" s="53" t="s">
        <v>165</v>
      </c>
      <c r="L324" s="31">
        <v>1</v>
      </c>
      <c r="M324" s="29">
        <v>1575</v>
      </c>
      <c r="N324" s="55">
        <v>-30</v>
      </c>
      <c r="O324" s="52">
        <v>1545</v>
      </c>
      <c r="P324" s="27"/>
      <c r="AB324" s="12"/>
      <c r="AR324" s="12"/>
      <c r="BH324" s="12"/>
      <c r="BX324" s="12"/>
      <c r="CN324" s="12"/>
    </row>
    <row r="325" spans="1:92" s="11" customFormat="1" ht="11.25">
      <c r="A325" s="32">
        <v>2</v>
      </c>
      <c r="B325" s="30" t="s">
        <v>79</v>
      </c>
      <c r="C325" s="30" t="s">
        <v>71</v>
      </c>
      <c r="D325" s="120" t="s">
        <v>321</v>
      </c>
      <c r="E325" s="30" t="s">
        <v>83</v>
      </c>
      <c r="F325" s="31" t="s">
        <v>86</v>
      </c>
      <c r="G325" s="31">
        <v>12</v>
      </c>
      <c r="H325" s="35">
        <v>1500</v>
      </c>
      <c r="I325" s="35" t="s">
        <v>258</v>
      </c>
      <c r="J325" s="34">
        <v>2</v>
      </c>
      <c r="K325" s="53" t="s">
        <v>168</v>
      </c>
      <c r="L325" s="31">
        <v>1</v>
      </c>
      <c r="M325" s="29">
        <f>H325*G325</f>
        <v>18000</v>
      </c>
      <c r="N325" s="55">
        <v>0</v>
      </c>
      <c r="O325" s="132">
        <f>M325+N325</f>
        <v>18000</v>
      </c>
      <c r="P325" s="27"/>
      <c r="AB325" s="12"/>
      <c r="AR325" s="12"/>
      <c r="BH325" s="12"/>
      <c r="BX325" s="12"/>
      <c r="CN325" s="12"/>
    </row>
    <row r="326" spans="1:92" s="11" customFormat="1" ht="11.25">
      <c r="A326" s="32">
        <v>3</v>
      </c>
      <c r="B326" s="30" t="s">
        <v>79</v>
      </c>
      <c r="C326" s="30" t="s">
        <v>71</v>
      </c>
      <c r="D326" s="120" t="s">
        <v>261</v>
      </c>
      <c r="E326" s="30" t="s">
        <v>160</v>
      </c>
      <c r="F326" s="31" t="s">
        <v>86</v>
      </c>
      <c r="G326" s="31">
        <v>1</v>
      </c>
      <c r="H326" s="35">
        <v>952</v>
      </c>
      <c r="I326" s="35">
        <v>1000</v>
      </c>
      <c r="J326" s="34">
        <v>1</v>
      </c>
      <c r="K326" s="53" t="s">
        <v>259</v>
      </c>
      <c r="L326" s="31">
        <v>1</v>
      </c>
      <c r="M326" s="29">
        <v>12000</v>
      </c>
      <c r="N326" s="55">
        <v>0</v>
      </c>
      <c r="O326" s="132">
        <f>M326+N326</f>
        <v>12000</v>
      </c>
      <c r="P326" s="27"/>
      <c r="AB326" s="12"/>
      <c r="AR326" s="12"/>
      <c r="BH326" s="12"/>
      <c r="BX326" s="12"/>
      <c r="CN326" s="12"/>
    </row>
    <row r="327" spans="1:92" s="11" customFormat="1" ht="11.25">
      <c r="A327" s="32">
        <v>4</v>
      </c>
      <c r="B327" s="30" t="s">
        <v>79</v>
      </c>
      <c r="C327" s="30" t="s">
        <v>295</v>
      </c>
      <c r="D327" s="120" t="s">
        <v>294</v>
      </c>
      <c r="E327" s="30" t="s">
        <v>296</v>
      </c>
      <c r="F327" s="31"/>
      <c r="G327" s="31"/>
      <c r="H327" s="35">
        <v>2240</v>
      </c>
      <c r="I327" s="35"/>
      <c r="J327" s="34"/>
      <c r="K327" s="53"/>
      <c r="L327" s="31"/>
      <c r="M327" s="29">
        <v>2240</v>
      </c>
      <c r="N327" s="55">
        <v>0</v>
      </c>
      <c r="O327" s="132">
        <f>M327+N327</f>
        <v>2240</v>
      </c>
      <c r="P327" s="27"/>
      <c r="AB327" s="12"/>
      <c r="AR327" s="12"/>
      <c r="BH327" s="12"/>
      <c r="BX327" s="12"/>
      <c r="CN327" s="12"/>
    </row>
    <row r="328" spans="1:92" s="11" customFormat="1" ht="11.25">
      <c r="A328" s="32">
        <v>5</v>
      </c>
      <c r="B328" s="30" t="s">
        <v>79</v>
      </c>
      <c r="C328" s="30" t="s">
        <v>256</v>
      </c>
      <c r="D328" s="120" t="s">
        <v>293</v>
      </c>
      <c r="E328" s="30" t="s">
        <v>199</v>
      </c>
      <c r="F328" s="30"/>
      <c r="G328" s="30"/>
      <c r="H328" s="34"/>
      <c r="I328" s="34">
        <v>50</v>
      </c>
      <c r="J328" s="34"/>
      <c r="K328" s="33"/>
      <c r="L328" s="31"/>
      <c r="M328" s="29"/>
      <c r="N328" s="55">
        <v>0</v>
      </c>
      <c r="O328" s="132">
        <v>50</v>
      </c>
      <c r="P328" s="27"/>
      <c r="AB328" s="12"/>
      <c r="AR328" s="12"/>
      <c r="BH328" s="12"/>
      <c r="BX328" s="12"/>
      <c r="CN328" s="12"/>
    </row>
    <row r="329" spans="1:92" s="11" customFormat="1" ht="11.25">
      <c r="A329" s="32">
        <v>6</v>
      </c>
      <c r="B329" s="30"/>
      <c r="C329" s="30"/>
      <c r="D329" s="120"/>
      <c r="E329" s="30"/>
      <c r="F329" s="30"/>
      <c r="G329" s="30"/>
      <c r="H329" s="35"/>
      <c r="I329" s="35"/>
      <c r="J329" s="34"/>
      <c r="K329" s="33"/>
      <c r="L329" s="31"/>
      <c r="M329" s="29"/>
      <c r="N329" s="55"/>
      <c r="O329" s="28"/>
      <c r="P329" s="27"/>
      <c r="AB329" s="12"/>
      <c r="AR329" s="12"/>
      <c r="BH329" s="12"/>
      <c r="BX329" s="12"/>
      <c r="CN329" s="12"/>
    </row>
    <row r="330" spans="1:92" s="11" customFormat="1" ht="11.25">
      <c r="A330" s="32">
        <v>7</v>
      </c>
      <c r="B330" s="30"/>
      <c r="C330" s="30"/>
      <c r="D330" s="30"/>
      <c r="E330" s="30"/>
      <c r="F330" s="30"/>
      <c r="G330" s="30"/>
      <c r="H330" s="35"/>
      <c r="I330" s="35"/>
      <c r="J330" s="34"/>
      <c r="K330" s="33"/>
      <c r="L330" s="31"/>
      <c r="M330" s="29"/>
      <c r="N330" s="55"/>
      <c r="O330" s="28"/>
      <c r="P330" s="27"/>
      <c r="AB330" s="12"/>
      <c r="AR330" s="12"/>
      <c r="BH330" s="12"/>
      <c r="BX330" s="12"/>
      <c r="CN330" s="12"/>
    </row>
    <row r="331" spans="1:92" s="11" customFormat="1" ht="11.25">
      <c r="A331" s="32">
        <v>8</v>
      </c>
      <c r="B331" s="30"/>
      <c r="C331" s="30"/>
      <c r="D331" s="30"/>
      <c r="E331" s="30"/>
      <c r="F331" s="30"/>
      <c r="G331" s="30"/>
      <c r="H331" s="34"/>
      <c r="I331" s="34"/>
      <c r="J331" s="34"/>
      <c r="K331" s="33"/>
      <c r="L331" s="31"/>
      <c r="M331" s="29"/>
      <c r="N331" s="55"/>
      <c r="O331" s="28"/>
      <c r="P331" s="27"/>
      <c r="AB331" s="12"/>
      <c r="AR331" s="12"/>
      <c r="BH331" s="12"/>
      <c r="BX331" s="12"/>
      <c r="CN331" s="12"/>
    </row>
    <row r="332" spans="1:92" s="11" customFormat="1" ht="11.25">
      <c r="A332" s="32">
        <v>9</v>
      </c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1"/>
      <c r="M332" s="29"/>
      <c r="N332" s="55"/>
      <c r="O332" s="28"/>
      <c r="P332" s="27"/>
      <c r="AB332" s="12"/>
      <c r="AR332" s="12"/>
      <c r="BH332" s="12"/>
      <c r="BX332" s="12"/>
      <c r="CN332" s="12"/>
    </row>
    <row r="333" spans="1:92" s="11" customFormat="1" ht="11.25">
      <c r="A333" s="32">
        <v>10</v>
      </c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1"/>
      <c r="M333" s="29"/>
      <c r="N333" s="55"/>
      <c r="O333" s="28"/>
      <c r="P333" s="27"/>
      <c r="AB333" s="12"/>
      <c r="AR333" s="12"/>
      <c r="BH333" s="12"/>
      <c r="BX333" s="12"/>
      <c r="CN333" s="12"/>
    </row>
    <row r="334" spans="1:92" s="11" customFormat="1" ht="11.25">
      <c r="A334" s="32">
        <v>11</v>
      </c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1"/>
      <c r="M334" s="29"/>
      <c r="N334" s="55"/>
      <c r="O334" s="28"/>
      <c r="P334" s="27"/>
      <c r="AB334" s="12"/>
      <c r="AR334" s="12"/>
      <c r="BH334" s="12"/>
      <c r="BX334" s="12"/>
      <c r="CN334" s="12"/>
    </row>
    <row r="335" spans="1:92" s="11" customFormat="1" ht="11.25">
      <c r="A335" s="32">
        <v>12</v>
      </c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1"/>
      <c r="M335" s="29"/>
      <c r="N335" s="55"/>
      <c r="O335" s="28"/>
      <c r="P335" s="27"/>
      <c r="AB335" s="12"/>
      <c r="AR335" s="12"/>
      <c r="BH335" s="12"/>
      <c r="BX335" s="12"/>
      <c r="CN335" s="12"/>
    </row>
    <row r="336" spans="1:92" s="11" customFormat="1" ht="11.25">
      <c r="A336" s="32">
        <v>13</v>
      </c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1"/>
      <c r="M336" s="29"/>
      <c r="N336" s="55"/>
      <c r="O336" s="28"/>
      <c r="P336" s="27"/>
      <c r="AB336" s="12"/>
      <c r="AR336" s="12"/>
      <c r="BH336" s="12"/>
      <c r="BX336" s="12"/>
      <c r="CN336" s="12"/>
    </row>
    <row r="337" spans="1:92" s="11" customFormat="1" ht="11.25">
      <c r="A337" s="32">
        <v>14</v>
      </c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1"/>
      <c r="M337" s="29"/>
      <c r="N337" s="55"/>
      <c r="O337" s="28"/>
      <c r="P337" s="27"/>
      <c r="AB337" s="12"/>
      <c r="AR337" s="12"/>
      <c r="BH337" s="12"/>
      <c r="BX337" s="12"/>
      <c r="CN337" s="12"/>
    </row>
    <row r="338" spans="1:92" s="11" customFormat="1" ht="11.25">
      <c r="A338" s="32">
        <v>15</v>
      </c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1"/>
      <c r="M338" s="29"/>
      <c r="N338" s="55"/>
      <c r="O338" s="28"/>
      <c r="P338" s="27"/>
      <c r="AB338" s="12"/>
      <c r="AR338" s="12"/>
      <c r="BH338" s="12"/>
      <c r="BX338" s="12"/>
      <c r="CN338" s="12"/>
    </row>
    <row r="339" spans="1:92" s="11" customFormat="1" ht="11.25">
      <c r="A339" s="32">
        <v>16</v>
      </c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1"/>
      <c r="M339" s="29"/>
      <c r="N339" s="55"/>
      <c r="O339" s="28"/>
      <c r="P339" s="27"/>
      <c r="AB339" s="12"/>
      <c r="AR339" s="12"/>
      <c r="BH339" s="12"/>
      <c r="BX339" s="12"/>
      <c r="CN339" s="12"/>
    </row>
    <row r="340" spans="1:92" s="11" customFormat="1" ht="11.25">
      <c r="A340" s="32">
        <v>17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1"/>
      <c r="M340" s="29"/>
      <c r="N340" s="55"/>
      <c r="O340" s="28"/>
      <c r="P340" s="27"/>
      <c r="AB340" s="12"/>
      <c r="AR340" s="12"/>
      <c r="BH340" s="12"/>
      <c r="BX340" s="12"/>
      <c r="CN340" s="12"/>
    </row>
    <row r="341" spans="1:92" s="11" customFormat="1" ht="11.25">
      <c r="A341" s="32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1"/>
      <c r="M341" s="29"/>
      <c r="N341" s="55"/>
      <c r="O341" s="28"/>
      <c r="P341" s="27"/>
      <c r="AB341" s="12"/>
      <c r="AR341" s="12"/>
      <c r="BH341" s="12"/>
      <c r="BX341" s="12"/>
      <c r="CN341" s="12"/>
    </row>
    <row r="342" spans="1:92" s="11" customFormat="1" ht="11.25">
      <c r="A342" s="32">
        <v>19</v>
      </c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1"/>
      <c r="M342" s="29"/>
      <c r="N342" s="55"/>
      <c r="O342" s="28"/>
      <c r="P342" s="27"/>
      <c r="AB342" s="12"/>
      <c r="AR342" s="12"/>
      <c r="BH342" s="12"/>
      <c r="BX342" s="12"/>
      <c r="CN342" s="12"/>
    </row>
    <row r="343" spans="1:92" s="11" customFormat="1" ht="12" thickBot="1">
      <c r="A343" s="26">
        <v>20</v>
      </c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113"/>
      <c r="O343" s="22"/>
      <c r="P343" s="21"/>
      <c r="AB343" s="12"/>
      <c r="AR343" s="12"/>
      <c r="BH343" s="12"/>
      <c r="BX343" s="12"/>
      <c r="CN343" s="12"/>
    </row>
    <row r="344" spans="1:92" s="11" customFormat="1" ht="14.25" thickBot="1">
      <c r="A344" s="177" t="s">
        <v>6</v>
      </c>
      <c r="B344" s="178"/>
      <c r="C344" s="178"/>
      <c r="D344" s="178"/>
      <c r="E344" s="179"/>
      <c r="F344" s="19"/>
      <c r="G344" s="19"/>
      <c r="H344" s="20">
        <f>SUM(H324:H343)</f>
        <v>6192</v>
      </c>
      <c r="I344" s="19"/>
      <c r="J344" s="19"/>
      <c r="K344" s="19"/>
      <c r="L344" s="18">
        <f>SUM(L324:L343)</f>
        <v>3</v>
      </c>
      <c r="M344" s="17">
        <f>SUM(M324:M343)</f>
        <v>33815</v>
      </c>
      <c r="N344" s="112">
        <f>SUM(N324:N328)</f>
        <v>-30</v>
      </c>
      <c r="O344" s="16">
        <f>SUM(O324:O343)</f>
        <v>33835</v>
      </c>
      <c r="P344" s="15">
        <f>SUM(P324:P343)</f>
        <v>0</v>
      </c>
      <c r="AB344" s="12"/>
      <c r="AR344" s="12"/>
      <c r="BH344" s="12"/>
      <c r="BX344" s="12"/>
      <c r="CN344" s="12"/>
    </row>
  </sheetData>
  <mergeCells count="76">
    <mergeCell ref="A151:E151"/>
    <mergeCell ref="A153:M153"/>
    <mergeCell ref="O153:P153"/>
    <mergeCell ref="A94:C94"/>
    <mergeCell ref="A19:M19"/>
    <mergeCell ref="O19:P19"/>
    <mergeCell ref="A41:E41"/>
    <mergeCell ref="A43:M43"/>
    <mergeCell ref="O43:P43"/>
    <mergeCell ref="A65:E65"/>
    <mergeCell ref="A67:M67"/>
    <mergeCell ref="O67:P67"/>
    <mergeCell ref="A89:E89"/>
    <mergeCell ref="A91:E91"/>
    <mergeCell ref="A92:C92"/>
    <mergeCell ref="A93:C93"/>
    <mergeCell ref="A95:C95"/>
    <mergeCell ref="A105:M105"/>
    <mergeCell ref="O105:P105"/>
    <mergeCell ref="A127:E127"/>
    <mergeCell ref="A129:M129"/>
    <mergeCell ref="O129:P129"/>
    <mergeCell ref="A175:E175"/>
    <mergeCell ref="A177:E177"/>
    <mergeCell ref="O274:P274"/>
    <mergeCell ref="A296:E296"/>
    <mergeCell ref="A263:C263"/>
    <mergeCell ref="A214:M214"/>
    <mergeCell ref="O214:P214"/>
    <mergeCell ref="A212:E212"/>
    <mergeCell ref="A179:C179"/>
    <mergeCell ref="A178:C178"/>
    <mergeCell ref="A180:C180"/>
    <mergeCell ref="A181:C181"/>
    <mergeCell ref="A190:M190"/>
    <mergeCell ref="O190:P190"/>
    <mergeCell ref="A6:C6"/>
    <mergeCell ref="H6:I6"/>
    <mergeCell ref="A18:C18"/>
    <mergeCell ref="A8:E8"/>
    <mergeCell ref="H8:K8"/>
    <mergeCell ref="A9:C9"/>
    <mergeCell ref="H10:J10"/>
    <mergeCell ref="A14:E14"/>
    <mergeCell ref="A15:C15"/>
    <mergeCell ref="A17:C17"/>
    <mergeCell ref="H9:I9"/>
    <mergeCell ref="A11:C11"/>
    <mergeCell ref="H11:I11"/>
    <mergeCell ref="A12:C12"/>
    <mergeCell ref="H12:I12"/>
    <mergeCell ref="A10:D10"/>
    <mergeCell ref="A2:E2"/>
    <mergeCell ref="H2:K2"/>
    <mergeCell ref="A3:C3"/>
    <mergeCell ref="H3:I3"/>
    <mergeCell ref="A5:C5"/>
    <mergeCell ref="H5:I5"/>
    <mergeCell ref="H4:J4"/>
    <mergeCell ref="A4:D4"/>
    <mergeCell ref="A16:D16"/>
    <mergeCell ref="A320:E320"/>
    <mergeCell ref="A322:M322"/>
    <mergeCell ref="O322:P322"/>
    <mergeCell ref="A344:E344"/>
    <mergeCell ref="A298:M298"/>
    <mergeCell ref="O298:P298"/>
    <mergeCell ref="A236:E236"/>
    <mergeCell ref="A238:M238"/>
    <mergeCell ref="O238:P238"/>
    <mergeCell ref="A260:E260"/>
    <mergeCell ref="A261:E261"/>
    <mergeCell ref="A262:C262"/>
    <mergeCell ref="A264:C264"/>
    <mergeCell ref="A265:C265"/>
    <mergeCell ref="A274:M274"/>
  </mergeCells>
  <phoneticPr fontId="1" type="noConversion"/>
  <pageMargins left="0.7" right="0.7" top="0.75" bottom="0.75" header="0.3" footer="0.3"/>
  <pageSetup paperSize="8" scale="93" orientation="portrait" r:id="rId1"/>
  <rowBreaks count="3" manualBreakCount="3">
    <brk id="104" max="16383" man="1"/>
    <brk id="189" max="16383" man="1"/>
    <brk id="27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N343"/>
  <sheetViews>
    <sheetView topLeftCell="A19" zoomScale="87" zoomScaleNormal="87" workbookViewId="0">
      <selection activeCell="I17" sqref="I17"/>
    </sheetView>
  </sheetViews>
  <sheetFormatPr defaultColWidth="9" defaultRowHeight="16.5"/>
  <cols>
    <col min="1" max="1" width="4.5" style="1" bestFit="1" customWidth="1"/>
    <col min="2" max="2" width="9" style="1"/>
    <col min="3" max="3" width="10" style="1" bestFit="1" customWidth="1"/>
    <col min="4" max="4" width="32.25" style="1" customWidth="1"/>
    <col min="5" max="5" width="12.75" style="1" customWidth="1"/>
    <col min="6" max="7" width="10" style="1" customWidth="1"/>
    <col min="8" max="9" width="11.625" style="1" bestFit="1" customWidth="1"/>
    <col min="10" max="10" width="4.5" style="1" bestFit="1" customWidth="1"/>
    <col min="11" max="11" width="8.25" style="1" bestFit="1" customWidth="1"/>
    <col min="12" max="12" width="4.5" style="1" bestFit="1" customWidth="1"/>
    <col min="13" max="13" width="7.5" style="1" bestFit="1" customWidth="1"/>
    <col min="14" max="14" width="7.5" style="1" customWidth="1"/>
    <col min="15" max="15" width="9" style="1"/>
    <col min="16" max="16" width="8.25" style="1" bestFit="1" customWidth="1"/>
    <col min="17" max="17" width="4.5" style="1" bestFit="1" customWidth="1"/>
    <col min="18" max="18" width="9" style="1"/>
    <col min="19" max="19" width="10" style="1" bestFit="1" customWidth="1"/>
    <col min="20" max="20" width="12.625" style="1" customWidth="1"/>
    <col min="21" max="21" width="7.5" style="1" bestFit="1" customWidth="1"/>
    <col min="22" max="22" width="10" style="1" bestFit="1" customWidth="1"/>
    <col min="23" max="24" width="11.625" style="1" bestFit="1" customWidth="1"/>
    <col min="25" max="25" width="13.375" style="1" bestFit="1" customWidth="1"/>
    <col min="26" max="26" width="4.5" style="1" bestFit="1" customWidth="1"/>
    <col min="27" max="27" width="7.5" style="1" bestFit="1" customWidth="1"/>
    <col min="28" max="28" width="4.5" style="1" bestFit="1" customWidth="1"/>
    <col min="29" max="30" width="7.5" style="1" bestFit="1" customWidth="1"/>
    <col min="31" max="31" width="9" style="1"/>
    <col min="32" max="32" width="8.25" style="1" bestFit="1" customWidth="1"/>
    <col min="33" max="33" width="4.5" style="1" bestFit="1" customWidth="1"/>
    <col min="34" max="34" width="9" style="1"/>
    <col min="35" max="35" width="10" style="1" bestFit="1" customWidth="1"/>
    <col min="36" max="36" width="12.625" style="1" customWidth="1"/>
    <col min="37" max="37" width="8.25" style="1" bestFit="1" customWidth="1"/>
    <col min="38" max="38" width="10.25" style="1" bestFit="1" customWidth="1"/>
    <col min="39" max="40" width="11.625" style="1" bestFit="1" customWidth="1"/>
    <col min="41" max="41" width="13.375" style="1" bestFit="1" customWidth="1"/>
    <col min="42" max="42" width="4.5" style="1" bestFit="1" customWidth="1"/>
    <col min="43" max="43" width="7.5" style="1" bestFit="1" customWidth="1"/>
    <col min="44" max="44" width="4.5" style="1" bestFit="1" customWidth="1"/>
    <col min="45" max="46" width="7.5" style="1" bestFit="1" customWidth="1"/>
    <col min="47" max="47" width="9" style="1"/>
    <col min="48" max="48" width="8.25" style="1" bestFit="1" customWidth="1"/>
    <col min="49" max="49" width="4.5" style="1" bestFit="1" customWidth="1"/>
    <col min="50" max="50" width="9" style="1"/>
    <col min="51" max="51" width="10" style="1" bestFit="1" customWidth="1"/>
    <col min="52" max="52" width="12.625" style="1" customWidth="1"/>
    <col min="53" max="53" width="8.25" style="1" bestFit="1" customWidth="1"/>
    <col min="54" max="54" width="11" style="1" bestFit="1" customWidth="1"/>
    <col min="55" max="56" width="11.625" style="1" bestFit="1" customWidth="1"/>
    <col min="57" max="57" width="13.375" style="1" bestFit="1" customWidth="1"/>
    <col min="58" max="58" width="4.5" style="1" bestFit="1" customWidth="1"/>
    <col min="59" max="59" width="7.5" style="1" bestFit="1" customWidth="1"/>
    <col min="60" max="60" width="4.5" style="1" bestFit="1" customWidth="1"/>
    <col min="61" max="62" width="7.5" style="1" bestFit="1" customWidth="1"/>
    <col min="63" max="63" width="9" style="1"/>
    <col min="64" max="64" width="8.25" style="1" bestFit="1" customWidth="1"/>
    <col min="65" max="65" width="4.5" style="1" bestFit="1" customWidth="1"/>
    <col min="66" max="66" width="9" style="1"/>
    <col min="67" max="67" width="10" style="1" bestFit="1" customWidth="1"/>
    <col min="68" max="68" width="12.625" style="1" customWidth="1"/>
    <col min="69" max="69" width="8.125" style="1" bestFit="1" customWidth="1"/>
    <col min="70" max="70" width="10.375" style="1" bestFit="1" customWidth="1"/>
    <col min="71" max="72" width="11.625" style="1" bestFit="1" customWidth="1"/>
    <col min="73" max="73" width="13.375" style="1" bestFit="1" customWidth="1"/>
    <col min="74" max="74" width="4.5" style="1" bestFit="1" customWidth="1"/>
    <col min="75" max="75" width="7.5" style="1" bestFit="1" customWidth="1"/>
    <col min="76" max="76" width="4.5" style="1" bestFit="1" customWidth="1"/>
    <col min="77" max="78" width="7.5" style="1" bestFit="1" customWidth="1"/>
    <col min="79" max="79" width="9" style="1"/>
    <col min="80" max="80" width="8.25" style="1" bestFit="1" customWidth="1"/>
    <col min="81" max="81" width="4.5" style="1" bestFit="1" customWidth="1"/>
    <col min="82" max="82" width="9" style="1"/>
    <col min="83" max="83" width="10" style="1" bestFit="1" customWidth="1"/>
    <col min="84" max="84" width="12.625" style="1" customWidth="1"/>
    <col min="85" max="85" width="8.25" style="1" bestFit="1" customWidth="1"/>
    <col min="86" max="86" width="10.25" style="1" bestFit="1" customWidth="1"/>
    <col min="87" max="88" width="11.625" style="1" bestFit="1" customWidth="1"/>
    <col min="89" max="89" width="13.375" style="1" bestFit="1" customWidth="1"/>
    <col min="90" max="90" width="4.5" style="1" bestFit="1" customWidth="1"/>
    <col min="91" max="91" width="7.5" style="1" bestFit="1" customWidth="1"/>
    <col min="92" max="92" width="4.5" style="1" bestFit="1" customWidth="1"/>
    <col min="93" max="94" width="7.5" style="1" bestFit="1" customWidth="1"/>
    <col min="95" max="95" width="9" style="1"/>
    <col min="96" max="96" width="8.25" style="1" bestFit="1" customWidth="1"/>
    <col min="97" max="16384" width="9" style="1"/>
  </cols>
  <sheetData>
    <row r="1" spans="1:92" s="11" customFormat="1" ht="12" thickBot="1">
      <c r="L1" s="12"/>
      <c r="AB1" s="12"/>
      <c r="AR1" s="12"/>
      <c r="BH1" s="12"/>
      <c r="BX1" s="12"/>
      <c r="CN1" s="12"/>
    </row>
    <row r="2" spans="1:92" s="9" customFormat="1" ht="17.25" customHeight="1">
      <c r="A2" s="162" t="s">
        <v>42</v>
      </c>
      <c r="B2" s="163"/>
      <c r="C2" s="163"/>
      <c r="D2" s="163"/>
      <c r="E2" s="164"/>
      <c r="F2" s="14"/>
      <c r="G2" s="14"/>
      <c r="H2" s="162" t="s">
        <v>41</v>
      </c>
      <c r="I2" s="163"/>
      <c r="J2" s="163"/>
      <c r="K2" s="164"/>
      <c r="R2" s="10"/>
      <c r="BN2" s="10"/>
      <c r="CD2" s="10"/>
    </row>
    <row r="3" spans="1:92" s="7" customFormat="1" ht="18" customHeight="1">
      <c r="A3" s="165" t="s">
        <v>163</v>
      </c>
      <c r="B3" s="166"/>
      <c r="C3" s="166"/>
      <c r="D3" s="6">
        <f>SUM(L43,L67,L91)</f>
        <v>0</v>
      </c>
      <c r="E3" s="4">
        <f>SUM(M43,M67,M91)</f>
        <v>0</v>
      </c>
      <c r="F3" s="13"/>
      <c r="G3" s="13"/>
      <c r="H3" s="167" t="s">
        <v>162</v>
      </c>
      <c r="I3" s="169"/>
      <c r="J3" s="6">
        <f>SUM(L128,L152,L176)</f>
        <v>0</v>
      </c>
      <c r="K3" s="4">
        <f>SUM(M128,M152,M176)</f>
        <v>0</v>
      </c>
      <c r="R3" s="8"/>
      <c r="BN3" s="8"/>
      <c r="CD3" s="8"/>
    </row>
    <row r="4" spans="1:92" s="7" customFormat="1" ht="18.75" customHeight="1">
      <c r="A4" s="167" t="s">
        <v>75</v>
      </c>
      <c r="B4" s="168"/>
      <c r="C4" s="168"/>
      <c r="D4" s="5"/>
      <c r="E4" s="4">
        <f>SUM(O43,O67,O91)</f>
        <v>0</v>
      </c>
      <c r="F4" s="13"/>
      <c r="G4" s="13"/>
      <c r="H4" s="167" t="s">
        <v>75</v>
      </c>
      <c r="I4" s="168"/>
      <c r="J4" s="5"/>
      <c r="K4" s="4">
        <f>SUM(O128,O152,O176)</f>
        <v>0</v>
      </c>
      <c r="R4" s="8"/>
      <c r="BN4" s="8"/>
      <c r="CD4" s="8"/>
    </row>
    <row r="5" spans="1:92" s="7" customFormat="1" ht="18" customHeight="1" thickBot="1">
      <c r="A5" s="171" t="s">
        <v>77</v>
      </c>
      <c r="B5" s="172"/>
      <c r="C5" s="172"/>
      <c r="D5" s="3"/>
      <c r="E5" s="2">
        <f>SUM(P43,P67,P91)</f>
        <v>0</v>
      </c>
      <c r="F5" s="13"/>
      <c r="G5" s="13"/>
      <c r="H5" s="171" t="s">
        <v>77</v>
      </c>
      <c r="I5" s="172"/>
      <c r="J5" s="3"/>
      <c r="K5" s="2">
        <f>SUM(P128,P152,P176)</f>
        <v>0</v>
      </c>
      <c r="R5" s="8"/>
      <c r="BN5" s="8"/>
      <c r="CD5" s="8"/>
    </row>
    <row r="6" spans="1:92" s="11" customFormat="1" ht="12" thickBot="1">
      <c r="L6" s="12"/>
      <c r="AB6" s="12"/>
      <c r="AR6" s="12"/>
      <c r="BH6" s="12"/>
      <c r="BX6" s="12"/>
      <c r="CN6" s="12"/>
    </row>
    <row r="7" spans="1:92">
      <c r="A7" s="162" t="s">
        <v>40</v>
      </c>
      <c r="B7" s="163"/>
      <c r="C7" s="163"/>
      <c r="D7" s="163"/>
      <c r="E7" s="164"/>
      <c r="F7" s="9"/>
      <c r="G7" s="9"/>
      <c r="H7" s="162" t="s">
        <v>39</v>
      </c>
      <c r="I7" s="163"/>
      <c r="J7" s="163"/>
      <c r="K7" s="164"/>
      <c r="L7" s="9"/>
      <c r="M7" s="9"/>
      <c r="N7" s="9"/>
      <c r="O7" s="9"/>
      <c r="P7" s="9"/>
      <c r="Q7" s="9"/>
      <c r="R7" s="10"/>
      <c r="S7" s="9"/>
      <c r="T7" s="9"/>
      <c r="U7" s="9"/>
      <c r="V7" s="9"/>
    </row>
    <row r="8" spans="1:92">
      <c r="A8" s="165" t="s">
        <v>163</v>
      </c>
      <c r="B8" s="166"/>
      <c r="C8" s="166"/>
      <c r="D8" s="6">
        <f>SUM(L212,L236,L260)</f>
        <v>3</v>
      </c>
      <c r="E8" s="4">
        <f>SUM(M260,M236,M212)</f>
        <v>8315</v>
      </c>
      <c r="F8" s="7"/>
      <c r="G8" s="7"/>
      <c r="H8" s="165" t="s">
        <v>162</v>
      </c>
      <c r="I8" s="166"/>
      <c r="J8" s="6">
        <f>SUM(L295,L319,L343)</f>
        <v>13</v>
      </c>
      <c r="K8" s="4">
        <f>SUM(M295,M319,M343)</f>
        <v>80900</v>
      </c>
      <c r="L8" s="7"/>
      <c r="M8" s="7"/>
      <c r="N8" s="7"/>
      <c r="O8" s="7"/>
      <c r="P8" s="7"/>
      <c r="Q8" s="7"/>
      <c r="R8" s="8"/>
      <c r="S8" s="7"/>
      <c r="T8" s="7"/>
      <c r="U8" s="7"/>
      <c r="V8" s="7"/>
    </row>
    <row r="9" spans="1:92">
      <c r="A9" s="167" t="s">
        <v>313</v>
      </c>
      <c r="B9" s="168"/>
      <c r="C9" s="168"/>
      <c r="D9" s="170"/>
      <c r="E9" s="4">
        <f>N260</f>
        <v>-30</v>
      </c>
      <c r="F9" s="7"/>
      <c r="G9" s="7"/>
      <c r="H9" s="167" t="s">
        <v>347</v>
      </c>
      <c r="I9" s="180"/>
      <c r="J9" s="180"/>
      <c r="K9" s="4">
        <f>N295+N319+N343</f>
        <v>-90</v>
      </c>
      <c r="L9" s="7"/>
      <c r="M9" s="7"/>
      <c r="N9" s="7"/>
      <c r="O9" s="7"/>
      <c r="P9" s="7"/>
      <c r="Q9" s="7"/>
      <c r="R9" s="8"/>
      <c r="S9" s="7"/>
      <c r="T9" s="7"/>
      <c r="U9" s="7"/>
      <c r="V9" s="7"/>
    </row>
    <row r="10" spans="1:92">
      <c r="A10" s="167" t="s">
        <v>75</v>
      </c>
      <c r="B10" s="168"/>
      <c r="C10" s="168"/>
      <c r="D10" s="5"/>
      <c r="E10" s="4">
        <f>SUM(O212,O236,O260)</f>
        <v>8285</v>
      </c>
      <c r="F10" s="7"/>
      <c r="G10" s="7"/>
      <c r="H10" s="167" t="s">
        <v>75</v>
      </c>
      <c r="I10" s="168"/>
      <c r="J10" s="5"/>
      <c r="K10" s="4">
        <f>SUM(O295,O319,O343)</f>
        <v>80810</v>
      </c>
      <c r="L10" s="7"/>
      <c r="M10" s="7"/>
      <c r="N10" s="7"/>
      <c r="O10" s="7"/>
      <c r="P10" s="7"/>
      <c r="Q10" s="7"/>
      <c r="R10" s="8"/>
      <c r="S10" s="7"/>
      <c r="T10" s="7"/>
      <c r="U10" s="7"/>
      <c r="V10" s="7"/>
    </row>
    <row r="11" spans="1:92" ht="17.25" thickBot="1">
      <c r="A11" s="171" t="s">
        <v>77</v>
      </c>
      <c r="B11" s="172"/>
      <c r="C11" s="172"/>
      <c r="D11" s="3"/>
      <c r="E11" s="2">
        <f>SUM(P260,P236,P212)</f>
        <v>0</v>
      </c>
      <c r="F11" s="7"/>
      <c r="G11" s="7"/>
      <c r="H11" s="171" t="s">
        <v>77</v>
      </c>
      <c r="I11" s="172"/>
      <c r="J11" s="3"/>
      <c r="K11" s="2">
        <f>SUM(P295,P319,P343)</f>
        <v>0</v>
      </c>
      <c r="L11" s="7"/>
      <c r="M11" s="7"/>
      <c r="N11" s="7"/>
      <c r="O11" s="7"/>
      <c r="P11" s="7"/>
      <c r="Q11" s="7"/>
      <c r="R11" s="8"/>
      <c r="S11" s="7"/>
      <c r="T11" s="7"/>
      <c r="U11" s="7"/>
      <c r="V11" s="7"/>
    </row>
    <row r="12" spans="1:92" ht="17.25" thickBot="1"/>
    <row r="13" spans="1:92">
      <c r="A13" s="162" t="s">
        <v>81</v>
      </c>
      <c r="B13" s="163"/>
      <c r="C13" s="163"/>
      <c r="D13" s="163"/>
      <c r="E13" s="164"/>
    </row>
    <row r="14" spans="1:92">
      <c r="A14" s="165" t="s">
        <v>163</v>
      </c>
      <c r="B14" s="166"/>
      <c r="C14" s="166"/>
      <c r="D14" s="6">
        <f>SUM(J8,D8,J3,D3)</f>
        <v>16</v>
      </c>
      <c r="E14" s="4">
        <f>SUM(K8,E8,K3,E3)</f>
        <v>89215</v>
      </c>
    </row>
    <row r="15" spans="1:92">
      <c r="A15" s="167" t="s">
        <v>313</v>
      </c>
      <c r="B15" s="168"/>
      <c r="C15" s="168"/>
      <c r="D15" s="170"/>
      <c r="E15" s="4">
        <f>N260+N295+N319+N343</f>
        <v>-120</v>
      </c>
    </row>
    <row r="16" spans="1:92">
      <c r="A16" s="167" t="s">
        <v>75</v>
      </c>
      <c r="B16" s="168"/>
      <c r="C16" s="168"/>
      <c r="D16" s="5"/>
      <c r="E16" s="4">
        <f>SUM(K10,E10,K4,E4)</f>
        <v>89095</v>
      </c>
    </row>
    <row r="17" spans="1:16" ht="17.25" thickBot="1">
      <c r="A17" s="171" t="s">
        <v>77</v>
      </c>
      <c r="B17" s="172"/>
      <c r="C17" s="172"/>
      <c r="D17" s="3"/>
      <c r="E17" s="2">
        <f>SUM(K11,E11,K5,E5)</f>
        <v>0</v>
      </c>
    </row>
    <row r="20" spans="1:16" ht="17.25" thickBot="1"/>
    <row r="21" spans="1:16" s="11" customFormat="1" ht="17.25" customHeight="1" thickBot="1">
      <c r="A21" s="173" t="s">
        <v>69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99"/>
      <c r="O21" s="175" t="s">
        <v>45</v>
      </c>
      <c r="P21" s="176"/>
    </row>
    <row r="22" spans="1:16" s="11" customFormat="1" ht="12.75">
      <c r="A22" s="42" t="s">
        <v>44</v>
      </c>
      <c r="B22" s="40" t="s">
        <v>80</v>
      </c>
      <c r="C22" s="40" t="s">
        <v>12</v>
      </c>
      <c r="D22" s="40" t="s">
        <v>0</v>
      </c>
      <c r="E22" s="40" t="s">
        <v>11</v>
      </c>
      <c r="F22" s="40" t="s">
        <v>84</v>
      </c>
      <c r="G22" s="40" t="s">
        <v>84</v>
      </c>
      <c r="H22" s="41" t="s">
        <v>10</v>
      </c>
      <c r="I22" s="41" t="s">
        <v>73</v>
      </c>
      <c r="J22" s="40" t="s">
        <v>9</v>
      </c>
      <c r="K22" s="40" t="s">
        <v>8</v>
      </c>
      <c r="L22" s="39" t="s">
        <v>7</v>
      </c>
      <c r="M22" s="38" t="s">
        <v>89</v>
      </c>
      <c r="N22" s="108"/>
      <c r="O22" s="37" t="s">
        <v>76</v>
      </c>
      <c r="P22" s="36" t="s">
        <v>78</v>
      </c>
    </row>
    <row r="23" spans="1:16" s="11" customFormat="1" ht="11.25">
      <c r="A23" s="32">
        <v>1</v>
      </c>
      <c r="B23" s="30"/>
      <c r="C23" s="30"/>
      <c r="D23" s="30"/>
      <c r="E23" s="30"/>
      <c r="F23" s="30"/>
      <c r="G23" s="30"/>
      <c r="H23" s="35"/>
      <c r="I23" s="35"/>
      <c r="J23" s="34"/>
      <c r="K23" s="33"/>
      <c r="L23" s="31"/>
      <c r="M23" s="49"/>
      <c r="N23" s="119"/>
      <c r="O23" s="51"/>
      <c r="P23" s="50"/>
    </row>
    <row r="24" spans="1:16" s="11" customFormat="1" ht="11.25">
      <c r="A24" s="32">
        <v>2</v>
      </c>
      <c r="B24" s="30"/>
      <c r="C24" s="30"/>
      <c r="D24" s="30"/>
      <c r="E24" s="30"/>
      <c r="F24" s="30"/>
      <c r="G24" s="30"/>
      <c r="H24" s="35"/>
      <c r="I24" s="34"/>
      <c r="J24" s="34"/>
      <c r="K24" s="33"/>
      <c r="L24" s="31"/>
      <c r="M24" s="49"/>
      <c r="N24" s="110"/>
      <c r="O24" s="28"/>
      <c r="P24" s="27"/>
    </row>
    <row r="25" spans="1:16" s="11" customFormat="1" ht="11.25">
      <c r="A25" s="32">
        <v>3</v>
      </c>
      <c r="B25" s="30"/>
      <c r="C25" s="30"/>
      <c r="D25" s="30"/>
      <c r="E25" s="30"/>
      <c r="F25" s="30"/>
      <c r="G25" s="30"/>
      <c r="H25" s="35"/>
      <c r="I25" s="35"/>
      <c r="J25" s="34"/>
      <c r="K25" s="33"/>
      <c r="L25" s="31"/>
      <c r="M25" s="47"/>
      <c r="N25" s="110"/>
      <c r="O25" s="28"/>
      <c r="P25" s="27"/>
    </row>
    <row r="26" spans="1:16" s="11" customFormat="1" ht="11.25">
      <c r="A26" s="32">
        <v>4</v>
      </c>
      <c r="B26" s="30"/>
      <c r="C26" s="30"/>
      <c r="D26" s="30"/>
      <c r="E26" s="30"/>
      <c r="F26" s="30"/>
      <c r="G26" s="30"/>
      <c r="H26" s="35"/>
      <c r="I26" s="35"/>
      <c r="J26" s="34"/>
      <c r="K26" s="33"/>
      <c r="L26" s="31"/>
      <c r="M26" s="47"/>
      <c r="N26" s="110"/>
      <c r="O26" s="28"/>
      <c r="P26" s="27"/>
    </row>
    <row r="27" spans="1:16" s="11" customFormat="1" ht="11.25">
      <c r="A27" s="32">
        <v>5</v>
      </c>
      <c r="B27" s="30"/>
      <c r="C27" s="30"/>
      <c r="D27" s="30"/>
      <c r="E27" s="30"/>
      <c r="F27" s="30"/>
      <c r="G27" s="30"/>
      <c r="H27" s="35"/>
      <c r="I27" s="35"/>
      <c r="J27" s="34"/>
      <c r="K27" s="33"/>
      <c r="L27" s="31"/>
      <c r="M27" s="47"/>
      <c r="N27" s="110"/>
      <c r="O27" s="28"/>
      <c r="P27" s="27"/>
    </row>
    <row r="28" spans="1:16" s="11" customFormat="1" ht="11.25">
      <c r="A28" s="32">
        <v>6</v>
      </c>
      <c r="B28" s="30"/>
      <c r="C28" s="30"/>
      <c r="D28" s="30"/>
      <c r="E28" s="30"/>
      <c r="F28" s="30"/>
      <c r="G28" s="30"/>
      <c r="H28" s="35"/>
      <c r="I28" s="35"/>
      <c r="J28" s="34"/>
      <c r="K28" s="33"/>
      <c r="L28" s="31"/>
      <c r="M28" s="47"/>
      <c r="N28" s="110"/>
      <c r="O28" s="28"/>
      <c r="P28" s="27"/>
    </row>
    <row r="29" spans="1:16" s="11" customFormat="1" ht="11.25">
      <c r="A29" s="32">
        <v>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  <c r="M29" s="47"/>
      <c r="N29" s="110"/>
      <c r="O29" s="28"/>
      <c r="P29" s="27"/>
    </row>
    <row r="30" spans="1:16" s="11" customFormat="1" ht="11.25">
      <c r="A30" s="32">
        <v>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  <c r="M30" s="47"/>
      <c r="N30" s="110"/>
      <c r="O30" s="28"/>
      <c r="P30" s="27"/>
    </row>
    <row r="31" spans="1:16" s="11" customFormat="1" ht="11.25">
      <c r="A31" s="32">
        <v>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1"/>
      <c r="M31" s="47"/>
      <c r="N31" s="110"/>
      <c r="O31" s="28"/>
      <c r="P31" s="27"/>
    </row>
    <row r="32" spans="1:16" s="11" customFormat="1" ht="11.25">
      <c r="A32" s="32">
        <v>10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1"/>
      <c r="M32" s="47"/>
      <c r="N32" s="110"/>
      <c r="O32" s="28"/>
      <c r="P32" s="27"/>
    </row>
    <row r="33" spans="1:92" s="11" customFormat="1" ht="11.25">
      <c r="A33" s="32">
        <v>11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48"/>
      <c r="N33" s="55"/>
      <c r="O33" s="28"/>
      <c r="P33" s="27"/>
    </row>
    <row r="34" spans="1:92" s="11" customFormat="1" ht="11.25">
      <c r="A34" s="32">
        <v>12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48"/>
      <c r="N34" s="55"/>
      <c r="O34" s="28"/>
      <c r="P34" s="27"/>
    </row>
    <row r="35" spans="1:92" s="11" customFormat="1" ht="11.25">
      <c r="A35" s="32">
        <v>13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  <c r="M35" s="48"/>
      <c r="N35" s="55"/>
      <c r="O35" s="28"/>
      <c r="P35" s="27"/>
    </row>
    <row r="36" spans="1:92" s="11" customFormat="1" ht="11.25">
      <c r="A36" s="32">
        <v>14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48"/>
      <c r="N36" s="55"/>
      <c r="O36" s="28"/>
      <c r="P36" s="27"/>
    </row>
    <row r="37" spans="1:92" s="11" customFormat="1" ht="11.25">
      <c r="A37" s="32">
        <v>15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48"/>
      <c r="N37" s="55"/>
      <c r="O37" s="28"/>
      <c r="P37" s="27"/>
    </row>
    <row r="38" spans="1:92" s="11" customFormat="1" ht="11.25">
      <c r="A38" s="32">
        <v>16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48"/>
      <c r="N38" s="55"/>
      <c r="O38" s="28"/>
      <c r="P38" s="27"/>
    </row>
    <row r="39" spans="1:92" s="11" customFormat="1" ht="11.25">
      <c r="A39" s="32">
        <v>17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47"/>
      <c r="N39" s="110"/>
      <c r="O39" s="28"/>
      <c r="P39" s="27"/>
    </row>
    <row r="40" spans="1:92" s="11" customFormat="1" ht="11.25">
      <c r="A40" s="32">
        <v>18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47"/>
      <c r="N40" s="110"/>
      <c r="O40" s="28"/>
      <c r="P40" s="27"/>
    </row>
    <row r="41" spans="1:92" s="11" customFormat="1" ht="11.25">
      <c r="A41" s="32">
        <v>19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47"/>
      <c r="N41" s="110"/>
      <c r="O41" s="28"/>
      <c r="P41" s="27"/>
    </row>
    <row r="42" spans="1:92" s="11" customFormat="1" ht="12" thickBot="1">
      <c r="A42" s="26">
        <v>20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46"/>
      <c r="N42" s="111"/>
      <c r="O42" s="22"/>
      <c r="P42" s="21"/>
    </row>
    <row r="43" spans="1:92" s="11" customFormat="1" ht="14.25" thickBot="1">
      <c r="A43" s="177" t="s">
        <v>68</v>
      </c>
      <c r="B43" s="178"/>
      <c r="C43" s="178"/>
      <c r="D43" s="178"/>
      <c r="E43" s="179"/>
      <c r="F43" s="19"/>
      <c r="G43" s="19"/>
      <c r="H43" s="20">
        <f>SUM(H23:H42)</f>
        <v>0</v>
      </c>
      <c r="I43" s="19"/>
      <c r="J43" s="19"/>
      <c r="K43" s="19"/>
      <c r="L43" s="18">
        <f>SUM(L23:L42)</f>
        <v>0</v>
      </c>
      <c r="M43" s="17">
        <f>SUM(M23:M42)</f>
        <v>0</v>
      </c>
      <c r="N43" s="112"/>
      <c r="O43" s="16">
        <f>SUM(O23:O42)</f>
        <v>0</v>
      </c>
      <c r="P43" s="15">
        <f>SUM(P23:P42)</f>
        <v>0</v>
      </c>
    </row>
    <row r="44" spans="1:92" s="11" customFormat="1" ht="12" thickBot="1">
      <c r="L44" s="12"/>
      <c r="AB44" s="12"/>
      <c r="AR44" s="12"/>
      <c r="BH44" s="12"/>
      <c r="BX44" s="12"/>
      <c r="CN44" s="12"/>
    </row>
    <row r="45" spans="1:92" s="11" customFormat="1" ht="14.25" thickBot="1">
      <c r="A45" s="173" t="s">
        <v>67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99"/>
      <c r="O45" s="175" t="s">
        <v>45</v>
      </c>
      <c r="P45" s="176"/>
      <c r="CN45" s="12"/>
    </row>
    <row r="46" spans="1:92" s="11" customFormat="1" ht="12.75">
      <c r="A46" s="42" t="s">
        <v>44</v>
      </c>
      <c r="B46" s="40" t="s">
        <v>80</v>
      </c>
      <c r="C46" s="40" t="s">
        <v>12</v>
      </c>
      <c r="D46" s="40" t="s">
        <v>0</v>
      </c>
      <c r="E46" s="40" t="s">
        <v>11</v>
      </c>
      <c r="F46" s="40" t="s">
        <v>84</v>
      </c>
      <c r="G46" s="40" t="s">
        <v>84</v>
      </c>
      <c r="H46" s="41" t="s">
        <v>10</v>
      </c>
      <c r="I46" s="41" t="s">
        <v>73</v>
      </c>
      <c r="J46" s="40" t="s">
        <v>9</v>
      </c>
      <c r="K46" s="40" t="s">
        <v>8</v>
      </c>
      <c r="L46" s="39" t="s">
        <v>7</v>
      </c>
      <c r="M46" s="38" t="s">
        <v>89</v>
      </c>
      <c r="N46" s="108"/>
      <c r="O46" s="37" t="s">
        <v>76</v>
      </c>
      <c r="P46" s="36" t="s">
        <v>78</v>
      </c>
      <c r="CN46" s="12"/>
    </row>
    <row r="47" spans="1:92" s="11" customFormat="1" ht="11.25">
      <c r="A47" s="32">
        <v>1</v>
      </c>
      <c r="B47" s="30"/>
      <c r="C47" s="30"/>
      <c r="D47" s="30"/>
      <c r="E47" s="30"/>
      <c r="F47" s="30"/>
      <c r="G47" s="30"/>
      <c r="H47" s="35"/>
      <c r="I47" s="35"/>
      <c r="J47" s="34"/>
      <c r="K47" s="33"/>
      <c r="L47" s="31"/>
      <c r="M47" s="44"/>
      <c r="N47" s="55"/>
      <c r="O47" s="28"/>
      <c r="P47" s="27"/>
      <c r="CN47" s="12"/>
    </row>
    <row r="48" spans="1:92" s="11" customFormat="1" ht="11.25">
      <c r="A48" s="32">
        <v>2</v>
      </c>
      <c r="B48" s="30"/>
      <c r="C48" s="30"/>
      <c r="D48" s="30"/>
      <c r="E48" s="30"/>
      <c r="F48" s="30"/>
      <c r="G48" s="30"/>
      <c r="H48" s="34"/>
      <c r="I48" s="34"/>
      <c r="J48" s="34"/>
      <c r="K48" s="33"/>
      <c r="L48" s="31"/>
      <c r="M48" s="44"/>
      <c r="N48" s="55"/>
      <c r="O48" s="28"/>
      <c r="P48" s="27"/>
      <c r="CN48" s="12"/>
    </row>
    <row r="49" spans="1:92" s="11" customFormat="1" ht="11.25">
      <c r="A49" s="32">
        <v>3</v>
      </c>
      <c r="B49" s="30"/>
      <c r="C49" s="30"/>
      <c r="D49" s="30"/>
      <c r="E49" s="30"/>
      <c r="F49" s="30"/>
      <c r="G49" s="30"/>
      <c r="H49" s="35"/>
      <c r="I49" s="35"/>
      <c r="J49" s="34"/>
      <c r="K49" s="33"/>
      <c r="L49" s="31"/>
      <c r="M49" s="44"/>
      <c r="N49" s="55"/>
      <c r="O49" s="28"/>
      <c r="P49" s="27"/>
      <c r="CN49" s="12"/>
    </row>
    <row r="50" spans="1:92" s="11" customFormat="1" ht="11.25">
      <c r="A50" s="32">
        <v>4</v>
      </c>
      <c r="B50" s="30"/>
      <c r="C50" s="30"/>
      <c r="D50" s="30"/>
      <c r="E50" s="30"/>
      <c r="F50" s="30"/>
      <c r="G50" s="30"/>
      <c r="H50" s="35"/>
      <c r="I50" s="35"/>
      <c r="J50" s="34"/>
      <c r="K50" s="33"/>
      <c r="L50" s="31"/>
      <c r="M50" s="44"/>
      <c r="N50" s="55"/>
      <c r="O50" s="28"/>
      <c r="P50" s="27"/>
      <c r="CN50" s="12"/>
    </row>
    <row r="51" spans="1:92" s="11" customFormat="1" ht="11.25">
      <c r="A51" s="32">
        <v>5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44"/>
      <c r="N51" s="55"/>
      <c r="O51" s="28"/>
      <c r="P51" s="27"/>
      <c r="CN51" s="12"/>
    </row>
    <row r="52" spans="1:92" s="11" customFormat="1" ht="11.25">
      <c r="A52" s="32">
        <v>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  <c r="M52" s="44"/>
      <c r="N52" s="55"/>
      <c r="O52" s="28"/>
      <c r="P52" s="27"/>
      <c r="CN52" s="12"/>
    </row>
    <row r="53" spans="1:92" s="11" customFormat="1" ht="11.25">
      <c r="A53" s="32">
        <v>7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1"/>
      <c r="M53" s="44"/>
      <c r="N53" s="55"/>
      <c r="O53" s="28"/>
      <c r="P53" s="27"/>
      <c r="CN53" s="12"/>
    </row>
    <row r="54" spans="1:92" s="11" customFormat="1" ht="11.25">
      <c r="A54" s="32">
        <v>8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1"/>
      <c r="M54" s="44"/>
      <c r="N54" s="55"/>
      <c r="O54" s="28"/>
      <c r="P54" s="27"/>
      <c r="CN54" s="12"/>
    </row>
    <row r="55" spans="1:92" s="11" customFormat="1" ht="11.25">
      <c r="A55" s="32">
        <v>9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1"/>
      <c r="M55" s="44"/>
      <c r="N55" s="55"/>
      <c r="O55" s="28"/>
      <c r="P55" s="27"/>
      <c r="CN55" s="12"/>
    </row>
    <row r="56" spans="1:92" s="11" customFormat="1" ht="11.25">
      <c r="A56" s="32">
        <v>10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1"/>
      <c r="M56" s="44"/>
      <c r="N56" s="55"/>
      <c r="O56" s="28"/>
      <c r="P56" s="27"/>
      <c r="CN56" s="12"/>
    </row>
    <row r="57" spans="1:92" s="11" customFormat="1" ht="11.25">
      <c r="A57" s="32">
        <v>11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44"/>
      <c r="N57" s="55"/>
      <c r="O57" s="28"/>
      <c r="P57" s="27"/>
      <c r="CN57" s="12"/>
    </row>
    <row r="58" spans="1:92" s="11" customFormat="1" ht="11.25">
      <c r="A58" s="32">
        <v>12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44"/>
      <c r="N58" s="55"/>
      <c r="O58" s="28"/>
      <c r="P58" s="27"/>
      <c r="CN58" s="12"/>
    </row>
    <row r="59" spans="1:92" s="11" customFormat="1" ht="11.25">
      <c r="A59" s="32">
        <v>13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44"/>
      <c r="N59" s="55"/>
      <c r="O59" s="28"/>
      <c r="P59" s="27"/>
      <c r="CN59" s="12"/>
    </row>
    <row r="60" spans="1:92" s="11" customFormat="1" ht="11.25">
      <c r="A60" s="32">
        <v>14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44"/>
      <c r="N60" s="55"/>
      <c r="O60" s="28"/>
      <c r="P60" s="27"/>
      <c r="CN60" s="12"/>
    </row>
    <row r="61" spans="1:92" s="11" customFormat="1" ht="11.25">
      <c r="A61" s="32">
        <v>15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44"/>
      <c r="N61" s="55"/>
      <c r="O61" s="28"/>
      <c r="P61" s="27"/>
      <c r="CN61" s="12"/>
    </row>
    <row r="62" spans="1:92" s="11" customFormat="1" ht="11.25">
      <c r="A62" s="32">
        <v>16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44"/>
      <c r="N62" s="55"/>
      <c r="O62" s="28"/>
      <c r="P62" s="27"/>
      <c r="CN62" s="12"/>
    </row>
    <row r="63" spans="1:92" s="11" customFormat="1" ht="11.25">
      <c r="A63" s="32">
        <v>17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44"/>
      <c r="N63" s="55"/>
      <c r="O63" s="28"/>
      <c r="P63" s="27"/>
      <c r="CN63" s="12"/>
    </row>
    <row r="64" spans="1:92" s="11" customFormat="1" ht="11.25">
      <c r="A64" s="32">
        <v>18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44"/>
      <c r="N64" s="55"/>
      <c r="O64" s="28"/>
      <c r="P64" s="27"/>
      <c r="CN64" s="12"/>
    </row>
    <row r="65" spans="1:92" s="11" customFormat="1" ht="11.25">
      <c r="A65" s="32">
        <v>19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  <c r="M65" s="44"/>
      <c r="N65" s="55"/>
      <c r="O65" s="28"/>
      <c r="P65" s="27"/>
      <c r="CN65" s="12"/>
    </row>
    <row r="66" spans="1:92" s="11" customFormat="1" ht="12" thickBot="1">
      <c r="A66" s="26">
        <v>20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43"/>
      <c r="N66" s="113"/>
      <c r="O66" s="22"/>
      <c r="P66" s="21"/>
      <c r="CN66" s="12"/>
    </row>
    <row r="67" spans="1:92" s="11" customFormat="1" ht="14.25" thickBot="1">
      <c r="A67" s="177" t="s">
        <v>66</v>
      </c>
      <c r="B67" s="178"/>
      <c r="C67" s="178"/>
      <c r="D67" s="178"/>
      <c r="E67" s="179"/>
      <c r="F67" s="19"/>
      <c r="G67" s="19"/>
      <c r="H67" s="20">
        <f>SUM(H47:H66)</f>
        <v>0</v>
      </c>
      <c r="I67" s="19"/>
      <c r="J67" s="19"/>
      <c r="K67" s="19"/>
      <c r="L67" s="18">
        <f>SUM(L47:L66)</f>
        <v>0</v>
      </c>
      <c r="M67" s="17">
        <f>SUM(M47:M66)</f>
        <v>0</v>
      </c>
      <c r="N67" s="112"/>
      <c r="O67" s="16">
        <f>SUM(O47:O66)</f>
        <v>0</v>
      </c>
      <c r="P67" s="15">
        <f>SUM(P47:P66)</f>
        <v>0</v>
      </c>
      <c r="CN67" s="12"/>
    </row>
    <row r="68" spans="1:92" s="11" customFormat="1" ht="12" thickBot="1">
      <c r="L68" s="12"/>
      <c r="AB68" s="12"/>
      <c r="AR68" s="12"/>
      <c r="BH68" s="12"/>
      <c r="BX68" s="12"/>
      <c r="CN68" s="12"/>
    </row>
    <row r="69" spans="1:92" s="11" customFormat="1" ht="14.25" thickBot="1">
      <c r="A69" s="173" t="s">
        <v>65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99"/>
      <c r="O69" s="175" t="s">
        <v>45</v>
      </c>
      <c r="P69" s="175"/>
      <c r="BX69" s="12"/>
      <c r="CN69" s="12"/>
    </row>
    <row r="70" spans="1:92" s="11" customFormat="1" ht="12.75">
      <c r="A70" s="42" t="s">
        <v>44</v>
      </c>
      <c r="B70" s="40" t="s">
        <v>80</v>
      </c>
      <c r="C70" s="40" t="s">
        <v>12</v>
      </c>
      <c r="D70" s="40" t="s">
        <v>0</v>
      </c>
      <c r="E70" s="40" t="s">
        <v>11</v>
      </c>
      <c r="F70" s="40" t="s">
        <v>84</v>
      </c>
      <c r="G70" s="40" t="s">
        <v>84</v>
      </c>
      <c r="H70" s="41" t="s">
        <v>10</v>
      </c>
      <c r="I70" s="41" t="s">
        <v>73</v>
      </c>
      <c r="J70" s="40" t="s">
        <v>9</v>
      </c>
      <c r="K70" s="40" t="s">
        <v>8</v>
      </c>
      <c r="L70" s="39" t="s">
        <v>7</v>
      </c>
      <c r="M70" s="38" t="s">
        <v>89</v>
      </c>
      <c r="N70" s="108"/>
      <c r="O70" s="37" t="s">
        <v>76</v>
      </c>
      <c r="P70" s="36" t="s">
        <v>78</v>
      </c>
      <c r="BX70" s="12"/>
      <c r="CN70" s="12"/>
    </row>
    <row r="71" spans="1:92" s="11" customFormat="1" ht="11.25">
      <c r="A71" s="32">
        <v>1</v>
      </c>
      <c r="B71" s="30"/>
      <c r="C71" s="30"/>
      <c r="D71" s="30"/>
      <c r="E71" s="30"/>
      <c r="F71" s="30"/>
      <c r="G71" s="30"/>
      <c r="H71" s="35"/>
      <c r="I71" s="35"/>
      <c r="J71" s="34"/>
      <c r="K71" s="33"/>
      <c r="L71" s="31"/>
      <c r="M71" s="44"/>
      <c r="N71" s="55"/>
      <c r="O71" s="28"/>
      <c r="P71" s="27"/>
      <c r="BX71" s="12"/>
      <c r="CN71" s="12"/>
    </row>
    <row r="72" spans="1:92" s="11" customFormat="1" ht="11.25">
      <c r="A72" s="32">
        <v>2</v>
      </c>
      <c r="B72" s="30"/>
      <c r="C72" s="30"/>
      <c r="D72" s="30"/>
      <c r="E72" s="30"/>
      <c r="F72" s="30"/>
      <c r="G72" s="30"/>
      <c r="H72" s="35"/>
      <c r="I72" s="35"/>
      <c r="J72" s="34"/>
      <c r="K72" s="33"/>
      <c r="L72" s="31"/>
      <c r="M72" s="44"/>
      <c r="N72" s="55"/>
      <c r="O72" s="28"/>
      <c r="P72" s="27"/>
      <c r="BX72" s="12"/>
      <c r="CN72" s="12"/>
    </row>
    <row r="73" spans="1:92" s="11" customFormat="1" ht="11.25">
      <c r="A73" s="32">
        <v>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44"/>
      <c r="N73" s="55"/>
      <c r="O73" s="28"/>
      <c r="P73" s="27"/>
      <c r="BX73" s="12"/>
      <c r="CN73" s="12"/>
    </row>
    <row r="74" spans="1:92" s="11" customFormat="1" ht="11.25">
      <c r="A74" s="32">
        <v>4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44"/>
      <c r="N74" s="55"/>
      <c r="O74" s="28"/>
      <c r="P74" s="27"/>
      <c r="BX74" s="12"/>
      <c r="CN74" s="12"/>
    </row>
    <row r="75" spans="1:92" s="11" customFormat="1" ht="11.25">
      <c r="A75" s="32">
        <v>5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44"/>
      <c r="N75" s="55"/>
      <c r="O75" s="28"/>
      <c r="P75" s="27"/>
      <c r="BX75" s="12"/>
      <c r="CN75" s="12"/>
    </row>
    <row r="76" spans="1:92" s="11" customFormat="1" ht="11.25">
      <c r="A76" s="32">
        <v>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44"/>
      <c r="N76" s="55"/>
      <c r="O76" s="28"/>
      <c r="P76" s="27"/>
      <c r="BX76" s="12"/>
      <c r="CN76" s="12"/>
    </row>
    <row r="77" spans="1:92" s="11" customFormat="1" ht="11.25">
      <c r="A77" s="32">
        <v>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44"/>
      <c r="N77" s="55"/>
      <c r="O77" s="28"/>
      <c r="P77" s="27"/>
      <c r="BX77" s="12"/>
      <c r="CN77" s="12"/>
    </row>
    <row r="78" spans="1:92" s="11" customFormat="1" ht="11.25">
      <c r="A78" s="32">
        <v>8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44"/>
      <c r="N78" s="55"/>
      <c r="O78" s="28"/>
      <c r="P78" s="27"/>
      <c r="BX78" s="12"/>
      <c r="CN78" s="12"/>
    </row>
    <row r="79" spans="1:92" s="11" customFormat="1" ht="11.25">
      <c r="A79" s="32">
        <v>9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44"/>
      <c r="N79" s="55"/>
      <c r="O79" s="28"/>
      <c r="P79" s="27"/>
      <c r="BX79" s="12"/>
      <c r="CN79" s="12"/>
    </row>
    <row r="80" spans="1:92" s="11" customFormat="1" ht="11.25">
      <c r="A80" s="32">
        <v>10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44"/>
      <c r="N80" s="55"/>
      <c r="O80" s="28"/>
      <c r="P80" s="27"/>
      <c r="BX80" s="12"/>
      <c r="CN80" s="12"/>
    </row>
    <row r="81" spans="1:92" s="11" customFormat="1" ht="11.25">
      <c r="A81" s="32">
        <v>11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44"/>
      <c r="N81" s="55"/>
      <c r="O81" s="28"/>
      <c r="P81" s="27"/>
      <c r="BX81" s="12"/>
      <c r="CN81" s="12"/>
    </row>
    <row r="82" spans="1:92" s="11" customFormat="1" ht="11.25">
      <c r="A82" s="32">
        <v>12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1"/>
      <c r="M82" s="44"/>
      <c r="N82" s="55"/>
      <c r="O82" s="28"/>
      <c r="P82" s="27"/>
      <c r="BX82" s="12"/>
      <c r="CN82" s="12"/>
    </row>
    <row r="83" spans="1:92" s="11" customFormat="1" ht="11.25">
      <c r="A83" s="32">
        <v>13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  <c r="M83" s="44"/>
      <c r="N83" s="55"/>
      <c r="O83" s="28"/>
      <c r="P83" s="27"/>
      <c r="BX83" s="12"/>
      <c r="CN83" s="12"/>
    </row>
    <row r="84" spans="1:92" s="11" customFormat="1" ht="11.25">
      <c r="A84" s="32">
        <v>14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  <c r="M84" s="44"/>
      <c r="N84" s="55"/>
      <c r="O84" s="28"/>
      <c r="P84" s="27"/>
      <c r="BX84" s="12"/>
      <c r="CN84" s="12"/>
    </row>
    <row r="85" spans="1:92" s="11" customFormat="1" ht="11.25">
      <c r="A85" s="32">
        <v>15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1"/>
      <c r="M85" s="44"/>
      <c r="N85" s="55"/>
      <c r="O85" s="28"/>
      <c r="P85" s="27"/>
      <c r="BX85" s="12"/>
      <c r="CN85" s="12"/>
    </row>
    <row r="86" spans="1:92" s="11" customFormat="1" ht="11.25">
      <c r="A86" s="32">
        <v>16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  <c r="M86" s="44"/>
      <c r="N86" s="55"/>
      <c r="O86" s="28"/>
      <c r="P86" s="27"/>
      <c r="BX86" s="12"/>
      <c r="CN86" s="12"/>
    </row>
    <row r="87" spans="1:92" s="11" customFormat="1" ht="11.25">
      <c r="A87" s="32">
        <v>17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1"/>
      <c r="M87" s="44"/>
      <c r="N87" s="55"/>
      <c r="O87" s="28"/>
      <c r="P87" s="27"/>
      <c r="BX87" s="12"/>
      <c r="CN87" s="12"/>
    </row>
    <row r="88" spans="1:92" s="11" customFormat="1" ht="11.25">
      <c r="A88" s="32">
        <v>18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1"/>
      <c r="M88" s="44"/>
      <c r="N88" s="55"/>
      <c r="O88" s="28"/>
      <c r="P88" s="27"/>
      <c r="BX88" s="12"/>
      <c r="CN88" s="12"/>
    </row>
    <row r="89" spans="1:92" s="11" customFormat="1" ht="11.25">
      <c r="A89" s="32">
        <v>19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1"/>
      <c r="M89" s="44"/>
      <c r="N89" s="55"/>
      <c r="O89" s="28"/>
      <c r="P89" s="27"/>
      <c r="BX89" s="12"/>
      <c r="CN89" s="12"/>
    </row>
    <row r="90" spans="1:92" s="11" customFormat="1" ht="12" thickBot="1">
      <c r="A90" s="26">
        <v>20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43"/>
      <c r="N90" s="113"/>
      <c r="O90" s="22"/>
      <c r="P90" s="21"/>
      <c r="BX90" s="12"/>
      <c r="CN90" s="12"/>
    </row>
    <row r="91" spans="1:92" s="11" customFormat="1" ht="14.25" thickBot="1">
      <c r="A91" s="177" t="s">
        <v>64</v>
      </c>
      <c r="B91" s="178"/>
      <c r="C91" s="178"/>
      <c r="D91" s="178"/>
      <c r="E91" s="179"/>
      <c r="F91" s="19"/>
      <c r="G91" s="19"/>
      <c r="H91" s="20">
        <f>SUM(H71:H90)</f>
        <v>0</v>
      </c>
      <c r="I91" s="19"/>
      <c r="J91" s="19"/>
      <c r="K91" s="19"/>
      <c r="L91" s="18">
        <f>SUM(L71:L90)</f>
        <v>0</v>
      </c>
      <c r="M91" s="17">
        <f>SUM(M71:M90)</f>
        <v>0</v>
      </c>
      <c r="N91" s="112"/>
      <c r="O91" s="16">
        <f>SUM(O71:O90)</f>
        <v>0</v>
      </c>
      <c r="P91" s="15">
        <f>SUM(P71:P90)</f>
        <v>0</v>
      </c>
      <c r="BX91" s="12"/>
      <c r="CN91" s="12"/>
    </row>
    <row r="92" spans="1:92" s="11" customFormat="1" ht="12" thickBot="1">
      <c r="L92" s="12"/>
      <c r="AB92" s="12"/>
      <c r="AR92" s="12"/>
      <c r="BH92" s="12"/>
      <c r="BX92" s="12"/>
      <c r="CN92" s="12"/>
    </row>
    <row r="93" spans="1:92" s="11" customFormat="1" ht="13.5">
      <c r="A93" s="162" t="s">
        <v>42</v>
      </c>
      <c r="B93" s="163"/>
      <c r="C93" s="163"/>
      <c r="D93" s="163"/>
      <c r="E93" s="164"/>
      <c r="L93" s="12"/>
      <c r="AB93" s="12"/>
      <c r="AR93" s="12"/>
      <c r="BH93" s="12"/>
      <c r="BX93" s="12"/>
      <c r="CN93" s="12"/>
    </row>
    <row r="94" spans="1:92" s="11" customFormat="1" ht="12.75">
      <c r="A94" s="167" t="s">
        <v>38</v>
      </c>
      <c r="B94" s="168"/>
      <c r="C94" s="169"/>
      <c r="D94" s="6">
        <f>SUM(L67,L91,L43)</f>
        <v>0</v>
      </c>
      <c r="E94" s="4">
        <f>SUM(M91,M67,M43)</f>
        <v>0</v>
      </c>
      <c r="L94" s="12"/>
      <c r="AB94" s="12"/>
      <c r="AR94" s="12"/>
      <c r="BH94" s="12"/>
      <c r="BX94" s="12"/>
      <c r="CN94" s="12"/>
    </row>
    <row r="95" spans="1:92" s="11" customFormat="1" ht="12.75">
      <c r="A95" s="167" t="s">
        <v>75</v>
      </c>
      <c r="B95" s="168"/>
      <c r="C95" s="168"/>
      <c r="D95" s="5"/>
      <c r="E95" s="4">
        <f>SUM(O91,O67,O43)</f>
        <v>0</v>
      </c>
      <c r="L95" s="12"/>
      <c r="AB95" s="12"/>
      <c r="AR95" s="12"/>
      <c r="BH95" s="12"/>
      <c r="BX95" s="12"/>
      <c r="CN95" s="12"/>
    </row>
    <row r="96" spans="1:92" s="11" customFormat="1" ht="13.5" thickBot="1">
      <c r="A96" s="171" t="s">
        <v>77</v>
      </c>
      <c r="B96" s="172"/>
      <c r="C96" s="172"/>
      <c r="D96" s="3"/>
      <c r="E96" s="2">
        <f>SUM(P91,P67,P43)</f>
        <v>0</v>
      </c>
      <c r="L96" s="12"/>
      <c r="AB96" s="12"/>
      <c r="AR96" s="12"/>
      <c r="BH96" s="12"/>
      <c r="BX96" s="12"/>
      <c r="CN96" s="12"/>
    </row>
    <row r="97" spans="1:92" s="11" customFormat="1" ht="11.25">
      <c r="L97" s="12"/>
      <c r="AB97" s="12"/>
      <c r="AR97" s="12"/>
      <c r="BH97" s="12"/>
      <c r="BX97" s="12"/>
      <c r="CN97" s="12"/>
    </row>
    <row r="98" spans="1:92" s="11" customFormat="1" ht="11.25">
      <c r="L98" s="12"/>
      <c r="AB98" s="12"/>
      <c r="AR98" s="12"/>
      <c r="BH98" s="12"/>
      <c r="BX98" s="12"/>
      <c r="CN98" s="12"/>
    </row>
    <row r="99" spans="1:92" s="11" customFormat="1" ht="11.25">
      <c r="L99" s="12"/>
      <c r="AB99" s="12"/>
      <c r="AR99" s="12"/>
      <c r="BH99" s="12"/>
      <c r="BX99" s="12"/>
      <c r="CN99" s="12"/>
    </row>
    <row r="100" spans="1:92" s="11" customFormat="1" ht="11.25">
      <c r="L100" s="12"/>
      <c r="AB100" s="12"/>
      <c r="AR100" s="12"/>
      <c r="BH100" s="12"/>
      <c r="BX100" s="12"/>
      <c r="CN100" s="12"/>
    </row>
    <row r="101" spans="1:92" s="11" customFormat="1" ht="11.25">
      <c r="L101" s="12"/>
      <c r="AB101" s="12"/>
      <c r="AR101" s="12"/>
      <c r="BH101" s="12"/>
      <c r="BX101" s="12"/>
      <c r="CN101" s="12"/>
    </row>
    <row r="102" spans="1:92" s="11" customFormat="1" ht="11.25">
      <c r="L102" s="12"/>
      <c r="AB102" s="12"/>
      <c r="AR102" s="12"/>
      <c r="BH102" s="12"/>
      <c r="BX102" s="12"/>
      <c r="CN102" s="12"/>
    </row>
    <row r="103" spans="1:92" s="11" customFormat="1" ht="11.25">
      <c r="L103" s="12"/>
      <c r="AB103" s="12"/>
      <c r="AR103" s="12"/>
      <c r="BH103" s="12"/>
      <c r="BX103" s="12"/>
      <c r="CN103" s="12"/>
    </row>
    <row r="104" spans="1:92" s="11" customFormat="1" ht="11.25">
      <c r="L104" s="12"/>
      <c r="AB104" s="12"/>
      <c r="AR104" s="12"/>
      <c r="BH104" s="12"/>
      <c r="BX104" s="12"/>
      <c r="CN104" s="12"/>
    </row>
    <row r="105" spans="1:92" s="11" customFormat="1" ht="12" thickBot="1">
      <c r="L105" s="12"/>
      <c r="AB105" s="12"/>
      <c r="AR105" s="12"/>
      <c r="BH105" s="12"/>
      <c r="BX105" s="12"/>
      <c r="CN105" s="12"/>
    </row>
    <row r="106" spans="1:92" s="11" customFormat="1" ht="14.25" thickBot="1">
      <c r="A106" s="173" t="s">
        <v>63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99"/>
      <c r="O106" s="175" t="s">
        <v>45</v>
      </c>
      <c r="P106" s="175"/>
      <c r="BH106" s="12"/>
      <c r="BX106" s="12"/>
      <c r="CN106" s="12"/>
    </row>
    <row r="107" spans="1:92" s="11" customFormat="1" ht="12.75">
      <c r="A107" s="42" t="s">
        <v>44</v>
      </c>
      <c r="B107" s="40" t="s">
        <v>80</v>
      </c>
      <c r="C107" s="40" t="s">
        <v>12</v>
      </c>
      <c r="D107" s="40" t="s">
        <v>0</v>
      </c>
      <c r="E107" s="40" t="s">
        <v>11</v>
      </c>
      <c r="F107" s="40" t="s">
        <v>84</v>
      </c>
      <c r="G107" s="40" t="s">
        <v>84</v>
      </c>
      <c r="H107" s="41" t="s">
        <v>10</v>
      </c>
      <c r="I107" s="41" t="s">
        <v>73</v>
      </c>
      <c r="J107" s="40" t="s">
        <v>9</v>
      </c>
      <c r="K107" s="40" t="s">
        <v>8</v>
      </c>
      <c r="L107" s="39" t="s">
        <v>7</v>
      </c>
      <c r="M107" s="38" t="s">
        <v>89</v>
      </c>
      <c r="N107" s="108"/>
      <c r="O107" s="37" t="s">
        <v>76</v>
      </c>
      <c r="P107" s="36" t="s">
        <v>78</v>
      </c>
      <c r="BH107" s="12"/>
      <c r="BX107" s="12"/>
      <c r="CN107" s="12"/>
    </row>
    <row r="108" spans="1:92" s="11" customFormat="1" ht="11.25">
      <c r="A108" s="32">
        <v>1</v>
      </c>
      <c r="B108" s="30"/>
      <c r="C108" s="30"/>
      <c r="D108" s="30"/>
      <c r="E108" s="30"/>
      <c r="F108" s="30"/>
      <c r="G108" s="30"/>
      <c r="H108" s="35"/>
      <c r="I108" s="35"/>
      <c r="J108" s="34"/>
      <c r="K108" s="33"/>
      <c r="L108" s="31"/>
      <c r="M108" s="44"/>
      <c r="N108" s="55"/>
      <c r="O108" s="28"/>
      <c r="P108" s="27"/>
      <c r="BH108" s="12"/>
      <c r="BX108" s="12"/>
      <c r="CN108" s="12"/>
    </row>
    <row r="109" spans="1:92" s="11" customFormat="1" ht="11.25">
      <c r="A109" s="32">
        <v>2</v>
      </c>
      <c r="B109" s="30"/>
      <c r="C109" s="30"/>
      <c r="D109" s="30"/>
      <c r="E109" s="30"/>
      <c r="F109" s="30"/>
      <c r="G109" s="30"/>
      <c r="H109" s="35"/>
      <c r="I109" s="35"/>
      <c r="J109" s="34"/>
      <c r="K109" s="33"/>
      <c r="L109" s="31"/>
      <c r="M109" s="44"/>
      <c r="N109" s="55"/>
      <c r="O109" s="28"/>
      <c r="P109" s="27"/>
      <c r="BH109" s="12"/>
      <c r="BX109" s="12"/>
      <c r="CN109" s="12"/>
    </row>
    <row r="110" spans="1:92" s="11" customFormat="1" ht="11.25">
      <c r="A110" s="32">
        <v>3</v>
      </c>
      <c r="B110" s="30"/>
      <c r="C110" s="30"/>
      <c r="D110" s="30"/>
      <c r="E110" s="30"/>
      <c r="F110" s="30"/>
      <c r="G110" s="30"/>
      <c r="H110" s="35"/>
      <c r="I110" s="34"/>
      <c r="J110" s="34"/>
      <c r="K110" s="33"/>
      <c r="L110" s="31"/>
      <c r="M110" s="44"/>
      <c r="N110" s="55"/>
      <c r="O110" s="28"/>
      <c r="P110" s="27"/>
      <c r="BH110" s="12"/>
      <c r="BX110" s="12"/>
      <c r="CN110" s="12"/>
    </row>
    <row r="111" spans="1:92" s="11" customFormat="1" ht="11.25">
      <c r="A111" s="32">
        <v>4</v>
      </c>
      <c r="B111" s="30"/>
      <c r="C111" s="30"/>
      <c r="D111" s="30"/>
      <c r="E111" s="30"/>
      <c r="F111" s="30"/>
      <c r="G111" s="30"/>
      <c r="H111" s="35"/>
      <c r="I111" s="35"/>
      <c r="J111" s="34"/>
      <c r="K111" s="33"/>
      <c r="L111" s="31"/>
      <c r="M111" s="44"/>
      <c r="N111" s="55"/>
      <c r="O111" s="28"/>
      <c r="P111" s="27"/>
      <c r="BH111" s="12"/>
      <c r="BX111" s="12"/>
      <c r="CN111" s="12"/>
    </row>
    <row r="112" spans="1:92" s="11" customFormat="1" ht="11.25">
      <c r="A112" s="32">
        <v>5</v>
      </c>
      <c r="B112" s="30"/>
      <c r="C112" s="30"/>
      <c r="D112" s="30"/>
      <c r="E112" s="30"/>
      <c r="F112" s="30"/>
      <c r="G112" s="30"/>
      <c r="H112" s="35"/>
      <c r="I112" s="35"/>
      <c r="J112" s="34"/>
      <c r="K112" s="33"/>
      <c r="L112" s="31"/>
      <c r="M112" s="44"/>
      <c r="N112" s="55"/>
      <c r="O112" s="28"/>
      <c r="P112" s="27"/>
      <c r="BH112" s="12"/>
      <c r="BX112" s="12"/>
      <c r="CN112" s="12"/>
    </row>
    <row r="113" spans="1:92" s="11" customFormat="1" ht="11.25">
      <c r="A113" s="32">
        <v>6</v>
      </c>
      <c r="B113" s="30"/>
      <c r="C113" s="30"/>
      <c r="D113" s="30"/>
      <c r="E113" s="30"/>
      <c r="F113" s="30"/>
      <c r="G113" s="30"/>
      <c r="H113" s="35"/>
      <c r="I113" s="35"/>
      <c r="J113" s="34"/>
      <c r="K113" s="33"/>
      <c r="L113" s="31"/>
      <c r="M113" s="44"/>
      <c r="N113" s="55"/>
      <c r="O113" s="28"/>
      <c r="P113" s="27"/>
      <c r="BH113" s="12"/>
      <c r="BX113" s="12"/>
      <c r="CN113" s="12"/>
    </row>
    <row r="114" spans="1:92" s="11" customFormat="1" ht="11.25">
      <c r="A114" s="32">
        <v>7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44"/>
      <c r="N114" s="55"/>
      <c r="O114" s="28"/>
      <c r="P114" s="27"/>
      <c r="BH114" s="12"/>
      <c r="BX114" s="12"/>
      <c r="CN114" s="12"/>
    </row>
    <row r="115" spans="1:92" s="11" customFormat="1" ht="11.25">
      <c r="A115" s="32">
        <v>8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44"/>
      <c r="N115" s="55"/>
      <c r="O115" s="28"/>
      <c r="P115" s="27"/>
      <c r="BH115" s="12"/>
      <c r="BX115" s="12"/>
      <c r="CN115" s="12"/>
    </row>
    <row r="116" spans="1:92" s="11" customFormat="1" ht="11.25">
      <c r="A116" s="32">
        <v>9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44"/>
      <c r="N116" s="55"/>
      <c r="O116" s="28"/>
      <c r="P116" s="27"/>
      <c r="BH116" s="12"/>
      <c r="BX116" s="12"/>
      <c r="CN116" s="12"/>
    </row>
    <row r="117" spans="1:92" s="11" customFormat="1" ht="11.25">
      <c r="A117" s="32">
        <v>10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44"/>
      <c r="N117" s="55"/>
      <c r="O117" s="28"/>
      <c r="P117" s="27"/>
      <c r="BH117" s="12"/>
      <c r="BX117" s="12"/>
      <c r="CN117" s="12"/>
    </row>
    <row r="118" spans="1:92" s="11" customFormat="1" ht="11.25">
      <c r="A118" s="32">
        <v>11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1"/>
      <c r="M118" s="44"/>
      <c r="N118" s="55"/>
      <c r="O118" s="28"/>
      <c r="P118" s="27"/>
      <c r="BH118" s="12"/>
      <c r="BX118" s="12"/>
      <c r="CN118" s="12"/>
    </row>
    <row r="119" spans="1:92" s="11" customFormat="1" ht="11.25">
      <c r="A119" s="32">
        <v>12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1"/>
      <c r="M119" s="44"/>
      <c r="N119" s="55"/>
      <c r="O119" s="28"/>
      <c r="P119" s="27"/>
      <c r="BH119" s="12"/>
      <c r="BX119" s="12"/>
      <c r="CN119" s="12"/>
    </row>
    <row r="120" spans="1:92" s="11" customFormat="1" ht="11.25">
      <c r="A120" s="32">
        <v>13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1"/>
      <c r="M120" s="44"/>
      <c r="N120" s="55"/>
      <c r="O120" s="28"/>
      <c r="P120" s="27"/>
      <c r="BH120" s="12"/>
      <c r="BX120" s="12"/>
      <c r="CN120" s="12"/>
    </row>
    <row r="121" spans="1:92" s="11" customFormat="1" ht="11.25">
      <c r="A121" s="32">
        <v>14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1"/>
      <c r="M121" s="44"/>
      <c r="N121" s="55"/>
      <c r="O121" s="28"/>
      <c r="P121" s="27"/>
      <c r="BH121" s="12"/>
      <c r="BX121" s="12"/>
      <c r="CN121" s="12"/>
    </row>
    <row r="122" spans="1:92" s="11" customFormat="1" ht="11.25">
      <c r="A122" s="32">
        <v>15</v>
      </c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1"/>
      <c r="M122" s="44"/>
      <c r="N122" s="55"/>
      <c r="O122" s="28"/>
      <c r="P122" s="27"/>
      <c r="BH122" s="12"/>
      <c r="BX122" s="12"/>
      <c r="CN122" s="12"/>
    </row>
    <row r="123" spans="1:92" s="11" customFormat="1" ht="11.25">
      <c r="A123" s="32">
        <v>16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1"/>
      <c r="M123" s="44"/>
      <c r="N123" s="55"/>
      <c r="O123" s="28"/>
      <c r="P123" s="27"/>
      <c r="BH123" s="12"/>
      <c r="BX123" s="12"/>
      <c r="CN123" s="12"/>
    </row>
    <row r="124" spans="1:92" s="11" customFormat="1" ht="11.25">
      <c r="A124" s="32">
        <v>17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1"/>
      <c r="M124" s="44"/>
      <c r="N124" s="55"/>
      <c r="O124" s="28"/>
      <c r="P124" s="27"/>
      <c r="BH124" s="12"/>
      <c r="BX124" s="12"/>
      <c r="CN124" s="12"/>
    </row>
    <row r="125" spans="1:92" s="11" customFormat="1" ht="11.25">
      <c r="A125" s="32">
        <v>18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1"/>
      <c r="M125" s="44"/>
      <c r="N125" s="55"/>
      <c r="O125" s="28"/>
      <c r="P125" s="27"/>
      <c r="BH125" s="12"/>
      <c r="BX125" s="12"/>
      <c r="CN125" s="12"/>
    </row>
    <row r="126" spans="1:92" s="11" customFormat="1" ht="11.25">
      <c r="A126" s="32">
        <v>19</v>
      </c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1"/>
      <c r="M126" s="44"/>
      <c r="N126" s="55"/>
      <c r="O126" s="28"/>
      <c r="P126" s="27"/>
      <c r="BH126" s="12"/>
      <c r="BX126" s="12"/>
      <c r="CN126" s="12"/>
    </row>
    <row r="127" spans="1:92" s="11" customFormat="1" ht="12" thickBot="1">
      <c r="A127" s="26">
        <v>20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43"/>
      <c r="N127" s="113"/>
      <c r="O127" s="22"/>
      <c r="P127" s="21"/>
      <c r="BH127" s="12"/>
      <c r="BX127" s="12"/>
      <c r="CN127" s="12"/>
    </row>
    <row r="128" spans="1:92" s="11" customFormat="1" ht="14.25" thickBot="1">
      <c r="A128" s="177" t="s">
        <v>62</v>
      </c>
      <c r="B128" s="178"/>
      <c r="C128" s="178"/>
      <c r="D128" s="178"/>
      <c r="E128" s="179"/>
      <c r="F128" s="19"/>
      <c r="G128" s="19"/>
      <c r="H128" s="20">
        <f>SUM(H108:H127)</f>
        <v>0</v>
      </c>
      <c r="I128" s="19"/>
      <c r="J128" s="19"/>
      <c r="K128" s="19"/>
      <c r="L128" s="18">
        <f>SUM(L108:L127)</f>
        <v>0</v>
      </c>
      <c r="M128" s="17">
        <f>SUM(M108:M127)</f>
        <v>0</v>
      </c>
      <c r="N128" s="112"/>
      <c r="O128" s="16">
        <f>SUM(O108:O127)</f>
        <v>0</v>
      </c>
      <c r="P128" s="15">
        <f>SUM(P108:P127)</f>
        <v>0</v>
      </c>
      <c r="BH128" s="12"/>
      <c r="BX128" s="12"/>
      <c r="CN128" s="12"/>
    </row>
    <row r="129" spans="1:92" s="11" customFormat="1" ht="12" thickBot="1">
      <c r="L129" s="12"/>
      <c r="AB129" s="12"/>
      <c r="AR129" s="12"/>
      <c r="BH129" s="12"/>
      <c r="BX129" s="12"/>
      <c r="CN129" s="12"/>
    </row>
    <row r="130" spans="1:92" s="11" customFormat="1" ht="14.25" thickBot="1">
      <c r="A130" s="173" t="s">
        <v>61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99"/>
      <c r="O130" s="175" t="s">
        <v>45</v>
      </c>
      <c r="P130" s="175"/>
      <c r="AR130" s="12"/>
      <c r="BH130" s="12"/>
      <c r="BX130" s="12"/>
      <c r="CN130" s="12"/>
    </row>
    <row r="131" spans="1:92" s="11" customFormat="1" ht="12.75">
      <c r="A131" s="42" t="s">
        <v>44</v>
      </c>
      <c r="B131" s="40" t="s">
        <v>80</v>
      </c>
      <c r="C131" s="40" t="s">
        <v>12</v>
      </c>
      <c r="D131" s="40" t="s">
        <v>0</v>
      </c>
      <c r="E131" s="40" t="s">
        <v>11</v>
      </c>
      <c r="F131" s="40" t="s">
        <v>84</v>
      </c>
      <c r="G131" s="40" t="s">
        <v>84</v>
      </c>
      <c r="H131" s="41" t="s">
        <v>10</v>
      </c>
      <c r="I131" s="41" t="s">
        <v>73</v>
      </c>
      <c r="J131" s="40" t="s">
        <v>9</v>
      </c>
      <c r="K131" s="40" t="s">
        <v>8</v>
      </c>
      <c r="L131" s="39" t="s">
        <v>7</v>
      </c>
      <c r="M131" s="38" t="s">
        <v>89</v>
      </c>
      <c r="N131" s="108"/>
      <c r="O131" s="37" t="s">
        <v>76</v>
      </c>
      <c r="P131" s="36" t="s">
        <v>78</v>
      </c>
      <c r="AR131" s="12"/>
      <c r="BH131" s="12"/>
      <c r="BX131" s="12"/>
      <c r="CN131" s="12"/>
    </row>
    <row r="132" spans="1:92" s="11" customFormat="1" ht="11.25">
      <c r="A132" s="32">
        <v>1</v>
      </c>
      <c r="B132" s="30"/>
      <c r="C132" s="30"/>
      <c r="D132" s="30"/>
      <c r="E132" s="30"/>
      <c r="F132" s="30"/>
      <c r="G132" s="30"/>
      <c r="H132" s="35"/>
      <c r="I132" s="35"/>
      <c r="J132" s="34"/>
      <c r="K132" s="33"/>
      <c r="L132" s="31"/>
      <c r="M132" s="29"/>
      <c r="N132" s="55"/>
      <c r="O132" s="28"/>
      <c r="P132" s="27"/>
      <c r="AR132" s="12"/>
      <c r="BH132" s="12"/>
      <c r="BX132" s="12"/>
      <c r="CN132" s="12"/>
    </row>
    <row r="133" spans="1:92" s="11" customFormat="1" ht="11.25">
      <c r="A133" s="32">
        <v>2</v>
      </c>
      <c r="B133" s="30"/>
      <c r="C133" s="30"/>
      <c r="D133" s="30"/>
      <c r="E133" s="30"/>
      <c r="F133" s="30"/>
      <c r="G133" s="30"/>
      <c r="H133" s="35"/>
      <c r="I133" s="35"/>
      <c r="J133" s="34"/>
      <c r="K133" s="33"/>
      <c r="L133" s="31"/>
      <c r="M133" s="29"/>
      <c r="N133" s="55"/>
      <c r="O133" s="28"/>
      <c r="P133" s="27"/>
      <c r="AR133" s="12"/>
      <c r="BH133" s="12"/>
      <c r="BX133" s="12"/>
      <c r="CN133" s="12"/>
    </row>
    <row r="134" spans="1:92" s="11" customFormat="1" ht="11.25">
      <c r="A134" s="32">
        <v>3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1"/>
      <c r="M134" s="29"/>
      <c r="N134" s="55"/>
      <c r="O134" s="28"/>
      <c r="P134" s="27"/>
      <c r="AR134" s="12"/>
      <c r="BH134" s="12"/>
      <c r="BX134" s="12"/>
      <c r="CN134" s="12"/>
    </row>
    <row r="135" spans="1:92" s="11" customFormat="1" ht="11.25">
      <c r="A135" s="32">
        <v>4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1"/>
      <c r="M135" s="29"/>
      <c r="N135" s="55"/>
      <c r="O135" s="28"/>
      <c r="P135" s="27"/>
      <c r="AR135" s="12"/>
      <c r="BH135" s="12"/>
      <c r="BX135" s="12"/>
      <c r="CN135" s="12"/>
    </row>
    <row r="136" spans="1:92" s="11" customFormat="1" ht="11.25">
      <c r="A136" s="32">
        <v>5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1"/>
      <c r="M136" s="29"/>
      <c r="N136" s="55"/>
      <c r="O136" s="28"/>
      <c r="P136" s="27"/>
      <c r="AR136" s="12"/>
      <c r="BH136" s="12"/>
      <c r="BX136" s="12"/>
      <c r="CN136" s="12"/>
    </row>
    <row r="137" spans="1:92" s="11" customFormat="1" ht="11.25">
      <c r="A137" s="32">
        <v>6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1"/>
      <c r="M137" s="29"/>
      <c r="N137" s="55"/>
      <c r="O137" s="28"/>
      <c r="P137" s="27"/>
      <c r="AR137" s="12"/>
      <c r="BH137" s="12"/>
      <c r="BX137" s="12"/>
      <c r="CN137" s="12"/>
    </row>
    <row r="138" spans="1:92" s="11" customFormat="1" ht="11.25">
      <c r="A138" s="32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1"/>
      <c r="M138" s="29"/>
      <c r="N138" s="55"/>
      <c r="O138" s="28"/>
      <c r="P138" s="27"/>
      <c r="AR138" s="12"/>
      <c r="BH138" s="12"/>
      <c r="BX138" s="12"/>
      <c r="CN138" s="12"/>
    </row>
    <row r="139" spans="1:92" s="11" customFormat="1" ht="11.25">
      <c r="A139" s="32">
        <v>8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1"/>
      <c r="M139" s="29"/>
      <c r="N139" s="55"/>
      <c r="O139" s="28"/>
      <c r="P139" s="27"/>
      <c r="AR139" s="12"/>
      <c r="BH139" s="12"/>
      <c r="BX139" s="12"/>
      <c r="CN139" s="12"/>
    </row>
    <row r="140" spans="1:92" s="11" customFormat="1" ht="11.25">
      <c r="A140" s="32">
        <v>9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1"/>
      <c r="M140" s="29"/>
      <c r="N140" s="55"/>
      <c r="O140" s="28"/>
      <c r="P140" s="27"/>
      <c r="AR140" s="12"/>
      <c r="BH140" s="12"/>
      <c r="BX140" s="12"/>
      <c r="CN140" s="12"/>
    </row>
    <row r="141" spans="1:92" s="11" customFormat="1" ht="11.25">
      <c r="A141" s="32">
        <v>10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1"/>
      <c r="M141" s="29"/>
      <c r="N141" s="55"/>
      <c r="O141" s="28"/>
      <c r="P141" s="27"/>
      <c r="AR141" s="12"/>
      <c r="BH141" s="12"/>
      <c r="BX141" s="12"/>
      <c r="CN141" s="12"/>
    </row>
    <row r="142" spans="1:92" s="11" customFormat="1" ht="11.25">
      <c r="A142" s="32">
        <v>11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1"/>
      <c r="M142" s="29"/>
      <c r="N142" s="55"/>
      <c r="O142" s="28"/>
      <c r="P142" s="27"/>
      <c r="AR142" s="12"/>
      <c r="BH142" s="12"/>
      <c r="BX142" s="12"/>
      <c r="CN142" s="12"/>
    </row>
    <row r="143" spans="1:92" s="11" customFormat="1" ht="11.25">
      <c r="A143" s="32">
        <v>12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1"/>
      <c r="M143" s="29"/>
      <c r="N143" s="55"/>
      <c r="O143" s="28"/>
      <c r="P143" s="27"/>
      <c r="AR143" s="12"/>
      <c r="BH143" s="12"/>
      <c r="BX143" s="12"/>
      <c r="CN143" s="12"/>
    </row>
    <row r="144" spans="1:92" s="11" customFormat="1" ht="11.25">
      <c r="A144" s="32">
        <v>13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1"/>
      <c r="M144" s="29"/>
      <c r="N144" s="55"/>
      <c r="O144" s="28"/>
      <c r="P144" s="27"/>
      <c r="AR144" s="12"/>
      <c r="BH144" s="12"/>
      <c r="BX144" s="12"/>
      <c r="CN144" s="12"/>
    </row>
    <row r="145" spans="1:92" s="11" customFormat="1" ht="11.25">
      <c r="A145" s="32">
        <v>14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1"/>
      <c r="M145" s="29"/>
      <c r="N145" s="55"/>
      <c r="O145" s="28"/>
      <c r="P145" s="27"/>
      <c r="AR145" s="12"/>
      <c r="BH145" s="12"/>
      <c r="BX145" s="12"/>
      <c r="CN145" s="12"/>
    </row>
    <row r="146" spans="1:92" s="11" customFormat="1" ht="11.25">
      <c r="A146" s="32">
        <v>15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1"/>
      <c r="M146" s="29"/>
      <c r="N146" s="55"/>
      <c r="O146" s="28"/>
      <c r="P146" s="27"/>
      <c r="AR146" s="12"/>
      <c r="BH146" s="12"/>
      <c r="BX146" s="12"/>
      <c r="CN146" s="12"/>
    </row>
    <row r="147" spans="1:92" s="11" customFormat="1" ht="11.25">
      <c r="A147" s="32">
        <v>16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1"/>
      <c r="M147" s="29"/>
      <c r="N147" s="55"/>
      <c r="O147" s="28"/>
      <c r="P147" s="27"/>
      <c r="AR147" s="12"/>
      <c r="BH147" s="12"/>
      <c r="BX147" s="12"/>
      <c r="CN147" s="12"/>
    </row>
    <row r="148" spans="1:92" s="11" customFormat="1" ht="11.25">
      <c r="A148" s="32">
        <v>17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1"/>
      <c r="M148" s="29"/>
      <c r="N148" s="55"/>
      <c r="O148" s="28"/>
      <c r="P148" s="27"/>
      <c r="AR148" s="12"/>
      <c r="BH148" s="12"/>
      <c r="BX148" s="12"/>
      <c r="CN148" s="12"/>
    </row>
    <row r="149" spans="1:92" s="11" customFormat="1" ht="11.25">
      <c r="A149" s="32">
        <v>18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1"/>
      <c r="M149" s="29"/>
      <c r="N149" s="55"/>
      <c r="O149" s="28"/>
      <c r="P149" s="27"/>
      <c r="AR149" s="12"/>
      <c r="BH149" s="12"/>
      <c r="BX149" s="12"/>
      <c r="CN149" s="12"/>
    </row>
    <row r="150" spans="1:92" s="11" customFormat="1" ht="11.25">
      <c r="A150" s="32">
        <v>19</v>
      </c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1"/>
      <c r="M150" s="29"/>
      <c r="N150" s="55"/>
      <c r="O150" s="28"/>
      <c r="P150" s="27"/>
      <c r="AR150" s="12"/>
      <c r="BH150" s="12"/>
      <c r="BX150" s="12"/>
      <c r="CN150" s="12"/>
    </row>
    <row r="151" spans="1:92" s="11" customFormat="1" ht="12" thickBot="1">
      <c r="A151" s="26">
        <v>20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113"/>
      <c r="O151" s="22"/>
      <c r="P151" s="21"/>
      <c r="AR151" s="12"/>
      <c r="BH151" s="12"/>
      <c r="BX151" s="12"/>
      <c r="CN151" s="12"/>
    </row>
    <row r="152" spans="1:92" s="11" customFormat="1" ht="14.25" thickBot="1">
      <c r="A152" s="177" t="s">
        <v>60</v>
      </c>
      <c r="B152" s="178"/>
      <c r="C152" s="178"/>
      <c r="D152" s="178"/>
      <c r="E152" s="179"/>
      <c r="F152" s="19"/>
      <c r="G152" s="19"/>
      <c r="H152" s="20">
        <f>SUM(H132:H151)</f>
        <v>0</v>
      </c>
      <c r="I152" s="19"/>
      <c r="J152" s="19"/>
      <c r="K152" s="19"/>
      <c r="L152" s="18">
        <f>SUM(L132:L151)</f>
        <v>0</v>
      </c>
      <c r="M152" s="17">
        <f>SUM(M132:M151)</f>
        <v>0</v>
      </c>
      <c r="N152" s="112"/>
      <c r="O152" s="16">
        <f>SUM(O132:O151)</f>
        <v>0</v>
      </c>
      <c r="P152" s="15">
        <f>SUM(P132:P151)</f>
        <v>0</v>
      </c>
      <c r="AR152" s="12"/>
      <c r="BH152" s="12"/>
      <c r="BX152" s="12"/>
      <c r="CN152" s="12"/>
    </row>
    <row r="153" spans="1:92" s="11" customFormat="1" ht="12" thickBot="1">
      <c r="L153" s="12"/>
      <c r="AB153" s="12"/>
      <c r="AR153" s="12"/>
      <c r="BH153" s="12"/>
      <c r="BX153" s="12"/>
      <c r="CN153" s="12"/>
    </row>
    <row r="154" spans="1:92" s="11" customFormat="1" ht="14.25" thickBot="1">
      <c r="A154" s="173" t="s">
        <v>59</v>
      </c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99"/>
      <c r="O154" s="175" t="s">
        <v>45</v>
      </c>
      <c r="P154" s="175"/>
      <c r="AB154" s="12"/>
      <c r="AR154" s="12"/>
      <c r="BH154" s="12"/>
      <c r="BX154" s="12"/>
      <c r="CN154" s="12"/>
    </row>
    <row r="155" spans="1:92" s="11" customFormat="1" ht="12.75">
      <c r="A155" s="42" t="s">
        <v>44</v>
      </c>
      <c r="B155" s="40" t="s">
        <v>80</v>
      </c>
      <c r="C155" s="40" t="s">
        <v>12</v>
      </c>
      <c r="D155" s="40" t="s">
        <v>0</v>
      </c>
      <c r="E155" s="40" t="s">
        <v>11</v>
      </c>
      <c r="F155" s="40" t="s">
        <v>84</v>
      </c>
      <c r="G155" s="40" t="s">
        <v>84</v>
      </c>
      <c r="H155" s="41" t="s">
        <v>10</v>
      </c>
      <c r="I155" s="41" t="s">
        <v>73</v>
      </c>
      <c r="J155" s="40" t="s">
        <v>9</v>
      </c>
      <c r="K155" s="40" t="s">
        <v>8</v>
      </c>
      <c r="L155" s="39" t="s">
        <v>7</v>
      </c>
      <c r="M155" s="38" t="s">
        <v>89</v>
      </c>
      <c r="N155" s="108"/>
      <c r="O155" s="37" t="s">
        <v>76</v>
      </c>
      <c r="P155" s="36" t="s">
        <v>78</v>
      </c>
      <c r="AB155" s="12"/>
      <c r="AR155" s="12"/>
      <c r="BH155" s="12"/>
      <c r="BX155" s="12"/>
      <c r="CN155" s="12"/>
    </row>
    <row r="156" spans="1:92" s="11" customFormat="1" ht="11.25">
      <c r="A156" s="32">
        <v>1</v>
      </c>
      <c r="B156" s="30"/>
      <c r="C156" s="30"/>
      <c r="D156" s="30"/>
      <c r="E156" s="30"/>
      <c r="F156" s="30"/>
      <c r="G156" s="30"/>
      <c r="H156" s="35"/>
      <c r="I156" s="35"/>
      <c r="J156" s="34"/>
      <c r="K156" s="33"/>
      <c r="L156" s="31"/>
      <c r="M156" s="29"/>
      <c r="N156" s="55"/>
      <c r="O156" s="28"/>
      <c r="P156" s="27"/>
      <c r="AB156" s="12"/>
      <c r="AR156" s="12"/>
      <c r="BH156" s="12"/>
      <c r="BX156" s="12"/>
      <c r="CN156" s="12"/>
    </row>
    <row r="157" spans="1:92" s="11" customFormat="1" ht="11.25">
      <c r="A157" s="32">
        <v>2</v>
      </c>
      <c r="B157" s="30"/>
      <c r="C157" s="30"/>
      <c r="D157" s="30"/>
      <c r="E157" s="30"/>
      <c r="F157" s="30"/>
      <c r="G157" s="30"/>
      <c r="H157" s="35"/>
      <c r="I157" s="34"/>
      <c r="J157" s="34"/>
      <c r="K157" s="33"/>
      <c r="L157" s="31"/>
      <c r="M157" s="29"/>
      <c r="N157" s="55"/>
      <c r="O157" s="28"/>
      <c r="P157" s="27"/>
      <c r="AB157" s="12"/>
      <c r="AR157" s="12"/>
      <c r="BH157" s="12"/>
      <c r="BX157" s="12"/>
      <c r="CN157" s="12"/>
    </row>
    <row r="158" spans="1:92" s="11" customFormat="1" ht="11.25">
      <c r="A158" s="32">
        <v>3</v>
      </c>
      <c r="B158" s="30"/>
      <c r="C158" s="30"/>
      <c r="D158" s="30"/>
      <c r="E158" s="30"/>
      <c r="F158" s="30"/>
      <c r="G158" s="30"/>
      <c r="H158" s="35"/>
      <c r="I158" s="35"/>
      <c r="J158" s="34"/>
      <c r="K158" s="33"/>
      <c r="L158" s="31"/>
      <c r="M158" s="29"/>
      <c r="N158" s="55"/>
      <c r="O158" s="28"/>
      <c r="P158" s="27"/>
      <c r="AB158" s="12"/>
      <c r="AR158" s="12"/>
      <c r="BH158" s="12"/>
      <c r="BX158" s="12"/>
      <c r="CN158" s="12"/>
    </row>
    <row r="159" spans="1:92" s="11" customFormat="1" ht="11.25">
      <c r="A159" s="32">
        <v>4</v>
      </c>
      <c r="B159" s="30"/>
      <c r="C159" s="30"/>
      <c r="D159" s="30"/>
      <c r="E159" s="30"/>
      <c r="F159" s="30"/>
      <c r="G159" s="30"/>
      <c r="H159" s="34"/>
      <c r="I159" s="34"/>
      <c r="J159" s="34"/>
      <c r="K159" s="33"/>
      <c r="L159" s="31"/>
      <c r="M159" s="29"/>
      <c r="N159" s="55"/>
      <c r="O159" s="28"/>
      <c r="P159" s="27"/>
      <c r="AB159" s="12"/>
      <c r="AR159" s="12"/>
      <c r="BH159" s="12"/>
      <c r="BX159" s="12"/>
      <c r="CN159" s="12"/>
    </row>
    <row r="160" spans="1:92" s="11" customFormat="1" ht="11.25">
      <c r="A160" s="32">
        <v>5</v>
      </c>
      <c r="B160" s="30"/>
      <c r="C160" s="30"/>
      <c r="D160" s="30"/>
      <c r="E160" s="30"/>
      <c r="F160" s="30"/>
      <c r="G160" s="30"/>
      <c r="H160" s="35"/>
      <c r="I160" s="34"/>
      <c r="J160" s="34"/>
      <c r="K160" s="33"/>
      <c r="L160" s="31"/>
      <c r="M160" s="29"/>
      <c r="N160" s="55"/>
      <c r="O160" s="28"/>
      <c r="P160" s="27"/>
      <c r="AB160" s="12"/>
      <c r="AR160" s="12"/>
      <c r="BH160" s="12"/>
      <c r="BX160" s="12"/>
      <c r="CN160" s="12"/>
    </row>
    <row r="161" spans="1:92" s="11" customFormat="1" ht="11.25">
      <c r="A161" s="32">
        <v>6</v>
      </c>
      <c r="B161" s="30"/>
      <c r="C161" s="30"/>
      <c r="D161" s="30"/>
      <c r="E161" s="30"/>
      <c r="F161" s="30"/>
      <c r="G161" s="30"/>
      <c r="H161" s="35"/>
      <c r="I161" s="35"/>
      <c r="J161" s="34"/>
      <c r="K161" s="33"/>
      <c r="L161" s="31"/>
      <c r="M161" s="29"/>
      <c r="N161" s="55"/>
      <c r="O161" s="28"/>
      <c r="P161" s="27"/>
      <c r="AB161" s="12"/>
      <c r="AR161" s="12"/>
      <c r="BH161" s="12"/>
      <c r="BX161" s="12"/>
      <c r="CN161" s="12"/>
    </row>
    <row r="162" spans="1:92" s="11" customFormat="1" ht="11.25">
      <c r="A162" s="32">
        <v>7</v>
      </c>
      <c r="B162" s="30"/>
      <c r="C162" s="30"/>
      <c r="D162" s="30"/>
      <c r="E162" s="30"/>
      <c r="F162" s="30"/>
      <c r="G162" s="30"/>
      <c r="H162" s="35"/>
      <c r="I162" s="35"/>
      <c r="J162" s="34"/>
      <c r="K162" s="33"/>
      <c r="L162" s="31"/>
      <c r="M162" s="29"/>
      <c r="N162" s="55"/>
      <c r="O162" s="28"/>
      <c r="P162" s="27"/>
      <c r="AB162" s="12"/>
      <c r="AR162" s="12"/>
      <c r="BH162" s="12"/>
      <c r="BX162" s="12"/>
      <c r="CN162" s="12"/>
    </row>
    <row r="163" spans="1:92" s="11" customFormat="1" ht="11.25">
      <c r="A163" s="32">
        <v>8</v>
      </c>
      <c r="B163" s="30"/>
      <c r="C163" s="30"/>
      <c r="D163" s="30"/>
      <c r="E163" s="30"/>
      <c r="F163" s="30"/>
      <c r="G163" s="30"/>
      <c r="H163" s="34"/>
      <c r="I163" s="34"/>
      <c r="J163" s="34"/>
      <c r="K163" s="33"/>
      <c r="L163" s="31"/>
      <c r="M163" s="29"/>
      <c r="N163" s="55"/>
      <c r="O163" s="28"/>
      <c r="P163" s="27"/>
      <c r="AB163" s="12"/>
      <c r="AR163" s="12"/>
      <c r="BH163" s="12"/>
      <c r="BX163" s="12"/>
      <c r="CN163" s="12"/>
    </row>
    <row r="164" spans="1:92" s="11" customFormat="1" ht="11.25">
      <c r="A164" s="32">
        <v>9</v>
      </c>
      <c r="B164" s="30"/>
      <c r="C164" s="30"/>
      <c r="D164" s="30"/>
      <c r="E164" s="30"/>
      <c r="F164" s="30"/>
      <c r="G164" s="30"/>
      <c r="H164" s="35"/>
      <c r="I164" s="35"/>
      <c r="J164" s="34"/>
      <c r="K164" s="33"/>
      <c r="L164" s="31"/>
      <c r="M164" s="29"/>
      <c r="N164" s="55"/>
      <c r="O164" s="28"/>
      <c r="P164" s="27"/>
      <c r="AB164" s="12"/>
      <c r="AR164" s="12"/>
      <c r="BH164" s="12"/>
      <c r="BX164" s="12"/>
      <c r="CN164" s="12"/>
    </row>
    <row r="165" spans="1:92" s="11" customFormat="1" ht="11.25">
      <c r="A165" s="32">
        <v>10</v>
      </c>
      <c r="B165" s="30"/>
      <c r="C165" s="30"/>
      <c r="D165" s="30"/>
      <c r="E165" s="30"/>
      <c r="F165" s="30"/>
      <c r="G165" s="30"/>
      <c r="H165" s="35"/>
      <c r="I165" s="35"/>
      <c r="J165" s="34"/>
      <c r="K165" s="33"/>
      <c r="L165" s="31"/>
      <c r="M165" s="29"/>
      <c r="N165" s="55"/>
      <c r="O165" s="28"/>
      <c r="P165" s="27"/>
      <c r="AB165" s="12"/>
      <c r="AR165" s="12"/>
      <c r="BH165" s="12"/>
      <c r="BX165" s="12"/>
      <c r="CN165" s="12"/>
    </row>
    <row r="166" spans="1:92" s="11" customFormat="1" ht="11.25">
      <c r="A166" s="32">
        <v>11</v>
      </c>
      <c r="B166" s="30"/>
      <c r="C166" s="30"/>
      <c r="D166" s="30"/>
      <c r="E166" s="30"/>
      <c r="F166" s="30"/>
      <c r="G166" s="30"/>
      <c r="H166" s="35"/>
      <c r="I166" s="35"/>
      <c r="J166" s="34"/>
      <c r="K166" s="33"/>
      <c r="L166" s="31"/>
      <c r="M166" s="29"/>
      <c r="N166" s="55"/>
      <c r="O166" s="28"/>
      <c r="P166" s="27"/>
      <c r="AB166" s="12"/>
      <c r="AR166" s="12"/>
      <c r="BH166" s="12"/>
      <c r="BX166" s="12"/>
      <c r="CN166" s="12"/>
    </row>
    <row r="167" spans="1:92" s="11" customFormat="1" ht="11.25">
      <c r="A167" s="32">
        <v>12</v>
      </c>
      <c r="B167" s="30"/>
      <c r="C167" s="30"/>
      <c r="D167" s="30"/>
      <c r="E167" s="30"/>
      <c r="F167" s="30"/>
      <c r="G167" s="30"/>
      <c r="H167" s="35"/>
      <c r="I167" s="35"/>
      <c r="J167" s="34"/>
      <c r="K167" s="33"/>
      <c r="L167" s="31"/>
      <c r="M167" s="29"/>
      <c r="N167" s="55"/>
      <c r="O167" s="28"/>
      <c r="P167" s="27"/>
      <c r="AB167" s="12"/>
      <c r="AR167" s="12"/>
      <c r="BH167" s="12"/>
      <c r="BX167" s="12"/>
      <c r="CN167" s="12"/>
    </row>
    <row r="168" spans="1:92" s="11" customFormat="1" ht="11.25">
      <c r="A168" s="32">
        <v>13</v>
      </c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1"/>
      <c r="M168" s="29"/>
      <c r="N168" s="55"/>
      <c r="O168" s="28"/>
      <c r="P168" s="27"/>
      <c r="AB168" s="12"/>
      <c r="AR168" s="12"/>
      <c r="BH168" s="12"/>
      <c r="BX168" s="12"/>
      <c r="CN168" s="12"/>
    </row>
    <row r="169" spans="1:92" s="11" customFormat="1" ht="11.25">
      <c r="A169" s="32">
        <v>14</v>
      </c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1"/>
      <c r="M169" s="29"/>
      <c r="N169" s="55"/>
      <c r="O169" s="28"/>
      <c r="P169" s="27"/>
      <c r="AB169" s="12"/>
      <c r="AR169" s="12"/>
      <c r="BH169" s="12"/>
      <c r="BX169" s="12"/>
      <c r="CN169" s="12"/>
    </row>
    <row r="170" spans="1:92" s="11" customFormat="1" ht="11.25">
      <c r="A170" s="32">
        <v>15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1"/>
      <c r="M170" s="29"/>
      <c r="N170" s="55"/>
      <c r="O170" s="28"/>
      <c r="P170" s="27"/>
      <c r="AB170" s="12"/>
      <c r="AR170" s="12"/>
      <c r="BH170" s="12"/>
      <c r="BX170" s="12"/>
      <c r="CN170" s="12"/>
    </row>
    <row r="171" spans="1:92" s="11" customFormat="1" ht="11.25">
      <c r="A171" s="32">
        <v>16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1"/>
      <c r="M171" s="29"/>
      <c r="N171" s="55"/>
      <c r="O171" s="28"/>
      <c r="P171" s="27"/>
      <c r="AB171" s="12"/>
      <c r="AR171" s="12"/>
      <c r="BH171" s="12"/>
      <c r="BX171" s="12"/>
      <c r="CN171" s="12"/>
    </row>
    <row r="172" spans="1:92" s="11" customFormat="1" ht="11.25">
      <c r="A172" s="32">
        <v>17</v>
      </c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1"/>
      <c r="M172" s="29"/>
      <c r="N172" s="55"/>
      <c r="O172" s="28"/>
      <c r="P172" s="27"/>
      <c r="AB172" s="12"/>
      <c r="AR172" s="12"/>
      <c r="BH172" s="12"/>
      <c r="BX172" s="12"/>
      <c r="CN172" s="12"/>
    </row>
    <row r="173" spans="1:92" s="11" customFormat="1" ht="11.25">
      <c r="A173" s="32">
        <v>18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1"/>
      <c r="M173" s="29"/>
      <c r="N173" s="55"/>
      <c r="O173" s="28"/>
      <c r="P173" s="27"/>
      <c r="AB173" s="12"/>
      <c r="AR173" s="12"/>
      <c r="BH173" s="12"/>
      <c r="BX173" s="12"/>
      <c r="CN173" s="12"/>
    </row>
    <row r="174" spans="1:92" s="11" customFormat="1" ht="11.25">
      <c r="A174" s="32">
        <v>19</v>
      </c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1"/>
      <c r="M174" s="29"/>
      <c r="N174" s="55"/>
      <c r="O174" s="28"/>
      <c r="P174" s="27"/>
      <c r="AB174" s="12"/>
      <c r="AR174" s="12"/>
      <c r="BH174" s="12"/>
      <c r="BX174" s="12"/>
      <c r="CN174" s="12"/>
    </row>
    <row r="175" spans="1:92" s="11" customFormat="1" ht="12" thickBot="1">
      <c r="A175" s="26">
        <v>20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113"/>
      <c r="O175" s="22"/>
      <c r="P175" s="21"/>
      <c r="AB175" s="12"/>
      <c r="AR175" s="12"/>
      <c r="BH175" s="12"/>
      <c r="BX175" s="12"/>
      <c r="CN175" s="12"/>
    </row>
    <row r="176" spans="1:92" s="11" customFormat="1" ht="14.25" thickBot="1">
      <c r="A176" s="177" t="s">
        <v>58</v>
      </c>
      <c r="B176" s="178"/>
      <c r="C176" s="178"/>
      <c r="D176" s="178"/>
      <c r="E176" s="179"/>
      <c r="F176" s="19"/>
      <c r="G176" s="19"/>
      <c r="H176" s="20">
        <f>SUM(H156:H175)</f>
        <v>0</v>
      </c>
      <c r="I176" s="19"/>
      <c r="J176" s="19"/>
      <c r="K176" s="19"/>
      <c r="L176" s="18">
        <f>SUM(L156:L175)</f>
        <v>0</v>
      </c>
      <c r="M176" s="17">
        <f>SUM(M156:M175)</f>
        <v>0</v>
      </c>
      <c r="N176" s="112"/>
      <c r="O176" s="16">
        <f>SUM(O156:O175)</f>
        <v>0</v>
      </c>
      <c r="P176" s="15">
        <f>SUM(P156:P175)</f>
        <v>0</v>
      </c>
      <c r="AB176" s="12"/>
      <c r="AR176" s="12"/>
      <c r="BH176" s="12"/>
      <c r="BX176" s="12"/>
      <c r="CN176" s="12"/>
    </row>
    <row r="177" spans="1:92" s="11" customFormat="1" ht="12" thickBot="1">
      <c r="L177" s="12"/>
      <c r="AB177" s="12"/>
      <c r="AR177" s="12"/>
      <c r="BH177" s="12"/>
      <c r="BX177" s="12"/>
      <c r="CN177" s="12"/>
    </row>
    <row r="178" spans="1:92" s="11" customFormat="1" ht="13.5">
      <c r="A178" s="162" t="s">
        <v>57</v>
      </c>
      <c r="B178" s="163"/>
      <c r="C178" s="163"/>
      <c r="D178" s="163"/>
      <c r="E178" s="164"/>
      <c r="L178" s="12"/>
      <c r="AB178" s="12"/>
      <c r="AR178" s="12"/>
      <c r="BH178" s="12"/>
      <c r="BX178" s="12"/>
      <c r="CN178" s="12"/>
    </row>
    <row r="179" spans="1:92" s="11" customFormat="1" ht="12.75">
      <c r="A179" s="167" t="s">
        <v>38</v>
      </c>
      <c r="B179" s="168"/>
      <c r="C179" s="169"/>
      <c r="D179" s="6">
        <f>SUM(L176,L152,L128)</f>
        <v>0</v>
      </c>
      <c r="E179" s="4">
        <f>SUM(M176,M152,M128)</f>
        <v>0</v>
      </c>
      <c r="L179" s="12"/>
      <c r="AB179" s="12"/>
      <c r="AR179" s="12"/>
      <c r="BH179" s="12"/>
      <c r="BX179" s="12"/>
      <c r="CN179" s="12"/>
    </row>
    <row r="180" spans="1:92" s="11" customFormat="1" ht="12.75">
      <c r="A180" s="167" t="s">
        <v>75</v>
      </c>
      <c r="B180" s="168"/>
      <c r="C180" s="168"/>
      <c r="D180" s="5"/>
      <c r="E180" s="4">
        <f>SUM(O176,O152,O128)</f>
        <v>0</v>
      </c>
      <c r="L180" s="12"/>
      <c r="AB180" s="12"/>
      <c r="AR180" s="12"/>
      <c r="BH180" s="12"/>
      <c r="BX180" s="12"/>
      <c r="CN180" s="12"/>
    </row>
    <row r="181" spans="1:92" s="11" customFormat="1" ht="13.5" thickBot="1">
      <c r="A181" s="171" t="s">
        <v>77</v>
      </c>
      <c r="B181" s="172"/>
      <c r="C181" s="172"/>
      <c r="D181" s="3"/>
      <c r="E181" s="2">
        <f>SUM(P176,P152,P128)</f>
        <v>0</v>
      </c>
      <c r="L181" s="12"/>
      <c r="AB181" s="12"/>
      <c r="AR181" s="12"/>
      <c r="BH181" s="12"/>
      <c r="BX181" s="12"/>
      <c r="CN181" s="12"/>
    </row>
    <row r="182" spans="1:92" s="11" customFormat="1" ht="11.25">
      <c r="L182" s="12"/>
      <c r="AB182" s="12"/>
      <c r="AR182" s="12"/>
      <c r="BH182" s="12"/>
      <c r="BX182" s="12"/>
      <c r="CN182" s="12"/>
    </row>
    <row r="183" spans="1:92" s="11" customFormat="1" ht="11.25">
      <c r="L183" s="12"/>
      <c r="AB183" s="12"/>
      <c r="AR183" s="12"/>
      <c r="BH183" s="12"/>
      <c r="BX183" s="12"/>
      <c r="CN183" s="12"/>
    </row>
    <row r="184" spans="1:92" s="11" customFormat="1" ht="11.25">
      <c r="L184" s="12"/>
      <c r="AB184" s="12"/>
      <c r="AR184" s="12"/>
      <c r="BH184" s="12"/>
      <c r="BX184" s="12"/>
      <c r="CN184" s="12"/>
    </row>
    <row r="185" spans="1:92" s="11" customFormat="1" ht="11.25">
      <c r="L185" s="12"/>
      <c r="AB185" s="12"/>
      <c r="AR185" s="12"/>
      <c r="BH185" s="12"/>
      <c r="BX185" s="12"/>
      <c r="CN185" s="12"/>
    </row>
    <row r="186" spans="1:92" s="11" customFormat="1" ht="11.25">
      <c r="L186" s="12"/>
      <c r="AB186" s="12"/>
      <c r="AR186" s="12"/>
      <c r="BH186" s="12"/>
      <c r="BX186" s="12"/>
      <c r="CN186" s="12"/>
    </row>
    <row r="187" spans="1:92" s="11" customFormat="1" ht="11.25">
      <c r="L187" s="12"/>
      <c r="AB187" s="12"/>
      <c r="AR187" s="12"/>
      <c r="BH187" s="12"/>
      <c r="BX187" s="12"/>
      <c r="CN187" s="12"/>
    </row>
    <row r="188" spans="1:92" s="11" customFormat="1" ht="11.25">
      <c r="L188" s="12"/>
      <c r="AB188" s="12"/>
      <c r="AR188" s="12"/>
      <c r="BH188" s="12"/>
      <c r="BX188" s="12"/>
      <c r="CN188" s="12"/>
    </row>
    <row r="189" spans="1:92" s="11" customFormat="1" ht="12" thickBot="1">
      <c r="L189" s="12"/>
      <c r="AB189" s="12"/>
      <c r="AR189" s="12"/>
      <c r="BH189" s="12"/>
      <c r="BX189" s="12"/>
      <c r="CN189" s="12"/>
    </row>
    <row r="190" spans="1:92" s="11" customFormat="1" ht="17.25" customHeight="1" thickBot="1">
      <c r="A190" s="173" t="s">
        <v>56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99"/>
      <c r="O190" s="175" t="s">
        <v>45</v>
      </c>
      <c r="P190" s="176"/>
    </row>
    <row r="191" spans="1:92" s="11" customFormat="1" ht="12.75">
      <c r="A191" s="42" t="s">
        <v>44</v>
      </c>
      <c r="B191" s="40" t="s">
        <v>80</v>
      </c>
      <c r="C191" s="40" t="s">
        <v>12</v>
      </c>
      <c r="D191" s="40" t="s">
        <v>0</v>
      </c>
      <c r="E191" s="40" t="s">
        <v>11</v>
      </c>
      <c r="F191" s="40" t="s">
        <v>84</v>
      </c>
      <c r="G191" s="40" t="s">
        <v>84</v>
      </c>
      <c r="H191" s="41" t="s">
        <v>10</v>
      </c>
      <c r="I191" s="41" t="s">
        <v>73</v>
      </c>
      <c r="J191" s="40" t="s">
        <v>9</v>
      </c>
      <c r="K191" s="40" t="s">
        <v>8</v>
      </c>
      <c r="L191" s="39" t="s">
        <v>7</v>
      </c>
      <c r="M191" s="38" t="s">
        <v>89</v>
      </c>
      <c r="N191" s="108"/>
      <c r="O191" s="37" t="s">
        <v>76</v>
      </c>
      <c r="P191" s="36" t="s">
        <v>78</v>
      </c>
    </row>
    <row r="192" spans="1:92" s="11" customFormat="1" ht="11.25">
      <c r="A192" s="32">
        <v>1</v>
      </c>
      <c r="B192" s="30"/>
      <c r="C192" s="30"/>
      <c r="D192" s="30"/>
      <c r="E192" s="30"/>
      <c r="F192" s="30"/>
      <c r="G192" s="30"/>
      <c r="H192" s="35"/>
      <c r="I192" s="35"/>
      <c r="J192" s="34"/>
      <c r="K192" s="33"/>
      <c r="L192" s="31"/>
      <c r="M192" s="29"/>
      <c r="N192" s="55"/>
      <c r="O192" s="28"/>
      <c r="P192" s="27"/>
    </row>
    <row r="193" spans="1:16" s="11" customFormat="1" ht="11.25">
      <c r="A193" s="32">
        <v>2</v>
      </c>
      <c r="B193" s="30"/>
      <c r="C193" s="30"/>
      <c r="D193" s="30"/>
      <c r="E193" s="30"/>
      <c r="F193" s="30"/>
      <c r="G193" s="30"/>
      <c r="H193" s="35"/>
      <c r="I193" s="35"/>
      <c r="J193" s="34"/>
      <c r="K193" s="33"/>
      <c r="L193" s="31"/>
      <c r="M193" s="29"/>
      <c r="N193" s="55"/>
      <c r="O193" s="28"/>
      <c r="P193" s="27"/>
    </row>
    <row r="194" spans="1:16" s="11" customFormat="1" ht="11.25">
      <c r="A194" s="32">
        <v>3</v>
      </c>
      <c r="B194" s="30"/>
      <c r="C194" s="30"/>
      <c r="D194" s="30"/>
      <c r="E194" s="30"/>
      <c r="F194" s="30"/>
      <c r="G194" s="30"/>
      <c r="H194" s="35"/>
      <c r="I194" s="35"/>
      <c r="J194" s="34"/>
      <c r="K194" s="33"/>
      <c r="L194" s="31"/>
      <c r="M194" s="29"/>
      <c r="N194" s="55"/>
      <c r="O194" s="28"/>
      <c r="P194" s="27"/>
    </row>
    <row r="195" spans="1:16" s="11" customFormat="1" ht="11.25">
      <c r="A195" s="32">
        <v>4</v>
      </c>
      <c r="B195" s="30"/>
      <c r="C195" s="30"/>
      <c r="D195" s="30"/>
      <c r="E195" s="30"/>
      <c r="F195" s="30"/>
      <c r="G195" s="30"/>
      <c r="H195" s="35"/>
      <c r="I195" s="35"/>
      <c r="J195" s="34"/>
      <c r="K195" s="33"/>
      <c r="L195" s="31"/>
      <c r="M195" s="29"/>
      <c r="N195" s="55"/>
      <c r="O195" s="28"/>
      <c r="P195" s="27"/>
    </row>
    <row r="196" spans="1:16" s="11" customFormat="1" ht="11.25">
      <c r="A196" s="32">
        <v>5</v>
      </c>
      <c r="B196" s="30"/>
      <c r="C196" s="30"/>
      <c r="D196" s="30"/>
      <c r="E196" s="30"/>
      <c r="F196" s="30"/>
      <c r="G196" s="30"/>
      <c r="H196" s="35"/>
      <c r="I196" s="35"/>
      <c r="J196" s="34"/>
      <c r="K196" s="33"/>
      <c r="L196" s="31"/>
      <c r="M196" s="29"/>
      <c r="N196" s="55"/>
      <c r="O196" s="28"/>
      <c r="P196" s="27"/>
    </row>
    <row r="197" spans="1:16" s="11" customFormat="1" ht="11.25">
      <c r="A197" s="32">
        <v>6</v>
      </c>
      <c r="B197" s="30"/>
      <c r="C197" s="30"/>
      <c r="D197" s="30"/>
      <c r="E197" s="30"/>
      <c r="F197" s="30"/>
      <c r="G197" s="30"/>
      <c r="H197" s="35"/>
      <c r="I197" s="35"/>
      <c r="J197" s="34"/>
      <c r="K197" s="33"/>
      <c r="L197" s="31"/>
      <c r="M197" s="29"/>
      <c r="N197" s="55"/>
      <c r="O197" s="28"/>
      <c r="P197" s="27"/>
    </row>
    <row r="198" spans="1:16" s="11" customFormat="1" ht="11.25">
      <c r="A198" s="32">
        <v>7</v>
      </c>
      <c r="B198" s="30"/>
      <c r="C198" s="30"/>
      <c r="D198" s="30"/>
      <c r="E198" s="30"/>
      <c r="F198" s="30"/>
      <c r="G198" s="30"/>
      <c r="H198" s="35"/>
      <c r="I198" s="35"/>
      <c r="J198" s="34"/>
      <c r="K198" s="33"/>
      <c r="L198" s="31"/>
      <c r="M198" s="29"/>
      <c r="N198" s="55"/>
      <c r="O198" s="28"/>
      <c r="P198" s="27"/>
    </row>
    <row r="199" spans="1:16" s="11" customFormat="1" ht="11.25">
      <c r="A199" s="32">
        <v>8</v>
      </c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1"/>
      <c r="M199" s="29"/>
      <c r="N199" s="55"/>
      <c r="O199" s="28"/>
      <c r="P199" s="27"/>
    </row>
    <row r="200" spans="1:16" s="11" customFormat="1" ht="11.25">
      <c r="A200" s="32">
        <v>9</v>
      </c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1"/>
      <c r="M200" s="29"/>
      <c r="N200" s="55"/>
      <c r="O200" s="28"/>
      <c r="P200" s="27"/>
    </row>
    <row r="201" spans="1:16" s="11" customFormat="1" ht="11.25">
      <c r="A201" s="32">
        <v>10</v>
      </c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29"/>
      <c r="N201" s="55"/>
      <c r="O201" s="28"/>
      <c r="P201" s="27"/>
    </row>
    <row r="202" spans="1:16" s="11" customFormat="1" ht="11.25">
      <c r="A202" s="32">
        <v>11</v>
      </c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1"/>
      <c r="M202" s="29"/>
      <c r="N202" s="55"/>
      <c r="O202" s="28"/>
      <c r="P202" s="27"/>
    </row>
    <row r="203" spans="1:16" s="11" customFormat="1" ht="11.25">
      <c r="A203" s="32">
        <v>12</v>
      </c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1"/>
      <c r="M203" s="29"/>
      <c r="N203" s="55"/>
      <c r="O203" s="28"/>
      <c r="P203" s="27"/>
    </row>
    <row r="204" spans="1:16" s="11" customFormat="1" ht="11.25">
      <c r="A204" s="32">
        <v>13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1"/>
      <c r="M204" s="29"/>
      <c r="N204" s="55"/>
      <c r="O204" s="28"/>
      <c r="P204" s="27"/>
    </row>
    <row r="205" spans="1:16" s="11" customFormat="1" ht="11.25">
      <c r="A205" s="32">
        <v>14</v>
      </c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1"/>
      <c r="M205" s="29"/>
      <c r="N205" s="55"/>
      <c r="O205" s="28"/>
      <c r="P205" s="27"/>
    </row>
    <row r="206" spans="1:16" s="11" customFormat="1" ht="11.25">
      <c r="A206" s="32">
        <v>15</v>
      </c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1"/>
      <c r="M206" s="29"/>
      <c r="N206" s="55"/>
      <c r="O206" s="28"/>
      <c r="P206" s="27"/>
    </row>
    <row r="207" spans="1:16" s="11" customFormat="1" ht="11.25">
      <c r="A207" s="32">
        <v>16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1"/>
      <c r="M207" s="29"/>
      <c r="N207" s="55"/>
      <c r="O207" s="28"/>
      <c r="P207" s="27"/>
    </row>
    <row r="208" spans="1:16" s="11" customFormat="1" ht="11.25">
      <c r="A208" s="32">
        <v>17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1"/>
      <c r="M208" s="29"/>
      <c r="N208" s="55"/>
      <c r="O208" s="28"/>
      <c r="P208" s="27"/>
    </row>
    <row r="209" spans="1:92" s="11" customFormat="1" ht="11.25">
      <c r="A209" s="32">
        <v>18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1"/>
      <c r="M209" s="29"/>
      <c r="N209" s="55"/>
      <c r="O209" s="28"/>
      <c r="P209" s="27"/>
    </row>
    <row r="210" spans="1:92" s="11" customFormat="1" ht="11.25">
      <c r="A210" s="32">
        <v>19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1"/>
      <c r="M210" s="29"/>
      <c r="N210" s="55"/>
      <c r="O210" s="28"/>
      <c r="P210" s="27"/>
    </row>
    <row r="211" spans="1:92" s="11" customFormat="1" ht="12" thickBot="1">
      <c r="A211" s="26">
        <v>20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113"/>
      <c r="O211" s="22"/>
      <c r="P211" s="21"/>
    </row>
    <row r="212" spans="1:92" s="11" customFormat="1" ht="14.25" thickBot="1">
      <c r="A212" s="177" t="s">
        <v>55</v>
      </c>
      <c r="B212" s="178"/>
      <c r="C212" s="178"/>
      <c r="D212" s="178"/>
      <c r="E212" s="179"/>
      <c r="F212" s="19"/>
      <c r="G212" s="19"/>
      <c r="H212" s="20">
        <f>SUM(H192:H211)</f>
        <v>0</v>
      </c>
      <c r="I212" s="19"/>
      <c r="J212" s="19"/>
      <c r="K212" s="19"/>
      <c r="L212" s="18">
        <f>SUM(L192:L211)</f>
        <v>0</v>
      </c>
      <c r="M212" s="17">
        <f>SUM(M192:M211)</f>
        <v>0</v>
      </c>
      <c r="N212" s="112"/>
      <c r="O212" s="16">
        <f>SUM(O192:O211)</f>
        <v>0</v>
      </c>
      <c r="P212" s="15">
        <f>SUM(P192:P211)</f>
        <v>0</v>
      </c>
    </row>
    <row r="213" spans="1:92" s="11" customFormat="1" ht="12" thickBot="1">
      <c r="L213" s="12"/>
      <c r="AB213" s="12"/>
      <c r="AR213" s="12"/>
      <c r="BH213" s="12"/>
      <c r="BX213" s="12"/>
      <c r="CN213" s="12"/>
    </row>
    <row r="214" spans="1:92" s="11" customFormat="1" ht="14.25" thickBot="1">
      <c r="A214" s="173" t="s">
        <v>54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99"/>
      <c r="O214" s="175" t="s">
        <v>45</v>
      </c>
      <c r="P214" s="176"/>
      <c r="CN214" s="12"/>
    </row>
    <row r="215" spans="1:92" s="11" customFormat="1" ht="12.75">
      <c r="A215" s="42" t="s">
        <v>44</v>
      </c>
      <c r="B215" s="40" t="s">
        <v>80</v>
      </c>
      <c r="C215" s="40" t="s">
        <v>12</v>
      </c>
      <c r="D215" s="40" t="s">
        <v>0</v>
      </c>
      <c r="E215" s="40" t="s">
        <v>11</v>
      </c>
      <c r="F215" s="40" t="s">
        <v>84</v>
      </c>
      <c r="G215" s="40" t="s">
        <v>84</v>
      </c>
      <c r="H215" s="41" t="s">
        <v>10</v>
      </c>
      <c r="I215" s="41" t="s">
        <v>73</v>
      </c>
      <c r="J215" s="40" t="s">
        <v>9</v>
      </c>
      <c r="K215" s="40" t="s">
        <v>8</v>
      </c>
      <c r="L215" s="39" t="s">
        <v>7</v>
      </c>
      <c r="M215" s="38" t="s">
        <v>89</v>
      </c>
      <c r="N215" s="108"/>
      <c r="O215" s="37" t="s">
        <v>76</v>
      </c>
      <c r="P215" s="36" t="s">
        <v>78</v>
      </c>
      <c r="CN215" s="12"/>
    </row>
    <row r="216" spans="1:92" s="11" customFormat="1" ht="11.25">
      <c r="A216" s="32">
        <v>1</v>
      </c>
      <c r="B216" s="30"/>
      <c r="C216" s="30"/>
      <c r="D216" s="30"/>
      <c r="E216" s="30"/>
      <c r="F216" s="30"/>
      <c r="G216" s="30"/>
      <c r="H216" s="35"/>
      <c r="I216" s="35"/>
      <c r="J216" s="34"/>
      <c r="K216" s="33"/>
      <c r="L216" s="31"/>
      <c r="M216" s="29"/>
      <c r="N216" s="55"/>
      <c r="O216" s="28"/>
      <c r="P216" s="27"/>
      <c r="CN216" s="12"/>
    </row>
    <row r="217" spans="1:92" s="11" customFormat="1" ht="11.25">
      <c r="A217" s="32">
        <v>2</v>
      </c>
      <c r="B217" s="30"/>
      <c r="C217" s="30"/>
      <c r="D217" s="30"/>
      <c r="E217" s="30"/>
      <c r="F217" s="30"/>
      <c r="G217" s="30"/>
      <c r="H217" s="35"/>
      <c r="I217" s="35"/>
      <c r="J217" s="34"/>
      <c r="K217" s="33"/>
      <c r="L217" s="31"/>
      <c r="M217" s="29"/>
      <c r="N217" s="55"/>
      <c r="O217" s="28"/>
      <c r="P217" s="27"/>
      <c r="CN217" s="12"/>
    </row>
    <row r="218" spans="1:92" s="11" customFormat="1" ht="11.25">
      <c r="A218" s="32">
        <v>3</v>
      </c>
      <c r="B218" s="30"/>
      <c r="C218" s="30"/>
      <c r="D218" s="30"/>
      <c r="E218" s="30"/>
      <c r="F218" s="30"/>
      <c r="G218" s="30"/>
      <c r="H218" s="35"/>
      <c r="I218" s="35"/>
      <c r="J218" s="34"/>
      <c r="K218" s="33"/>
      <c r="L218" s="31"/>
      <c r="M218" s="29"/>
      <c r="N218" s="55"/>
      <c r="O218" s="28"/>
      <c r="P218" s="27"/>
      <c r="CN218" s="12"/>
    </row>
    <row r="219" spans="1:92" s="11" customFormat="1" ht="11.25">
      <c r="A219" s="32">
        <v>4</v>
      </c>
      <c r="B219" s="30"/>
      <c r="C219" s="30"/>
      <c r="D219" s="30"/>
      <c r="E219" s="30"/>
      <c r="F219" s="30"/>
      <c r="G219" s="30"/>
      <c r="H219" s="35"/>
      <c r="I219" s="35"/>
      <c r="J219" s="34"/>
      <c r="K219" s="33"/>
      <c r="L219" s="31"/>
      <c r="M219" s="29"/>
      <c r="N219" s="55"/>
      <c r="O219" s="28"/>
      <c r="P219" s="27"/>
      <c r="CN219" s="12"/>
    </row>
    <row r="220" spans="1:92" s="11" customFormat="1" ht="11.25">
      <c r="A220" s="32">
        <v>5</v>
      </c>
      <c r="B220" s="30"/>
      <c r="C220" s="30"/>
      <c r="D220" s="30"/>
      <c r="E220" s="30"/>
      <c r="F220" s="30"/>
      <c r="G220" s="30"/>
      <c r="H220" s="35"/>
      <c r="I220" s="35"/>
      <c r="J220" s="34"/>
      <c r="K220" s="33"/>
      <c r="L220" s="31"/>
      <c r="M220" s="29"/>
      <c r="N220" s="55"/>
      <c r="O220" s="28"/>
      <c r="P220" s="27"/>
      <c r="CN220" s="12"/>
    </row>
    <row r="221" spans="1:92" s="11" customFormat="1" ht="11.25">
      <c r="A221" s="32">
        <v>6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1"/>
      <c r="M221" s="29"/>
      <c r="N221" s="55"/>
      <c r="O221" s="28"/>
      <c r="P221" s="27"/>
      <c r="CN221" s="12"/>
    </row>
    <row r="222" spans="1:92" s="11" customFormat="1" ht="11.25">
      <c r="A222" s="32">
        <v>7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1"/>
      <c r="M222" s="29"/>
      <c r="N222" s="55"/>
      <c r="O222" s="28"/>
      <c r="P222" s="27"/>
      <c r="CN222" s="12"/>
    </row>
    <row r="223" spans="1:92" s="11" customFormat="1" ht="11.25">
      <c r="A223" s="32">
        <v>8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1"/>
      <c r="M223" s="29"/>
      <c r="N223" s="55"/>
      <c r="O223" s="28"/>
      <c r="P223" s="27"/>
      <c r="CN223" s="12"/>
    </row>
    <row r="224" spans="1:92" s="11" customFormat="1" ht="11.25">
      <c r="A224" s="32">
        <v>9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1"/>
      <c r="M224" s="29"/>
      <c r="N224" s="55"/>
      <c r="O224" s="28"/>
      <c r="P224" s="27"/>
      <c r="CN224" s="12"/>
    </row>
    <row r="225" spans="1:92" s="11" customFormat="1" ht="11.25">
      <c r="A225" s="32">
        <v>10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29"/>
      <c r="N225" s="55"/>
      <c r="O225" s="28"/>
      <c r="P225" s="27"/>
      <c r="CN225" s="12"/>
    </row>
    <row r="226" spans="1:92" s="11" customFormat="1" ht="11.25">
      <c r="A226" s="32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1"/>
      <c r="M226" s="29"/>
      <c r="N226" s="55"/>
      <c r="O226" s="28"/>
      <c r="P226" s="27"/>
      <c r="CN226" s="12"/>
    </row>
    <row r="227" spans="1:92" s="11" customFormat="1" ht="11.25">
      <c r="A227" s="32">
        <v>12</v>
      </c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1"/>
      <c r="M227" s="29"/>
      <c r="N227" s="55"/>
      <c r="O227" s="28"/>
      <c r="P227" s="27"/>
      <c r="CN227" s="12"/>
    </row>
    <row r="228" spans="1:92" s="11" customFormat="1" ht="11.25">
      <c r="A228" s="32">
        <v>13</v>
      </c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1"/>
      <c r="M228" s="29"/>
      <c r="N228" s="55"/>
      <c r="O228" s="28"/>
      <c r="P228" s="27"/>
      <c r="CN228" s="12"/>
    </row>
    <row r="229" spans="1:92" s="11" customFormat="1" ht="11.25">
      <c r="A229" s="32">
        <v>14</v>
      </c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1"/>
      <c r="M229" s="29"/>
      <c r="N229" s="55"/>
      <c r="O229" s="28"/>
      <c r="P229" s="27"/>
      <c r="CN229" s="12"/>
    </row>
    <row r="230" spans="1:92" s="11" customFormat="1" ht="11.25">
      <c r="A230" s="32">
        <v>15</v>
      </c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1"/>
      <c r="M230" s="29"/>
      <c r="N230" s="55"/>
      <c r="O230" s="28"/>
      <c r="P230" s="27"/>
      <c r="CN230" s="12"/>
    </row>
    <row r="231" spans="1:92" s="11" customFormat="1" ht="11.25">
      <c r="A231" s="32">
        <v>16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1"/>
      <c r="M231" s="29"/>
      <c r="N231" s="55"/>
      <c r="O231" s="28"/>
      <c r="P231" s="27"/>
      <c r="CN231" s="12"/>
    </row>
    <row r="232" spans="1:92" s="11" customFormat="1" ht="11.25">
      <c r="A232" s="32">
        <v>17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1"/>
      <c r="M232" s="29"/>
      <c r="N232" s="55"/>
      <c r="O232" s="28"/>
      <c r="P232" s="27"/>
      <c r="CN232" s="12"/>
    </row>
    <row r="233" spans="1:92" s="11" customFormat="1" ht="11.25">
      <c r="A233" s="32">
        <v>18</v>
      </c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1"/>
      <c r="M233" s="29"/>
      <c r="N233" s="55"/>
      <c r="O233" s="28"/>
      <c r="P233" s="27"/>
      <c r="CN233" s="12"/>
    </row>
    <row r="234" spans="1:92" s="11" customFormat="1" ht="11.25">
      <c r="A234" s="32">
        <v>19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1"/>
      <c r="M234" s="29"/>
      <c r="N234" s="55"/>
      <c r="O234" s="28"/>
      <c r="P234" s="27"/>
      <c r="CN234" s="12"/>
    </row>
    <row r="235" spans="1:92" s="11" customFormat="1" ht="12" thickBot="1">
      <c r="A235" s="26">
        <v>20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113"/>
      <c r="O235" s="22"/>
      <c r="P235" s="21"/>
      <c r="CN235" s="12"/>
    </row>
    <row r="236" spans="1:92" s="11" customFormat="1" ht="14.25" thickBot="1">
      <c r="A236" s="177" t="s">
        <v>53</v>
      </c>
      <c r="B236" s="178"/>
      <c r="C236" s="178"/>
      <c r="D236" s="178"/>
      <c r="E236" s="179"/>
      <c r="F236" s="19"/>
      <c r="G236" s="19"/>
      <c r="H236" s="20">
        <f>SUM(H216:H235)</f>
        <v>0</v>
      </c>
      <c r="I236" s="19"/>
      <c r="J236" s="19"/>
      <c r="K236" s="19"/>
      <c r="L236" s="18">
        <f>SUM(L216:L235)</f>
        <v>0</v>
      </c>
      <c r="M236" s="17">
        <f>SUM(M216:M235)</f>
        <v>0</v>
      </c>
      <c r="N236" s="112"/>
      <c r="O236" s="16">
        <f>SUM(O216:O235)</f>
        <v>0</v>
      </c>
      <c r="P236" s="15">
        <f>SUM(P216:P235)</f>
        <v>0</v>
      </c>
      <c r="CN236" s="12"/>
    </row>
    <row r="237" spans="1:92" s="11" customFormat="1" ht="12" thickBot="1">
      <c r="L237" s="12"/>
      <c r="AB237" s="12"/>
      <c r="AR237" s="12"/>
      <c r="BH237" s="12"/>
      <c r="BX237" s="12"/>
      <c r="CN237" s="12"/>
    </row>
    <row r="238" spans="1:92" s="11" customFormat="1" ht="14.25" thickBot="1">
      <c r="A238" s="173" t="s">
        <v>52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14"/>
      <c r="O238" s="181" t="s">
        <v>74</v>
      </c>
      <c r="P238" s="181"/>
      <c r="BX238" s="12"/>
      <c r="CN238" s="12"/>
    </row>
    <row r="239" spans="1:92" s="11" customFormat="1" ht="12.75">
      <c r="A239" s="42" t="s">
        <v>44</v>
      </c>
      <c r="B239" s="40" t="s">
        <v>80</v>
      </c>
      <c r="C239" s="40" t="s">
        <v>12</v>
      </c>
      <c r="D239" s="40" t="s">
        <v>0</v>
      </c>
      <c r="E239" s="40" t="s">
        <v>11</v>
      </c>
      <c r="F239" s="40" t="s">
        <v>84</v>
      </c>
      <c r="G239" s="40" t="s">
        <v>84</v>
      </c>
      <c r="H239" s="41" t="s">
        <v>10</v>
      </c>
      <c r="I239" s="41" t="s">
        <v>73</v>
      </c>
      <c r="J239" s="40" t="s">
        <v>9</v>
      </c>
      <c r="K239" s="40" t="s">
        <v>8</v>
      </c>
      <c r="L239" s="39" t="s">
        <v>7</v>
      </c>
      <c r="M239" s="38" t="s">
        <v>89</v>
      </c>
      <c r="N239" s="108" t="s">
        <v>313</v>
      </c>
      <c r="O239" s="37" t="s">
        <v>76</v>
      </c>
      <c r="P239" s="36" t="s">
        <v>78</v>
      </c>
      <c r="BX239" s="12"/>
      <c r="CN239" s="12"/>
    </row>
    <row r="240" spans="1:92" s="11" customFormat="1">
      <c r="A240" s="32">
        <v>1</v>
      </c>
      <c r="B240" s="30" t="s">
        <v>79</v>
      </c>
      <c r="C240" s="30" t="s">
        <v>71</v>
      </c>
      <c r="D240" s="120" t="s">
        <v>70</v>
      </c>
      <c r="E240" s="54" t="s">
        <v>72</v>
      </c>
      <c r="F240" s="31" t="s">
        <v>85</v>
      </c>
      <c r="G240" s="31">
        <v>1</v>
      </c>
      <c r="H240" s="35">
        <v>1000</v>
      </c>
      <c r="I240" s="35">
        <v>1050</v>
      </c>
      <c r="J240" s="34">
        <v>1</v>
      </c>
      <c r="K240" s="53" t="s">
        <v>165</v>
      </c>
      <c r="L240" s="31">
        <v>1</v>
      </c>
      <c r="M240" s="30">
        <v>1050</v>
      </c>
      <c r="N240" s="44">
        <v>0</v>
      </c>
      <c r="O240" s="125">
        <v>1050</v>
      </c>
      <c r="P240" s="27"/>
      <c r="BX240" s="12"/>
      <c r="CN240" s="12"/>
    </row>
    <row r="241" spans="1:92" s="11" customFormat="1" ht="11.25">
      <c r="A241" s="32">
        <v>2</v>
      </c>
      <c r="B241" s="30" t="s">
        <v>79</v>
      </c>
      <c r="C241" s="30" t="s">
        <v>71</v>
      </c>
      <c r="D241" s="120" t="s">
        <v>82</v>
      </c>
      <c r="E241" s="30" t="s">
        <v>83</v>
      </c>
      <c r="F241" s="31" t="s">
        <v>85</v>
      </c>
      <c r="G241" s="31">
        <v>1</v>
      </c>
      <c r="H241" s="35">
        <v>1500</v>
      </c>
      <c r="I241" s="35">
        <v>1575</v>
      </c>
      <c r="J241" s="34">
        <v>1</v>
      </c>
      <c r="K241" s="53" t="s">
        <v>165</v>
      </c>
      <c r="L241" s="31">
        <v>1</v>
      </c>
      <c r="M241" s="30">
        <v>1575</v>
      </c>
      <c r="N241" s="44">
        <v>-30</v>
      </c>
      <c r="O241" s="125">
        <v>1545</v>
      </c>
      <c r="P241" s="27"/>
      <c r="BX241" s="12"/>
      <c r="CN241" s="12"/>
    </row>
    <row r="242" spans="1:92" s="11" customFormat="1" ht="11.25">
      <c r="A242" s="32">
        <v>3</v>
      </c>
      <c r="B242" s="30" t="s">
        <v>79</v>
      </c>
      <c r="C242" s="30" t="s">
        <v>90</v>
      </c>
      <c r="D242" s="120" t="s">
        <v>70</v>
      </c>
      <c r="E242" s="30" t="s">
        <v>91</v>
      </c>
      <c r="F242" s="31" t="s">
        <v>90</v>
      </c>
      <c r="H242" s="34">
        <v>5690</v>
      </c>
      <c r="I242" s="34"/>
      <c r="J242" s="34">
        <v>1</v>
      </c>
      <c r="K242" s="33"/>
      <c r="L242" s="31">
        <v>1</v>
      </c>
      <c r="M242" s="30">
        <v>5690</v>
      </c>
      <c r="N242" s="44">
        <v>0</v>
      </c>
      <c r="O242" s="125">
        <v>5690</v>
      </c>
      <c r="P242" s="27"/>
      <c r="BX242" s="12"/>
      <c r="CN242" s="12"/>
    </row>
    <row r="243" spans="1:92" s="11" customFormat="1" ht="11.25">
      <c r="A243" s="32">
        <v>4</v>
      </c>
      <c r="B243" s="30"/>
      <c r="C243" s="30"/>
      <c r="D243" s="120"/>
      <c r="E243" s="30"/>
      <c r="F243" s="30"/>
      <c r="G243" s="30"/>
      <c r="H243" s="35"/>
      <c r="I243" s="35"/>
      <c r="J243" s="34"/>
      <c r="K243" s="33"/>
      <c r="L243" s="31"/>
      <c r="M243" s="30"/>
      <c r="N243" s="55"/>
      <c r="O243" s="28"/>
      <c r="P243" s="27"/>
      <c r="BX243" s="12"/>
      <c r="CN243" s="12"/>
    </row>
    <row r="244" spans="1:92" s="11" customFormat="1" ht="11.25">
      <c r="A244" s="32">
        <v>5</v>
      </c>
      <c r="B244" s="30"/>
      <c r="C244" s="30"/>
      <c r="D244" s="30"/>
      <c r="E244" s="30"/>
      <c r="F244" s="30"/>
      <c r="G244" s="30"/>
      <c r="H244" s="35"/>
      <c r="I244" s="35"/>
      <c r="J244" s="34"/>
      <c r="K244" s="33"/>
      <c r="L244" s="31"/>
      <c r="M244" s="30"/>
      <c r="N244" s="55"/>
      <c r="O244" s="28"/>
      <c r="P244" s="27"/>
      <c r="BX244" s="12"/>
      <c r="CN244" s="12"/>
    </row>
    <row r="245" spans="1:92" s="11" customFormat="1" ht="11.25">
      <c r="A245" s="32">
        <v>6</v>
      </c>
      <c r="B245" s="30"/>
      <c r="C245" s="30"/>
      <c r="D245" s="30"/>
      <c r="E245" s="30"/>
      <c r="F245" s="30"/>
      <c r="G245" s="30"/>
      <c r="H245" s="35"/>
      <c r="I245" s="35"/>
      <c r="J245" s="34"/>
      <c r="K245" s="33"/>
      <c r="L245" s="31"/>
      <c r="M245" s="30"/>
      <c r="N245" s="55"/>
      <c r="O245" s="28"/>
      <c r="P245" s="27"/>
      <c r="BX245" s="12"/>
      <c r="CN245" s="12"/>
    </row>
    <row r="246" spans="1:92" s="11" customFormat="1" ht="11.25">
      <c r="A246" s="32">
        <v>7</v>
      </c>
      <c r="B246" s="30"/>
      <c r="C246" s="30"/>
      <c r="D246" s="30"/>
      <c r="E246" s="30"/>
      <c r="F246" s="30"/>
      <c r="G246" s="30"/>
      <c r="H246" s="35"/>
      <c r="I246" s="35"/>
      <c r="J246" s="34"/>
      <c r="K246" s="33"/>
      <c r="L246" s="31"/>
      <c r="M246" s="29"/>
      <c r="N246" s="55"/>
      <c r="O246" s="28"/>
      <c r="P246" s="27"/>
      <c r="BX246" s="12"/>
      <c r="CN246" s="12"/>
    </row>
    <row r="247" spans="1:92" s="11" customFormat="1" ht="11.25">
      <c r="A247" s="32">
        <v>8</v>
      </c>
      <c r="B247" s="30"/>
      <c r="C247" s="30"/>
      <c r="D247" s="30"/>
      <c r="E247" s="30"/>
      <c r="F247" s="30"/>
      <c r="G247" s="30"/>
      <c r="H247" s="35"/>
      <c r="I247" s="35"/>
      <c r="J247" s="34"/>
      <c r="K247" s="33"/>
      <c r="L247" s="31"/>
      <c r="M247" s="29"/>
      <c r="N247" s="55"/>
      <c r="O247" s="28"/>
      <c r="P247" s="27"/>
      <c r="BX247" s="12"/>
      <c r="CN247" s="12"/>
    </row>
    <row r="248" spans="1:92" s="11" customFormat="1" ht="11.25">
      <c r="A248" s="32">
        <v>9</v>
      </c>
      <c r="B248" s="30"/>
      <c r="C248" s="30"/>
      <c r="D248" s="30"/>
      <c r="E248" s="30"/>
      <c r="F248" s="30"/>
      <c r="G248" s="30"/>
      <c r="H248" s="35"/>
      <c r="I248" s="35"/>
      <c r="J248" s="34"/>
      <c r="K248" s="33"/>
      <c r="L248" s="31"/>
      <c r="M248" s="29"/>
      <c r="N248" s="55"/>
      <c r="O248" s="28"/>
      <c r="P248" s="27"/>
      <c r="BX248" s="12"/>
      <c r="CN248" s="12"/>
    </row>
    <row r="249" spans="1:92" s="11" customFormat="1" ht="11.25">
      <c r="A249" s="32">
        <v>10</v>
      </c>
      <c r="B249" s="30"/>
      <c r="C249" s="30"/>
      <c r="D249" s="30"/>
      <c r="E249" s="30"/>
      <c r="F249" s="30"/>
      <c r="G249" s="30"/>
      <c r="H249" s="35"/>
      <c r="I249" s="35"/>
      <c r="J249" s="34"/>
      <c r="K249" s="33"/>
      <c r="L249" s="31"/>
      <c r="M249" s="29"/>
      <c r="N249" s="55"/>
      <c r="O249" s="28"/>
      <c r="P249" s="27"/>
      <c r="BX249" s="12"/>
      <c r="CN249" s="12"/>
    </row>
    <row r="250" spans="1:92" s="11" customFormat="1" ht="11.25">
      <c r="A250" s="32">
        <v>11</v>
      </c>
      <c r="B250" s="30"/>
      <c r="C250" s="30"/>
      <c r="D250" s="30"/>
      <c r="E250" s="30"/>
      <c r="F250" s="30"/>
      <c r="G250" s="30"/>
      <c r="H250" s="35"/>
      <c r="I250" s="35"/>
      <c r="J250" s="34"/>
      <c r="K250" s="33"/>
      <c r="L250" s="29"/>
      <c r="M250" s="29"/>
      <c r="N250" s="55"/>
      <c r="O250" s="28"/>
      <c r="P250" s="27"/>
      <c r="BX250" s="12"/>
      <c r="CN250" s="12"/>
    </row>
    <row r="251" spans="1:92" s="11" customFormat="1" ht="11.25">
      <c r="A251" s="32">
        <v>12</v>
      </c>
      <c r="B251" s="30"/>
      <c r="C251" s="30"/>
      <c r="D251" s="30"/>
      <c r="E251" s="30"/>
      <c r="F251" s="30"/>
      <c r="G251" s="30"/>
      <c r="H251" s="35"/>
      <c r="I251" s="35"/>
      <c r="J251" s="34"/>
      <c r="K251" s="33"/>
      <c r="L251" s="29"/>
      <c r="M251" s="29"/>
      <c r="N251" s="55"/>
      <c r="O251" s="28"/>
      <c r="P251" s="27"/>
      <c r="BX251" s="12"/>
      <c r="CN251" s="12"/>
    </row>
    <row r="252" spans="1:92" s="11" customFormat="1" ht="11.25">
      <c r="A252" s="32">
        <v>13</v>
      </c>
      <c r="B252" s="30"/>
      <c r="C252" s="30"/>
      <c r="D252" s="30"/>
      <c r="E252" s="30"/>
      <c r="F252" s="30"/>
      <c r="G252" s="30"/>
      <c r="H252" s="35"/>
      <c r="I252" s="35"/>
      <c r="J252" s="34"/>
      <c r="K252" s="33"/>
      <c r="L252" s="31"/>
      <c r="M252" s="29"/>
      <c r="N252" s="55"/>
      <c r="O252" s="28"/>
      <c r="P252" s="27"/>
      <c r="BX252" s="12"/>
      <c r="CN252" s="12"/>
    </row>
    <row r="253" spans="1:92" s="11" customFormat="1" ht="11.25">
      <c r="A253" s="32">
        <v>14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1"/>
      <c r="M253" s="29"/>
      <c r="N253" s="55"/>
      <c r="O253" s="28"/>
      <c r="P253" s="27"/>
      <c r="BX253" s="12"/>
      <c r="CN253" s="12"/>
    </row>
    <row r="254" spans="1:92" s="11" customFormat="1" ht="11.25">
      <c r="A254" s="32">
        <v>15</v>
      </c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1"/>
      <c r="M254" s="29"/>
      <c r="N254" s="55"/>
      <c r="O254" s="28"/>
      <c r="P254" s="27"/>
      <c r="BX254" s="12"/>
      <c r="CN254" s="12"/>
    </row>
    <row r="255" spans="1:92" s="11" customFormat="1" ht="11.25">
      <c r="A255" s="32">
        <v>16</v>
      </c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1"/>
      <c r="M255" s="29"/>
      <c r="N255" s="55"/>
      <c r="O255" s="28"/>
      <c r="P255" s="27"/>
      <c r="BX255" s="12"/>
      <c r="CN255" s="12"/>
    </row>
    <row r="256" spans="1:92" s="11" customFormat="1" ht="11.25">
      <c r="A256" s="32">
        <v>17</v>
      </c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1"/>
      <c r="M256" s="29"/>
      <c r="N256" s="55"/>
      <c r="O256" s="28"/>
      <c r="P256" s="27"/>
      <c r="BX256" s="12"/>
      <c r="CN256" s="12"/>
    </row>
    <row r="257" spans="1:92" s="11" customFormat="1" ht="11.25">
      <c r="A257" s="32">
        <v>18</v>
      </c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1"/>
      <c r="M257" s="29"/>
      <c r="N257" s="55"/>
      <c r="O257" s="28"/>
      <c r="P257" s="27"/>
      <c r="BX257" s="12"/>
      <c r="CN257" s="12"/>
    </row>
    <row r="258" spans="1:92" s="11" customFormat="1" ht="11.25">
      <c r="A258" s="32">
        <v>19</v>
      </c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1"/>
      <c r="M258" s="29"/>
      <c r="N258" s="55"/>
      <c r="O258" s="28"/>
      <c r="P258" s="27"/>
      <c r="BX258" s="12"/>
      <c r="CN258" s="12"/>
    </row>
    <row r="259" spans="1:92" s="11" customFormat="1" ht="12" thickBot="1">
      <c r="A259" s="26">
        <v>20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113"/>
      <c r="O259" s="22"/>
      <c r="P259" s="21"/>
      <c r="BX259" s="12"/>
      <c r="CN259" s="12"/>
    </row>
    <row r="260" spans="1:92" s="11" customFormat="1" ht="14.25" thickBot="1">
      <c r="A260" s="177" t="s">
        <v>51</v>
      </c>
      <c r="B260" s="178"/>
      <c r="C260" s="178"/>
      <c r="D260" s="178"/>
      <c r="E260" s="179"/>
      <c r="F260" s="19"/>
      <c r="G260" s="19"/>
      <c r="H260" s="20">
        <f>SUM(H240:H259)</f>
        <v>8190</v>
      </c>
      <c r="I260" s="19"/>
      <c r="J260" s="19"/>
      <c r="K260" s="19"/>
      <c r="L260" s="18">
        <f>SUM(L240:L259)</f>
        <v>3</v>
      </c>
      <c r="M260" s="17">
        <f>SUM(M240:M259)</f>
        <v>8315</v>
      </c>
      <c r="N260" s="112">
        <v>-30</v>
      </c>
      <c r="O260" s="16">
        <f>SUM(O240:O259)</f>
        <v>8285</v>
      </c>
      <c r="P260" s="15">
        <f>SUM(P240:P259)</f>
        <v>0</v>
      </c>
      <c r="BX260" s="12"/>
      <c r="CN260" s="12"/>
    </row>
    <row r="261" spans="1:92" s="11" customFormat="1" ht="13.5">
      <c r="A261" s="162" t="s">
        <v>40</v>
      </c>
      <c r="B261" s="163"/>
      <c r="C261" s="163"/>
      <c r="D261" s="163"/>
      <c r="E261" s="164"/>
      <c r="L261" s="12"/>
      <c r="AB261" s="12"/>
      <c r="AR261" s="12"/>
      <c r="BH261" s="12"/>
      <c r="BX261" s="12"/>
      <c r="CN261" s="12"/>
    </row>
    <row r="262" spans="1:92" s="11" customFormat="1" ht="12.75">
      <c r="A262" s="165" t="s">
        <v>38</v>
      </c>
      <c r="B262" s="166"/>
      <c r="C262" s="166"/>
      <c r="D262" s="6">
        <f>SUM(L260,L236,L212)</f>
        <v>3</v>
      </c>
      <c r="E262" s="4">
        <f>SUM(M260,M236,M212)</f>
        <v>8315</v>
      </c>
      <c r="L262" s="12"/>
      <c r="AB262" s="12"/>
      <c r="AR262" s="12"/>
      <c r="BH262" s="12"/>
      <c r="BX262" s="12"/>
      <c r="CN262" s="12"/>
    </row>
    <row r="263" spans="1:92" s="11" customFormat="1" ht="12.75">
      <c r="A263" s="167" t="s">
        <v>75</v>
      </c>
      <c r="B263" s="168"/>
      <c r="C263" s="168"/>
      <c r="D263" s="5"/>
      <c r="E263" s="4">
        <f>SUM(O260,O236,O212)</f>
        <v>8285</v>
      </c>
      <c r="L263" s="12"/>
      <c r="AB263" s="12"/>
      <c r="AR263" s="12"/>
      <c r="BH263" s="12"/>
      <c r="BX263" s="12"/>
      <c r="CN263" s="12"/>
    </row>
    <row r="264" spans="1:92" s="11" customFormat="1" ht="13.5" thickBot="1">
      <c r="A264" s="171" t="s">
        <v>77</v>
      </c>
      <c r="B264" s="172"/>
      <c r="C264" s="172"/>
      <c r="D264" s="3"/>
      <c r="E264" s="2">
        <f>SUM(P260,P236,P212)</f>
        <v>0</v>
      </c>
      <c r="L264" s="12"/>
      <c r="AB264" s="12"/>
      <c r="AR264" s="12"/>
      <c r="BH264" s="12"/>
      <c r="BX264" s="12"/>
      <c r="CN264" s="12"/>
    </row>
    <row r="265" spans="1:92" s="11" customFormat="1" ht="11.25">
      <c r="L265" s="12"/>
      <c r="AB265" s="12"/>
      <c r="AR265" s="12"/>
      <c r="BH265" s="12"/>
      <c r="BX265" s="12"/>
      <c r="CN265" s="12"/>
    </row>
    <row r="266" spans="1:92" s="11" customFormat="1" ht="11.25">
      <c r="L266" s="12"/>
      <c r="AB266" s="12"/>
      <c r="AR266" s="12"/>
      <c r="BH266" s="12"/>
      <c r="BX266" s="12"/>
      <c r="CN266" s="12"/>
    </row>
    <row r="267" spans="1:92" s="11" customFormat="1" ht="11.25">
      <c r="L267" s="12"/>
      <c r="AB267" s="12"/>
      <c r="AR267" s="12"/>
      <c r="BH267" s="12"/>
      <c r="BX267" s="12"/>
      <c r="CN267" s="12"/>
    </row>
    <row r="268" spans="1:92" s="11" customFormat="1" ht="11.25">
      <c r="L268" s="12"/>
      <c r="AB268" s="12"/>
      <c r="AR268" s="12"/>
      <c r="BH268" s="12"/>
      <c r="BX268" s="12"/>
      <c r="CN268" s="12"/>
    </row>
    <row r="269" spans="1:92" s="11" customFormat="1" ht="11.25">
      <c r="L269" s="12"/>
      <c r="AB269" s="12"/>
      <c r="AR269" s="12"/>
      <c r="BH269" s="12"/>
      <c r="BX269" s="12"/>
      <c r="CN269" s="12"/>
    </row>
    <row r="270" spans="1:92" s="11" customFormat="1" ht="11.25">
      <c r="L270" s="12"/>
      <c r="AB270" s="12"/>
      <c r="AR270" s="12"/>
      <c r="BH270" s="12"/>
      <c r="BX270" s="12"/>
      <c r="CN270" s="12"/>
    </row>
    <row r="271" spans="1:92" s="11" customFormat="1" ht="11.25">
      <c r="L271" s="12"/>
      <c r="AB271" s="12"/>
      <c r="AR271" s="12"/>
      <c r="BH271" s="12"/>
      <c r="BX271" s="12"/>
      <c r="CN271" s="12"/>
    </row>
    <row r="272" spans="1:92" s="11" customFormat="1" ht="12" thickBot="1">
      <c r="L272" s="12"/>
      <c r="AB272" s="12"/>
      <c r="AR272" s="12"/>
      <c r="BH272" s="12"/>
      <c r="BX272" s="12"/>
      <c r="CN272" s="12"/>
    </row>
    <row r="273" spans="1:92" s="11" customFormat="1" ht="14.25" thickBot="1">
      <c r="A273" s="173" t="s">
        <v>50</v>
      </c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14"/>
      <c r="O273" s="181" t="s">
        <v>45</v>
      </c>
      <c r="P273" s="181"/>
      <c r="BH273" s="12"/>
      <c r="BX273" s="12"/>
      <c r="CN273" s="12"/>
    </row>
    <row r="274" spans="1:92" s="11" customFormat="1" ht="12.75">
      <c r="A274" s="42" t="s">
        <v>44</v>
      </c>
      <c r="B274" s="40" t="s">
        <v>80</v>
      </c>
      <c r="C274" s="40" t="s">
        <v>12</v>
      </c>
      <c r="D274" s="40" t="s">
        <v>0</v>
      </c>
      <c r="E274" s="40" t="s">
        <v>11</v>
      </c>
      <c r="F274" s="40" t="s">
        <v>84</v>
      </c>
      <c r="G274" s="40" t="s">
        <v>84</v>
      </c>
      <c r="H274" s="41" t="s">
        <v>10</v>
      </c>
      <c r="I274" s="41" t="s">
        <v>73</v>
      </c>
      <c r="J274" s="40" t="s">
        <v>9</v>
      </c>
      <c r="K274" s="40" t="s">
        <v>8</v>
      </c>
      <c r="L274" s="39" t="s">
        <v>7</v>
      </c>
      <c r="M274" s="38" t="s">
        <v>89</v>
      </c>
      <c r="N274" s="108" t="s">
        <v>313</v>
      </c>
      <c r="O274" s="37" t="s">
        <v>76</v>
      </c>
      <c r="P274" s="36" t="s">
        <v>78</v>
      </c>
      <c r="BH274" s="12"/>
      <c r="BX274" s="12"/>
      <c r="CN274" s="12"/>
    </row>
    <row r="275" spans="1:92" s="11" customFormat="1">
      <c r="A275" s="32">
        <v>1</v>
      </c>
      <c r="B275" s="30" t="s">
        <v>79</v>
      </c>
      <c r="C275" s="30" t="s">
        <v>71</v>
      </c>
      <c r="D275" s="120" t="s">
        <v>70</v>
      </c>
      <c r="E275" s="54" t="s">
        <v>72</v>
      </c>
      <c r="F275" s="31" t="s">
        <v>85</v>
      </c>
      <c r="G275" s="31">
        <v>1</v>
      </c>
      <c r="H275" s="35">
        <v>1000</v>
      </c>
      <c r="I275" s="35">
        <v>1050</v>
      </c>
      <c r="J275" s="34">
        <v>2</v>
      </c>
      <c r="K275" s="53" t="s">
        <v>165</v>
      </c>
      <c r="L275" s="31">
        <v>1</v>
      </c>
      <c r="M275" s="30">
        <v>1050</v>
      </c>
      <c r="N275" s="44">
        <v>0</v>
      </c>
      <c r="O275" s="127">
        <v>1050</v>
      </c>
      <c r="P275" s="27"/>
      <c r="BH275" s="12"/>
      <c r="BX275" s="12"/>
      <c r="CN275" s="12"/>
    </row>
    <row r="276" spans="1:92" s="11" customFormat="1" ht="11.25">
      <c r="A276" s="32">
        <v>2</v>
      </c>
      <c r="B276" s="30" t="s">
        <v>79</v>
      </c>
      <c r="C276" s="30" t="s">
        <v>71</v>
      </c>
      <c r="D276" s="120" t="s">
        <v>82</v>
      </c>
      <c r="E276" s="30" t="s">
        <v>83</v>
      </c>
      <c r="F276" s="31" t="s">
        <v>85</v>
      </c>
      <c r="G276" s="31">
        <v>1</v>
      </c>
      <c r="H276" s="35">
        <v>1500</v>
      </c>
      <c r="I276" s="35">
        <v>1575</v>
      </c>
      <c r="J276" s="34">
        <v>2</v>
      </c>
      <c r="K276" s="53" t="s">
        <v>165</v>
      </c>
      <c r="L276" s="31">
        <v>1</v>
      </c>
      <c r="M276" s="30">
        <v>1575</v>
      </c>
      <c r="N276" s="44">
        <v>-30</v>
      </c>
      <c r="O276" s="127">
        <v>1545</v>
      </c>
      <c r="P276" s="27"/>
      <c r="BH276" s="12"/>
      <c r="BX276" s="12"/>
      <c r="CN276" s="12"/>
    </row>
    <row r="277" spans="1:92" s="11" customFormat="1" ht="11.25">
      <c r="A277" s="32">
        <v>3</v>
      </c>
      <c r="B277" s="30"/>
      <c r="C277" s="30"/>
      <c r="D277" s="30"/>
      <c r="E277" s="30"/>
      <c r="F277" s="30"/>
      <c r="G277" s="31"/>
      <c r="H277" s="35"/>
      <c r="I277" s="34"/>
      <c r="J277" s="34"/>
      <c r="K277" s="33"/>
      <c r="L277" s="31"/>
      <c r="M277" s="30"/>
      <c r="N277" s="44"/>
      <c r="O277" s="56"/>
      <c r="P277" s="27"/>
      <c r="BH277" s="12"/>
      <c r="BX277" s="12"/>
      <c r="CN277" s="12"/>
    </row>
    <row r="278" spans="1:92" s="11" customFormat="1" ht="11.25">
      <c r="A278" s="32">
        <v>4</v>
      </c>
      <c r="B278" s="30"/>
      <c r="C278" s="30"/>
      <c r="D278" s="30"/>
      <c r="E278" s="30"/>
      <c r="F278" s="30"/>
      <c r="G278" s="30"/>
      <c r="H278" s="35"/>
      <c r="I278" s="35"/>
      <c r="J278" s="34"/>
      <c r="K278" s="33"/>
      <c r="L278" s="31"/>
      <c r="M278" s="30"/>
      <c r="N278" s="44"/>
      <c r="O278" s="28"/>
      <c r="P278" s="27"/>
      <c r="BH278" s="12"/>
      <c r="BX278" s="12"/>
      <c r="CN278" s="12"/>
    </row>
    <row r="279" spans="1:92" s="11" customFormat="1" ht="11.25">
      <c r="A279" s="32">
        <v>5</v>
      </c>
      <c r="B279" s="30"/>
      <c r="C279" s="30"/>
      <c r="D279" s="30"/>
      <c r="E279" s="30"/>
      <c r="F279" s="30"/>
      <c r="G279" s="30"/>
      <c r="H279" s="35"/>
      <c r="I279" s="35"/>
      <c r="J279" s="34"/>
      <c r="K279" s="33"/>
      <c r="L279" s="31"/>
      <c r="M279" s="30"/>
      <c r="N279" s="44"/>
      <c r="O279" s="28"/>
      <c r="P279" s="27"/>
      <c r="BH279" s="12"/>
      <c r="BX279" s="12"/>
      <c r="CN279" s="12"/>
    </row>
    <row r="280" spans="1:92" s="11" customFormat="1" ht="11.25">
      <c r="A280" s="32">
        <v>6</v>
      </c>
      <c r="B280" s="30"/>
      <c r="C280" s="30"/>
      <c r="D280" s="30"/>
      <c r="E280" s="30"/>
      <c r="F280" s="30"/>
      <c r="G280" s="30"/>
      <c r="H280" s="35"/>
      <c r="I280" s="35"/>
      <c r="J280" s="34"/>
      <c r="K280" s="33"/>
      <c r="L280" s="31"/>
      <c r="M280" s="30"/>
      <c r="N280" s="44"/>
      <c r="O280" s="28"/>
      <c r="P280" s="27"/>
      <c r="BH280" s="12"/>
      <c r="BX280" s="12"/>
      <c r="CN280" s="12"/>
    </row>
    <row r="281" spans="1:92" s="11" customFormat="1" ht="11.25">
      <c r="A281" s="32">
        <v>7</v>
      </c>
      <c r="B281" s="30"/>
      <c r="C281" s="30"/>
      <c r="D281" s="30"/>
      <c r="E281" s="30"/>
      <c r="F281" s="30"/>
      <c r="G281" s="30"/>
      <c r="H281" s="35"/>
      <c r="I281" s="35"/>
      <c r="J281" s="34"/>
      <c r="K281" s="33"/>
      <c r="L281" s="31"/>
      <c r="M281" s="30"/>
      <c r="N281" s="44"/>
      <c r="O281" s="28"/>
      <c r="P281" s="27"/>
      <c r="BH281" s="12"/>
      <c r="BX281" s="12"/>
      <c r="CN281" s="12"/>
    </row>
    <row r="282" spans="1:92" s="11" customFormat="1" ht="11.25">
      <c r="A282" s="32">
        <v>8</v>
      </c>
      <c r="B282" s="30"/>
      <c r="C282" s="30"/>
      <c r="D282" s="30"/>
      <c r="E282" s="30"/>
      <c r="F282" s="30"/>
      <c r="G282" s="30"/>
      <c r="H282" s="35"/>
      <c r="I282" s="35"/>
      <c r="J282" s="34"/>
      <c r="K282" s="33"/>
      <c r="L282" s="31"/>
      <c r="M282" s="29"/>
      <c r="N282" s="55"/>
      <c r="O282" s="28"/>
      <c r="P282" s="27"/>
      <c r="BH282" s="12"/>
      <c r="BX282" s="12"/>
      <c r="CN282" s="12"/>
    </row>
    <row r="283" spans="1:92" s="11" customFormat="1" ht="11.25">
      <c r="A283" s="32">
        <v>9</v>
      </c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1"/>
      <c r="M283" s="29"/>
      <c r="N283" s="55"/>
      <c r="O283" s="28"/>
      <c r="P283" s="27"/>
      <c r="BH283" s="12"/>
      <c r="BX283" s="12"/>
      <c r="CN283" s="12"/>
    </row>
    <row r="284" spans="1:92" s="11" customFormat="1" ht="11.25">
      <c r="A284" s="32">
        <v>10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1"/>
      <c r="M284" s="29"/>
      <c r="N284" s="55"/>
      <c r="O284" s="28"/>
      <c r="P284" s="27"/>
      <c r="BH284" s="12"/>
      <c r="BX284" s="12"/>
      <c r="CN284" s="12"/>
    </row>
    <row r="285" spans="1:92" s="11" customFormat="1" ht="11.25">
      <c r="A285" s="32">
        <v>11</v>
      </c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1"/>
      <c r="M285" s="29"/>
      <c r="N285" s="55"/>
      <c r="O285" s="28"/>
      <c r="P285" s="27"/>
      <c r="BH285" s="12"/>
      <c r="BX285" s="12"/>
      <c r="CN285" s="12"/>
    </row>
    <row r="286" spans="1:92" s="11" customFormat="1" ht="11.25">
      <c r="A286" s="32">
        <v>12</v>
      </c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1"/>
      <c r="M286" s="29"/>
      <c r="N286" s="55"/>
      <c r="O286" s="28"/>
      <c r="P286" s="27"/>
      <c r="BH286" s="12"/>
      <c r="BX286" s="12"/>
      <c r="CN286" s="12"/>
    </row>
    <row r="287" spans="1:92" s="11" customFormat="1" ht="11.25">
      <c r="A287" s="32">
        <v>13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1"/>
      <c r="M287" s="29"/>
      <c r="N287" s="55"/>
      <c r="O287" s="28"/>
      <c r="P287" s="27"/>
      <c r="BH287" s="12"/>
      <c r="BX287" s="12"/>
      <c r="CN287" s="12"/>
    </row>
    <row r="288" spans="1:92" s="11" customFormat="1" ht="11.25">
      <c r="A288" s="32">
        <v>14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1"/>
      <c r="M288" s="29"/>
      <c r="N288" s="55"/>
      <c r="O288" s="28"/>
      <c r="P288" s="27"/>
      <c r="BH288" s="12"/>
      <c r="BX288" s="12"/>
      <c r="CN288" s="12"/>
    </row>
    <row r="289" spans="1:92" s="11" customFormat="1" ht="11.25">
      <c r="A289" s="32">
        <v>15</v>
      </c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1"/>
      <c r="M289" s="29"/>
      <c r="N289" s="55"/>
      <c r="O289" s="28"/>
      <c r="P289" s="27"/>
      <c r="BH289" s="12"/>
      <c r="BX289" s="12"/>
      <c r="CN289" s="12"/>
    </row>
    <row r="290" spans="1:92" s="11" customFormat="1" ht="11.25">
      <c r="A290" s="32">
        <v>16</v>
      </c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1"/>
      <c r="M290" s="29"/>
      <c r="N290" s="55"/>
      <c r="O290" s="28"/>
      <c r="P290" s="27"/>
      <c r="BH290" s="12"/>
      <c r="BX290" s="12"/>
      <c r="CN290" s="12"/>
    </row>
    <row r="291" spans="1:92" s="11" customFormat="1" ht="11.25">
      <c r="A291" s="32">
        <v>17</v>
      </c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1"/>
      <c r="M291" s="29"/>
      <c r="N291" s="55"/>
      <c r="O291" s="28"/>
      <c r="P291" s="27"/>
      <c r="BH291" s="12"/>
      <c r="BX291" s="12"/>
      <c r="CN291" s="12"/>
    </row>
    <row r="292" spans="1:92" s="11" customFormat="1" ht="11.25">
      <c r="A292" s="32">
        <v>18</v>
      </c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1"/>
      <c r="M292" s="29"/>
      <c r="N292" s="55"/>
      <c r="O292" s="28"/>
      <c r="P292" s="27"/>
      <c r="BH292" s="12"/>
      <c r="BX292" s="12"/>
      <c r="CN292" s="12"/>
    </row>
    <row r="293" spans="1:92" s="11" customFormat="1" ht="11.25">
      <c r="A293" s="32">
        <v>19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1"/>
      <c r="M293" s="29"/>
      <c r="N293" s="55"/>
      <c r="O293" s="28"/>
      <c r="P293" s="27"/>
      <c r="BH293" s="12"/>
      <c r="BX293" s="12"/>
      <c r="CN293" s="12"/>
    </row>
    <row r="294" spans="1:92" s="11" customFormat="1" ht="12" thickBot="1">
      <c r="A294" s="26">
        <v>20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113"/>
      <c r="O294" s="22"/>
      <c r="P294" s="21"/>
      <c r="BH294" s="12"/>
      <c r="BX294" s="12"/>
      <c r="CN294" s="12"/>
    </row>
    <row r="295" spans="1:92" s="11" customFormat="1" ht="14.25" thickBot="1">
      <c r="A295" s="177" t="s">
        <v>49</v>
      </c>
      <c r="B295" s="178"/>
      <c r="C295" s="178"/>
      <c r="D295" s="178"/>
      <c r="E295" s="179"/>
      <c r="F295" s="19"/>
      <c r="G295" s="19"/>
      <c r="H295" s="20">
        <f>SUM(H275:H294)</f>
        <v>2500</v>
      </c>
      <c r="I295" s="19"/>
      <c r="J295" s="19"/>
      <c r="K295" s="19"/>
      <c r="L295" s="18">
        <f>SUM(L275:L294)</f>
        <v>2</v>
      </c>
      <c r="M295" s="17">
        <f>SUM(M275:M294)</f>
        <v>2625</v>
      </c>
      <c r="N295" s="112">
        <v>-30</v>
      </c>
      <c r="O295" s="16">
        <f>SUM(O275:O294)</f>
        <v>2595</v>
      </c>
      <c r="P295" s="15">
        <f>SUM(P275:P294)</f>
        <v>0</v>
      </c>
      <c r="BH295" s="12"/>
      <c r="BX295" s="12"/>
      <c r="CN295" s="12"/>
    </row>
    <row r="296" spans="1:92" s="11" customFormat="1" ht="12" thickBot="1">
      <c r="L296" s="12"/>
      <c r="AB296" s="12"/>
      <c r="AR296" s="12"/>
      <c r="BH296" s="12"/>
      <c r="BX296" s="12"/>
      <c r="CN296" s="12"/>
    </row>
    <row r="297" spans="1:92" s="11" customFormat="1" ht="14.25" thickBot="1">
      <c r="A297" s="173" t="s">
        <v>48</v>
      </c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14"/>
      <c r="O297" s="181" t="s">
        <v>45</v>
      </c>
      <c r="P297" s="181"/>
      <c r="AR297" s="12"/>
      <c r="BH297" s="12"/>
      <c r="BX297" s="12"/>
      <c r="CN297" s="12"/>
    </row>
    <row r="298" spans="1:92" s="11" customFormat="1" ht="12.75">
      <c r="A298" s="42" t="s">
        <v>44</v>
      </c>
      <c r="B298" s="40" t="s">
        <v>80</v>
      </c>
      <c r="C298" s="40" t="s">
        <v>12</v>
      </c>
      <c r="D298" s="40" t="s">
        <v>0</v>
      </c>
      <c r="E298" s="40" t="s">
        <v>11</v>
      </c>
      <c r="F298" s="40" t="s">
        <v>84</v>
      </c>
      <c r="G298" s="40" t="s">
        <v>84</v>
      </c>
      <c r="H298" s="41" t="s">
        <v>10</v>
      </c>
      <c r="I298" s="41" t="s">
        <v>73</v>
      </c>
      <c r="J298" s="40" t="s">
        <v>9</v>
      </c>
      <c r="K298" s="40" t="s">
        <v>8</v>
      </c>
      <c r="L298" s="39" t="s">
        <v>7</v>
      </c>
      <c r="M298" s="38" t="s">
        <v>89</v>
      </c>
      <c r="N298" s="108" t="s">
        <v>313</v>
      </c>
      <c r="O298" s="37" t="s">
        <v>76</v>
      </c>
      <c r="P298" s="36" t="s">
        <v>78</v>
      </c>
      <c r="AR298" s="12"/>
      <c r="BH298" s="12"/>
      <c r="BX298" s="12"/>
      <c r="CN298" s="12"/>
    </row>
    <row r="299" spans="1:92" s="11" customFormat="1">
      <c r="A299" s="32">
        <v>1</v>
      </c>
      <c r="B299" s="30" t="s">
        <v>79</v>
      </c>
      <c r="C299" s="30" t="s">
        <v>71</v>
      </c>
      <c r="D299" s="120" t="s">
        <v>70</v>
      </c>
      <c r="E299" s="54" t="s">
        <v>72</v>
      </c>
      <c r="F299" s="31" t="s">
        <v>85</v>
      </c>
      <c r="G299" s="31">
        <v>1</v>
      </c>
      <c r="H299" s="35">
        <v>1000</v>
      </c>
      <c r="I299" s="35">
        <v>1050</v>
      </c>
      <c r="J299" s="34">
        <v>3</v>
      </c>
      <c r="K299" s="53" t="s">
        <v>165</v>
      </c>
      <c r="L299" s="31">
        <v>1</v>
      </c>
      <c r="M299" s="30">
        <v>1050</v>
      </c>
      <c r="N299" s="44">
        <v>0</v>
      </c>
      <c r="O299" s="127">
        <v>1050</v>
      </c>
      <c r="P299" s="27"/>
      <c r="AR299" s="12"/>
      <c r="BH299" s="12"/>
      <c r="BX299" s="12"/>
      <c r="CN299" s="12"/>
    </row>
    <row r="300" spans="1:92" s="11" customFormat="1" ht="11.25">
      <c r="A300" s="32">
        <v>2</v>
      </c>
      <c r="B300" s="30" t="s">
        <v>79</v>
      </c>
      <c r="C300" s="30" t="s">
        <v>71</v>
      </c>
      <c r="D300" s="120" t="s">
        <v>82</v>
      </c>
      <c r="E300" s="30" t="s">
        <v>83</v>
      </c>
      <c r="F300" s="31" t="s">
        <v>85</v>
      </c>
      <c r="G300" s="31">
        <v>1</v>
      </c>
      <c r="H300" s="35">
        <v>1500</v>
      </c>
      <c r="I300" s="35">
        <v>1575</v>
      </c>
      <c r="J300" s="34">
        <v>3</v>
      </c>
      <c r="K300" s="53" t="s">
        <v>165</v>
      </c>
      <c r="L300" s="31">
        <v>1</v>
      </c>
      <c r="M300" s="30">
        <v>1575</v>
      </c>
      <c r="N300" s="44">
        <v>-30</v>
      </c>
      <c r="O300" s="127">
        <v>1545</v>
      </c>
      <c r="P300" s="27"/>
      <c r="AR300" s="12"/>
      <c r="BH300" s="12"/>
      <c r="BX300" s="12"/>
      <c r="CN300" s="12"/>
    </row>
    <row r="301" spans="1:92" s="11" customFormat="1" ht="22.5">
      <c r="A301" s="32">
        <v>3</v>
      </c>
      <c r="B301" s="30" t="s">
        <v>79</v>
      </c>
      <c r="C301" s="30" t="s">
        <v>71</v>
      </c>
      <c r="D301" s="120" t="s">
        <v>158</v>
      </c>
      <c r="E301" s="45" t="s">
        <v>87</v>
      </c>
      <c r="F301" s="31" t="s">
        <v>86</v>
      </c>
      <c r="G301" s="31">
        <v>12</v>
      </c>
      <c r="H301" s="35">
        <v>4000</v>
      </c>
      <c r="I301" s="35"/>
      <c r="J301" s="34">
        <v>2</v>
      </c>
      <c r="K301" s="53" t="s">
        <v>167</v>
      </c>
      <c r="L301" s="31">
        <v>4</v>
      </c>
      <c r="M301" s="30">
        <f>H301*G301</f>
        <v>48000</v>
      </c>
      <c r="N301" s="44">
        <v>0</v>
      </c>
      <c r="O301" s="126">
        <v>48000</v>
      </c>
      <c r="P301" s="27"/>
      <c r="AR301" s="12"/>
      <c r="BH301" s="12"/>
      <c r="BX301" s="12"/>
      <c r="CN301" s="12"/>
    </row>
    <row r="302" spans="1:92" s="11" customFormat="1" ht="11.25">
      <c r="A302" s="32">
        <v>4</v>
      </c>
      <c r="B302" s="30"/>
      <c r="C302" s="30"/>
      <c r="D302" s="30"/>
      <c r="E302" s="30"/>
      <c r="F302" s="30"/>
      <c r="G302" s="30"/>
      <c r="H302" s="35"/>
      <c r="I302" s="35"/>
      <c r="J302" s="34"/>
      <c r="K302" s="33"/>
      <c r="L302" s="31"/>
      <c r="M302" s="30"/>
      <c r="N302" s="44"/>
      <c r="O302" s="57"/>
      <c r="P302" s="27"/>
      <c r="AR302" s="12"/>
      <c r="BH302" s="12"/>
      <c r="BX302" s="12"/>
      <c r="CN302" s="12"/>
    </row>
    <row r="303" spans="1:92" s="11" customFormat="1" ht="11.25">
      <c r="A303" s="32">
        <v>5</v>
      </c>
      <c r="B303" s="30"/>
      <c r="C303" s="30"/>
      <c r="D303" s="30"/>
      <c r="E303" s="30"/>
      <c r="F303" s="30"/>
      <c r="G303" s="30"/>
      <c r="H303" s="35"/>
      <c r="I303" s="35"/>
      <c r="J303" s="34"/>
      <c r="K303" s="33"/>
      <c r="L303" s="31"/>
      <c r="M303" s="30"/>
      <c r="N303" s="44"/>
      <c r="O303" s="28"/>
      <c r="P303" s="27"/>
      <c r="AR303" s="12"/>
      <c r="BH303" s="12"/>
      <c r="BX303" s="12"/>
      <c r="CN303" s="12"/>
    </row>
    <row r="304" spans="1:92" s="11" customFormat="1" ht="11.25">
      <c r="A304" s="32">
        <v>6</v>
      </c>
      <c r="B304" s="30"/>
      <c r="C304" s="30"/>
      <c r="D304" s="30"/>
      <c r="E304" s="30"/>
      <c r="F304" s="30"/>
      <c r="G304" s="30"/>
      <c r="H304" s="35"/>
      <c r="I304" s="35"/>
      <c r="J304" s="34"/>
      <c r="K304" s="33"/>
      <c r="L304" s="31"/>
      <c r="M304" s="29"/>
      <c r="N304" s="55"/>
      <c r="O304" s="28"/>
      <c r="P304" s="27"/>
      <c r="AR304" s="12"/>
      <c r="BH304" s="12"/>
      <c r="BX304" s="12"/>
      <c r="CN304" s="12"/>
    </row>
    <row r="305" spans="1:92" s="11" customFormat="1" ht="11.25">
      <c r="A305" s="32">
        <v>7</v>
      </c>
      <c r="B305" s="30"/>
      <c r="C305" s="30"/>
      <c r="D305" s="30"/>
      <c r="E305" s="30"/>
      <c r="F305" s="30"/>
      <c r="G305" s="30"/>
      <c r="H305" s="35"/>
      <c r="I305" s="35"/>
      <c r="J305" s="34"/>
      <c r="K305" s="33"/>
      <c r="L305" s="31"/>
      <c r="M305" s="29"/>
      <c r="N305" s="55"/>
      <c r="O305" s="28"/>
      <c r="P305" s="27"/>
      <c r="AR305" s="12"/>
      <c r="BH305" s="12"/>
      <c r="BX305" s="12"/>
      <c r="CN305" s="12"/>
    </row>
    <row r="306" spans="1:92" s="11" customFormat="1" ht="11.25">
      <c r="A306" s="32">
        <v>8</v>
      </c>
      <c r="B306" s="30"/>
      <c r="C306" s="30"/>
      <c r="D306" s="30"/>
      <c r="E306" s="30"/>
      <c r="F306" s="30"/>
      <c r="G306" s="30"/>
      <c r="H306" s="34"/>
      <c r="I306" s="34"/>
      <c r="J306" s="34"/>
      <c r="K306" s="33"/>
      <c r="L306" s="31"/>
      <c r="M306" s="29"/>
      <c r="N306" s="55"/>
      <c r="O306" s="28"/>
      <c r="P306" s="27"/>
      <c r="AR306" s="12"/>
      <c r="BH306" s="12"/>
      <c r="BX306" s="12"/>
      <c r="CN306" s="12"/>
    </row>
    <row r="307" spans="1:92" s="11" customFormat="1" ht="11.25">
      <c r="A307" s="32">
        <v>9</v>
      </c>
      <c r="B307" s="30"/>
      <c r="C307" s="30"/>
      <c r="D307" s="30"/>
      <c r="E307" s="30"/>
      <c r="F307" s="30"/>
      <c r="G307" s="30"/>
      <c r="H307" s="35"/>
      <c r="I307" s="35"/>
      <c r="J307" s="34"/>
      <c r="K307" s="33"/>
      <c r="L307" s="31"/>
      <c r="M307" s="29"/>
      <c r="N307" s="55"/>
      <c r="O307" s="28"/>
      <c r="P307" s="27"/>
      <c r="AR307" s="12"/>
      <c r="BH307" s="12"/>
      <c r="BX307" s="12"/>
      <c r="CN307" s="12"/>
    </row>
    <row r="308" spans="1:92" s="11" customFormat="1" ht="11.25">
      <c r="A308" s="32">
        <v>10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1"/>
      <c r="M308" s="29"/>
      <c r="N308" s="55"/>
      <c r="O308" s="28"/>
      <c r="P308" s="27"/>
      <c r="AR308" s="12"/>
      <c r="BH308" s="12"/>
      <c r="BX308" s="12"/>
      <c r="CN308" s="12"/>
    </row>
    <row r="309" spans="1:92" s="11" customFormat="1" ht="11.25">
      <c r="A309" s="32">
        <v>11</v>
      </c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1"/>
      <c r="M309" s="29"/>
      <c r="N309" s="55"/>
      <c r="O309" s="28"/>
      <c r="P309" s="27"/>
      <c r="AR309" s="12"/>
      <c r="BH309" s="12"/>
      <c r="BX309" s="12"/>
      <c r="CN309" s="12"/>
    </row>
    <row r="310" spans="1:92" s="11" customFormat="1" ht="11.25">
      <c r="A310" s="32">
        <v>12</v>
      </c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1"/>
      <c r="M310" s="29"/>
      <c r="N310" s="55"/>
      <c r="O310" s="28"/>
      <c r="P310" s="27"/>
      <c r="AR310" s="12"/>
      <c r="BH310" s="12"/>
      <c r="BX310" s="12"/>
      <c r="CN310" s="12"/>
    </row>
    <row r="311" spans="1:92" s="11" customFormat="1" ht="11.25">
      <c r="A311" s="32">
        <v>13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1"/>
      <c r="M311" s="29"/>
      <c r="N311" s="55"/>
      <c r="O311" s="28"/>
      <c r="P311" s="27"/>
      <c r="AR311" s="12"/>
      <c r="BH311" s="12"/>
      <c r="BX311" s="12"/>
      <c r="CN311" s="12"/>
    </row>
    <row r="312" spans="1:92" s="11" customFormat="1" ht="11.25">
      <c r="A312" s="32">
        <v>14</v>
      </c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1"/>
      <c r="M312" s="29"/>
      <c r="N312" s="55"/>
      <c r="O312" s="28"/>
      <c r="P312" s="27"/>
      <c r="AR312" s="12"/>
      <c r="BH312" s="12"/>
      <c r="BX312" s="12"/>
      <c r="CN312" s="12"/>
    </row>
    <row r="313" spans="1:92" s="11" customFormat="1" ht="11.25">
      <c r="A313" s="32">
        <v>15</v>
      </c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1"/>
      <c r="M313" s="29"/>
      <c r="N313" s="55"/>
      <c r="O313" s="28"/>
      <c r="P313" s="27"/>
      <c r="AR313" s="12"/>
      <c r="BH313" s="12"/>
      <c r="BX313" s="12"/>
      <c r="CN313" s="12"/>
    </row>
    <row r="314" spans="1:92" s="11" customFormat="1" ht="11.25">
      <c r="A314" s="32">
        <v>16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1"/>
      <c r="M314" s="29"/>
      <c r="N314" s="55"/>
      <c r="O314" s="28"/>
      <c r="P314" s="27"/>
      <c r="AR314" s="12"/>
      <c r="BH314" s="12"/>
      <c r="BX314" s="12"/>
      <c r="CN314" s="12"/>
    </row>
    <row r="315" spans="1:92" s="11" customFormat="1" ht="11.25">
      <c r="A315" s="32">
        <v>17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1"/>
      <c r="M315" s="29"/>
      <c r="N315" s="55"/>
      <c r="O315" s="28"/>
      <c r="P315" s="27"/>
      <c r="AR315" s="12"/>
      <c r="BH315" s="12"/>
      <c r="BX315" s="12"/>
      <c r="CN315" s="12"/>
    </row>
    <row r="316" spans="1:92" s="11" customFormat="1" ht="11.25">
      <c r="A316" s="32">
        <v>18</v>
      </c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1"/>
      <c r="M316" s="29"/>
      <c r="N316" s="55"/>
      <c r="O316" s="28"/>
      <c r="P316" s="27"/>
      <c r="AR316" s="12"/>
      <c r="BH316" s="12"/>
      <c r="BX316" s="12"/>
      <c r="CN316" s="12"/>
    </row>
    <row r="317" spans="1:92" s="11" customFormat="1" ht="11.25">
      <c r="A317" s="32">
        <v>19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1"/>
      <c r="M317" s="29"/>
      <c r="N317" s="55"/>
      <c r="O317" s="28"/>
      <c r="P317" s="27"/>
      <c r="AR317" s="12"/>
      <c r="BH317" s="12"/>
      <c r="BX317" s="12"/>
      <c r="CN317" s="12"/>
    </row>
    <row r="318" spans="1:92" s="11" customFormat="1" ht="12" thickBot="1">
      <c r="A318" s="26">
        <v>20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113"/>
      <c r="O318" s="22"/>
      <c r="P318" s="21"/>
      <c r="AR318" s="12"/>
      <c r="BH318" s="12"/>
      <c r="BX318" s="12"/>
      <c r="CN318" s="12"/>
    </row>
    <row r="319" spans="1:92" s="11" customFormat="1" ht="14.25" thickBot="1">
      <c r="A319" s="177" t="s">
        <v>47</v>
      </c>
      <c r="B319" s="178"/>
      <c r="C319" s="178"/>
      <c r="D319" s="178"/>
      <c r="E319" s="179"/>
      <c r="F319" s="19"/>
      <c r="G319" s="19"/>
      <c r="H319" s="20">
        <f>SUM(H299:H318)</f>
        <v>6500</v>
      </c>
      <c r="I319" s="19"/>
      <c r="J319" s="19"/>
      <c r="K319" s="19"/>
      <c r="L319" s="18">
        <f>SUM(L299:L318)</f>
        <v>6</v>
      </c>
      <c r="M319" s="17">
        <f>SUM(M299:M318)</f>
        <v>50625</v>
      </c>
      <c r="N319" s="112">
        <v>-30</v>
      </c>
      <c r="O319" s="16">
        <f>SUM(O299:O318)</f>
        <v>50595</v>
      </c>
      <c r="P319" s="15">
        <f>SUM(P299:P318)</f>
        <v>0</v>
      </c>
      <c r="AR319" s="12"/>
      <c r="BH319" s="12"/>
      <c r="BX319" s="12"/>
      <c r="CN319" s="12"/>
    </row>
    <row r="320" spans="1:92" s="11" customFormat="1" ht="12" thickBot="1">
      <c r="L320" s="12"/>
      <c r="AB320" s="12"/>
      <c r="AR320" s="12"/>
      <c r="BH320" s="12"/>
      <c r="BX320" s="12"/>
      <c r="CN320" s="12"/>
    </row>
    <row r="321" spans="1:92" s="11" customFormat="1" ht="14.25" thickBot="1">
      <c r="A321" s="173" t="s">
        <v>46</v>
      </c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14"/>
      <c r="O321" s="181" t="s">
        <v>45</v>
      </c>
      <c r="P321" s="181"/>
      <c r="AB321" s="12"/>
      <c r="AR321" s="12"/>
      <c r="BH321" s="12"/>
      <c r="BX321" s="12"/>
      <c r="CN321" s="12"/>
    </row>
    <row r="322" spans="1:92" s="11" customFormat="1" ht="12.75">
      <c r="A322" s="42" t="s">
        <v>44</v>
      </c>
      <c r="B322" s="40" t="s">
        <v>80</v>
      </c>
      <c r="C322" s="40" t="s">
        <v>12</v>
      </c>
      <c r="D322" s="40" t="s">
        <v>0</v>
      </c>
      <c r="E322" s="40" t="s">
        <v>11</v>
      </c>
      <c r="F322" s="40" t="s">
        <v>84</v>
      </c>
      <c r="G322" s="40" t="s">
        <v>84</v>
      </c>
      <c r="H322" s="41" t="s">
        <v>10</v>
      </c>
      <c r="I322" s="41" t="s">
        <v>73</v>
      </c>
      <c r="J322" s="40" t="s">
        <v>9</v>
      </c>
      <c r="K322" s="40" t="s">
        <v>8</v>
      </c>
      <c r="L322" s="39" t="s">
        <v>7</v>
      </c>
      <c r="M322" s="38" t="s">
        <v>89</v>
      </c>
      <c r="N322" s="108" t="s">
        <v>313</v>
      </c>
      <c r="O322" s="37" t="s">
        <v>76</v>
      </c>
      <c r="P322" s="36" t="s">
        <v>78</v>
      </c>
      <c r="AB322" s="12"/>
      <c r="AR322" s="12"/>
      <c r="BH322" s="12"/>
      <c r="BX322" s="12"/>
      <c r="CN322" s="12"/>
    </row>
    <row r="323" spans="1:92" s="11" customFormat="1">
      <c r="A323" s="32">
        <v>1</v>
      </c>
      <c r="B323" s="30" t="s">
        <v>79</v>
      </c>
      <c r="C323" s="30" t="s">
        <v>71</v>
      </c>
      <c r="D323" s="120" t="s">
        <v>157</v>
      </c>
      <c r="E323" s="54" t="s">
        <v>72</v>
      </c>
      <c r="F323" s="31" t="s">
        <v>85</v>
      </c>
      <c r="G323" s="31">
        <v>1</v>
      </c>
      <c r="H323" s="35">
        <v>1000</v>
      </c>
      <c r="I323" s="35">
        <v>1050</v>
      </c>
      <c r="J323" s="34">
        <v>4</v>
      </c>
      <c r="K323" s="53" t="s">
        <v>165</v>
      </c>
      <c r="L323" s="31">
        <v>1</v>
      </c>
      <c r="M323" s="30">
        <v>1050</v>
      </c>
      <c r="N323" s="44">
        <v>0</v>
      </c>
      <c r="O323" s="127">
        <v>1050</v>
      </c>
      <c r="P323" s="27"/>
      <c r="AB323" s="12"/>
      <c r="AR323" s="12"/>
      <c r="BH323" s="12"/>
      <c r="BX323" s="12"/>
      <c r="CN323" s="12"/>
    </row>
    <row r="324" spans="1:92" s="11" customFormat="1" ht="11.25">
      <c r="A324" s="32">
        <v>2</v>
      </c>
      <c r="B324" s="30" t="s">
        <v>79</v>
      </c>
      <c r="C324" s="30" t="s">
        <v>71</v>
      </c>
      <c r="D324" s="120" t="s">
        <v>82</v>
      </c>
      <c r="E324" s="30" t="s">
        <v>83</v>
      </c>
      <c r="F324" s="31" t="s">
        <v>85</v>
      </c>
      <c r="G324" s="31">
        <v>1</v>
      </c>
      <c r="H324" s="35">
        <v>1500</v>
      </c>
      <c r="I324" s="35">
        <v>1575</v>
      </c>
      <c r="J324" s="34">
        <v>4</v>
      </c>
      <c r="K324" s="53" t="s">
        <v>165</v>
      </c>
      <c r="L324" s="31">
        <v>1</v>
      </c>
      <c r="M324" s="30">
        <v>1575</v>
      </c>
      <c r="N324" s="44">
        <v>-30</v>
      </c>
      <c r="O324" s="127">
        <v>1545</v>
      </c>
      <c r="P324" s="27"/>
      <c r="AB324" s="12"/>
      <c r="AR324" s="12"/>
      <c r="BH324" s="12"/>
      <c r="BX324" s="12"/>
      <c r="CN324" s="12"/>
    </row>
    <row r="325" spans="1:92" s="11" customFormat="1" ht="11.25">
      <c r="A325" s="32">
        <v>3</v>
      </c>
      <c r="B325" s="30" t="s">
        <v>79</v>
      </c>
      <c r="C325" s="30" t="s">
        <v>71</v>
      </c>
      <c r="D325" s="120" t="s">
        <v>88</v>
      </c>
      <c r="E325" s="30" t="s">
        <v>83</v>
      </c>
      <c r="F325" s="31" t="s">
        <v>86</v>
      </c>
      <c r="G325" s="31">
        <v>12</v>
      </c>
      <c r="H325" s="35">
        <v>1500</v>
      </c>
      <c r="I325" s="35"/>
      <c r="J325" s="34">
        <v>1</v>
      </c>
      <c r="K325" s="53" t="s">
        <v>168</v>
      </c>
      <c r="L325" s="31">
        <v>1</v>
      </c>
      <c r="M325" s="30">
        <f>H325*G325</f>
        <v>18000</v>
      </c>
      <c r="N325" s="44">
        <v>0</v>
      </c>
      <c r="O325" s="127">
        <v>18000</v>
      </c>
      <c r="P325" s="27"/>
      <c r="AB325" s="12"/>
      <c r="AR325" s="12"/>
      <c r="BH325" s="12"/>
      <c r="BX325" s="12"/>
      <c r="CN325" s="12"/>
    </row>
    <row r="326" spans="1:92" s="11" customFormat="1" ht="11.25">
      <c r="A326" s="32">
        <v>4</v>
      </c>
      <c r="B326" s="30" t="s">
        <v>79</v>
      </c>
      <c r="C326" s="30" t="s">
        <v>90</v>
      </c>
      <c r="D326" s="120" t="s">
        <v>92</v>
      </c>
      <c r="E326" s="30" t="s">
        <v>91</v>
      </c>
      <c r="F326" s="31" t="s">
        <v>90</v>
      </c>
      <c r="G326" s="31"/>
      <c r="H326" s="35">
        <v>6500</v>
      </c>
      <c r="I326" s="35">
        <v>6825</v>
      </c>
      <c r="J326" s="34"/>
      <c r="K326" s="33"/>
      <c r="L326" s="31">
        <v>1</v>
      </c>
      <c r="M326" s="30">
        <v>6825</v>
      </c>
      <c r="N326" s="44">
        <v>0</v>
      </c>
      <c r="O326" s="127">
        <v>6825</v>
      </c>
      <c r="P326" s="27"/>
      <c r="AB326" s="12"/>
      <c r="AR326" s="12"/>
      <c r="BH326" s="12"/>
      <c r="BX326" s="12"/>
      <c r="CN326" s="12"/>
    </row>
    <row r="327" spans="1:92" s="11" customFormat="1" ht="11.25">
      <c r="A327" s="32">
        <v>5</v>
      </c>
      <c r="B327" s="30" t="s">
        <v>79</v>
      </c>
      <c r="C327" s="30" t="s">
        <v>90</v>
      </c>
      <c r="D327" s="120" t="s">
        <v>93</v>
      </c>
      <c r="E327" s="30" t="s">
        <v>94</v>
      </c>
      <c r="F327" s="31" t="s">
        <v>90</v>
      </c>
      <c r="G327" s="31"/>
      <c r="H327" s="34">
        <v>200</v>
      </c>
      <c r="I327" s="34"/>
      <c r="J327" s="34"/>
      <c r="K327" s="33"/>
      <c r="L327" s="31">
        <v>1</v>
      </c>
      <c r="M327" s="30">
        <v>200</v>
      </c>
      <c r="N327" s="44">
        <v>0</v>
      </c>
      <c r="O327" s="127">
        <v>200</v>
      </c>
      <c r="P327" s="27"/>
      <c r="AB327" s="12"/>
      <c r="AR327" s="12"/>
      <c r="BH327" s="12"/>
      <c r="BX327" s="12"/>
      <c r="CN327" s="12"/>
    </row>
    <row r="328" spans="1:92" s="11" customFormat="1" ht="11.25">
      <c r="A328" s="32">
        <v>6</v>
      </c>
      <c r="B328" s="30"/>
      <c r="C328" s="30"/>
      <c r="D328" s="30"/>
      <c r="E328" s="30"/>
      <c r="F328" s="30"/>
      <c r="G328" s="30"/>
      <c r="H328" s="35"/>
      <c r="I328" s="35"/>
      <c r="J328" s="34"/>
      <c r="K328" s="33"/>
      <c r="L328" s="31"/>
      <c r="M328" s="30"/>
      <c r="N328" s="44"/>
      <c r="O328" s="124"/>
      <c r="P328" s="27"/>
      <c r="AB328" s="12"/>
      <c r="AR328" s="12"/>
      <c r="BH328" s="12"/>
      <c r="BX328" s="12"/>
      <c r="CN328" s="12"/>
    </row>
    <row r="329" spans="1:92" s="11" customFormat="1" ht="11.25">
      <c r="A329" s="32">
        <v>7</v>
      </c>
      <c r="B329" s="30"/>
      <c r="C329" s="30"/>
      <c r="D329" s="30"/>
      <c r="E329" s="30"/>
      <c r="F329" s="30"/>
      <c r="G329" s="30"/>
      <c r="H329" s="35"/>
      <c r="I329" s="35"/>
      <c r="J329" s="34"/>
      <c r="K329" s="33"/>
      <c r="L329" s="31"/>
      <c r="M329" s="30"/>
      <c r="N329" s="44"/>
      <c r="O329" s="28"/>
      <c r="P329" s="27"/>
      <c r="AB329" s="12"/>
      <c r="AR329" s="12"/>
      <c r="BH329" s="12"/>
      <c r="BX329" s="12"/>
      <c r="CN329" s="12"/>
    </row>
    <row r="330" spans="1:92" s="11" customFormat="1" ht="11.25">
      <c r="A330" s="32">
        <v>8</v>
      </c>
      <c r="B330" s="30"/>
      <c r="C330" s="30"/>
      <c r="D330" s="30"/>
      <c r="E330" s="30"/>
      <c r="F330" s="30"/>
      <c r="G330" s="30"/>
      <c r="H330" s="34"/>
      <c r="I330" s="34"/>
      <c r="J330" s="34"/>
      <c r="K330" s="33"/>
      <c r="L330" s="31"/>
      <c r="M330" s="29"/>
      <c r="N330" s="55"/>
      <c r="O330" s="28"/>
      <c r="P330" s="27"/>
      <c r="AB330" s="12"/>
      <c r="AR330" s="12"/>
      <c r="BH330" s="12"/>
      <c r="BX330" s="12"/>
      <c r="CN330" s="12"/>
    </row>
    <row r="331" spans="1:92" s="11" customFormat="1" ht="11.25">
      <c r="A331" s="32">
        <v>9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1"/>
      <c r="M331" s="29"/>
      <c r="N331" s="55"/>
      <c r="O331" s="28"/>
      <c r="P331" s="27"/>
      <c r="AB331" s="12"/>
      <c r="AR331" s="12"/>
      <c r="BH331" s="12"/>
      <c r="BX331" s="12"/>
      <c r="CN331" s="12"/>
    </row>
    <row r="332" spans="1:92" s="11" customFormat="1" ht="11.25">
      <c r="A332" s="32">
        <v>10</v>
      </c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1"/>
      <c r="M332" s="29"/>
      <c r="N332" s="55"/>
      <c r="O332" s="28"/>
      <c r="P332" s="27"/>
      <c r="AB332" s="12"/>
      <c r="AR332" s="12"/>
      <c r="BH332" s="12"/>
      <c r="BX332" s="12"/>
      <c r="CN332" s="12"/>
    </row>
    <row r="333" spans="1:92" s="11" customFormat="1" ht="11.25">
      <c r="A333" s="32">
        <v>11</v>
      </c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1"/>
      <c r="M333" s="29"/>
      <c r="N333" s="55"/>
      <c r="O333" s="28"/>
      <c r="P333" s="27"/>
      <c r="AB333" s="12"/>
      <c r="AR333" s="12"/>
      <c r="BH333" s="12"/>
      <c r="BX333" s="12"/>
      <c r="CN333" s="12"/>
    </row>
    <row r="334" spans="1:92" s="11" customFormat="1" ht="11.25">
      <c r="A334" s="32">
        <v>12</v>
      </c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1"/>
      <c r="M334" s="29"/>
      <c r="N334" s="55"/>
      <c r="O334" s="28"/>
      <c r="P334" s="27"/>
      <c r="AB334" s="12"/>
      <c r="AR334" s="12"/>
      <c r="BH334" s="12"/>
      <c r="BX334" s="12"/>
      <c r="CN334" s="12"/>
    </row>
    <row r="335" spans="1:92" s="11" customFormat="1" ht="11.25">
      <c r="A335" s="32">
        <v>13</v>
      </c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1"/>
      <c r="M335" s="29"/>
      <c r="N335" s="55"/>
      <c r="O335" s="28"/>
      <c r="P335" s="27"/>
      <c r="AB335" s="12"/>
      <c r="AR335" s="12"/>
      <c r="BH335" s="12"/>
      <c r="BX335" s="12"/>
      <c r="CN335" s="12"/>
    </row>
    <row r="336" spans="1:92" s="11" customFormat="1" ht="11.25">
      <c r="A336" s="32">
        <v>14</v>
      </c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1"/>
      <c r="M336" s="29"/>
      <c r="N336" s="55"/>
      <c r="O336" s="28"/>
      <c r="P336" s="27"/>
      <c r="AB336" s="12"/>
      <c r="AR336" s="12"/>
      <c r="BH336" s="12"/>
      <c r="BX336" s="12"/>
      <c r="CN336" s="12"/>
    </row>
    <row r="337" spans="1:92" s="11" customFormat="1" ht="11.25">
      <c r="A337" s="32">
        <v>15</v>
      </c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1"/>
      <c r="M337" s="29"/>
      <c r="N337" s="55"/>
      <c r="O337" s="28"/>
      <c r="P337" s="27"/>
      <c r="AB337" s="12"/>
      <c r="AR337" s="12"/>
      <c r="BH337" s="12"/>
      <c r="BX337" s="12"/>
      <c r="CN337" s="12"/>
    </row>
    <row r="338" spans="1:92" s="11" customFormat="1" ht="11.25">
      <c r="A338" s="32">
        <v>16</v>
      </c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1"/>
      <c r="M338" s="29"/>
      <c r="N338" s="55"/>
      <c r="O338" s="28"/>
      <c r="P338" s="27"/>
      <c r="AB338" s="12"/>
      <c r="AR338" s="12"/>
      <c r="BH338" s="12"/>
      <c r="BX338" s="12"/>
      <c r="CN338" s="12"/>
    </row>
    <row r="339" spans="1:92" s="11" customFormat="1" ht="11.25">
      <c r="A339" s="32">
        <v>17</v>
      </c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1"/>
      <c r="M339" s="29"/>
      <c r="N339" s="55"/>
      <c r="O339" s="28"/>
      <c r="P339" s="27"/>
      <c r="AB339" s="12"/>
      <c r="AR339" s="12"/>
      <c r="BH339" s="12"/>
      <c r="BX339" s="12"/>
      <c r="CN339" s="12"/>
    </row>
    <row r="340" spans="1:92" s="11" customFormat="1" ht="11.25">
      <c r="A340" s="32">
        <v>18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1"/>
      <c r="M340" s="29"/>
      <c r="N340" s="55"/>
      <c r="O340" s="28"/>
      <c r="P340" s="27"/>
      <c r="AB340" s="12"/>
      <c r="AR340" s="12"/>
      <c r="BH340" s="12"/>
      <c r="BX340" s="12"/>
      <c r="CN340" s="12"/>
    </row>
    <row r="341" spans="1:92" s="11" customFormat="1" ht="11.25">
      <c r="A341" s="32">
        <v>19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1"/>
      <c r="M341" s="29"/>
      <c r="N341" s="55"/>
      <c r="O341" s="28"/>
      <c r="P341" s="27"/>
      <c r="AB341" s="12"/>
      <c r="AR341" s="12"/>
      <c r="BH341" s="12"/>
      <c r="BX341" s="12"/>
      <c r="CN341" s="12"/>
    </row>
    <row r="342" spans="1:92" s="11" customFormat="1" ht="12" thickBot="1">
      <c r="A342" s="26">
        <v>20</v>
      </c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113"/>
      <c r="O342" s="22"/>
      <c r="P342" s="21"/>
      <c r="AB342" s="12"/>
      <c r="AR342" s="12"/>
      <c r="BH342" s="12"/>
      <c r="BX342" s="12"/>
      <c r="CN342" s="12"/>
    </row>
    <row r="343" spans="1:92" s="11" customFormat="1" ht="14.25" thickBot="1">
      <c r="A343" s="177" t="s">
        <v>43</v>
      </c>
      <c r="B343" s="178"/>
      <c r="C343" s="178"/>
      <c r="D343" s="178"/>
      <c r="E343" s="179"/>
      <c r="F343" s="19"/>
      <c r="G343" s="19"/>
      <c r="H343" s="20">
        <f>SUM(H323:H342)</f>
        <v>10700</v>
      </c>
      <c r="I343" s="19"/>
      <c r="J343" s="19"/>
      <c r="K343" s="19"/>
      <c r="L343" s="18">
        <f>SUM(L323:L342)</f>
        <v>5</v>
      </c>
      <c r="M343" s="17">
        <f>SUM(M323:M342)</f>
        <v>27650</v>
      </c>
      <c r="N343" s="112">
        <v>-30</v>
      </c>
      <c r="O343" s="16">
        <f>SUM(O323:O342)</f>
        <v>27620</v>
      </c>
      <c r="P343" s="15">
        <f>SUM(P323:P342)</f>
        <v>0</v>
      </c>
      <c r="AB343" s="12"/>
      <c r="AR343" s="12"/>
      <c r="BH343" s="12"/>
      <c r="BX343" s="12"/>
      <c r="CN343" s="12"/>
    </row>
  </sheetData>
  <autoFilter ref="D1:D343" xr:uid="{00000000-0009-0000-0000-000007000000}"/>
  <mergeCells count="71">
    <mergeCell ref="H5:I5"/>
    <mergeCell ref="A319:E319"/>
    <mergeCell ref="A14:C14"/>
    <mergeCell ref="A16:C16"/>
    <mergeCell ref="A95:C95"/>
    <mergeCell ref="A96:C96"/>
    <mergeCell ref="A154:M154"/>
    <mergeCell ref="A69:M69"/>
    <mergeCell ref="A236:E236"/>
    <mergeCell ref="A260:E260"/>
    <mergeCell ref="A262:C262"/>
    <mergeCell ref="A295:E295"/>
    <mergeCell ref="A15:D15"/>
    <mergeCell ref="H9:J9"/>
    <mergeCell ref="A9:D9"/>
    <mergeCell ref="A343:E343"/>
    <mergeCell ref="A321:M321"/>
    <mergeCell ref="A238:M238"/>
    <mergeCell ref="O321:P321"/>
    <mergeCell ref="A17:C17"/>
    <mergeCell ref="O238:P238"/>
    <mergeCell ref="O273:P273"/>
    <mergeCell ref="A297:M297"/>
    <mergeCell ref="O297:P297"/>
    <mergeCell ref="A261:E261"/>
    <mergeCell ref="A263:C263"/>
    <mergeCell ref="A264:C264"/>
    <mergeCell ref="A273:M273"/>
    <mergeCell ref="A176:E176"/>
    <mergeCell ref="A93:E93"/>
    <mergeCell ref="A94:C94"/>
    <mergeCell ref="A2:E2"/>
    <mergeCell ref="H2:K2"/>
    <mergeCell ref="A7:E7"/>
    <mergeCell ref="H7:K7"/>
    <mergeCell ref="A13:E13"/>
    <mergeCell ref="A3:C3"/>
    <mergeCell ref="H3:I3"/>
    <mergeCell ref="A8:C8"/>
    <mergeCell ref="H8:I8"/>
    <mergeCell ref="A11:C11"/>
    <mergeCell ref="H11:I11"/>
    <mergeCell ref="A10:C10"/>
    <mergeCell ref="A4:C4"/>
    <mergeCell ref="H4:I4"/>
    <mergeCell ref="H10:I10"/>
    <mergeCell ref="A5:C5"/>
    <mergeCell ref="O190:P190"/>
    <mergeCell ref="A214:M214"/>
    <mergeCell ref="O214:P214"/>
    <mergeCell ref="A178:E178"/>
    <mergeCell ref="A179:C179"/>
    <mergeCell ref="A180:C180"/>
    <mergeCell ref="A181:C181"/>
    <mergeCell ref="A212:E212"/>
    <mergeCell ref="A190:M190"/>
    <mergeCell ref="O154:P154"/>
    <mergeCell ref="A91:E91"/>
    <mergeCell ref="A128:E128"/>
    <mergeCell ref="A152:E152"/>
    <mergeCell ref="A106:M106"/>
    <mergeCell ref="O106:P106"/>
    <mergeCell ref="A130:M130"/>
    <mergeCell ref="O130:P130"/>
    <mergeCell ref="O69:P69"/>
    <mergeCell ref="A43:E43"/>
    <mergeCell ref="A67:E67"/>
    <mergeCell ref="A21:M21"/>
    <mergeCell ref="O21:P21"/>
    <mergeCell ref="A45:M45"/>
    <mergeCell ref="O45:P45"/>
  </mergeCells>
  <phoneticPr fontId="1" type="noConversion"/>
  <pageMargins left="0.7" right="0.7" top="0.75" bottom="0.75" header="0.3" footer="0.3"/>
  <pageSetup paperSize="8" scale="93" orientation="portrait" r:id="rId1"/>
  <rowBreaks count="3" manualBreakCount="3">
    <brk id="105" max="16383" man="1"/>
    <brk id="189" max="16383" man="1"/>
    <brk id="2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未收帳款</vt:lpstr>
      <vt:lpstr>零用金表單</vt:lpstr>
      <vt:lpstr>印黑帳本</vt:lpstr>
      <vt:lpstr>未出帳表 明細</vt:lpstr>
      <vt:lpstr>印黑2025出帳表 </vt:lpstr>
      <vt:lpstr>印黑2024出帳表</vt:lpstr>
      <vt:lpstr>2025墨水機應收帳款 </vt:lpstr>
      <vt:lpstr>2024墨水機應收帳款 </vt:lpstr>
      <vt:lpstr>2023墨水機應收帳款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Alan</cp:lastModifiedBy>
  <cp:lastPrinted>2018-12-14T02:54:57Z</cp:lastPrinted>
  <dcterms:created xsi:type="dcterms:W3CDTF">2017-07-14T09:45:09Z</dcterms:created>
  <dcterms:modified xsi:type="dcterms:W3CDTF">2025-08-28T00:49:33Z</dcterms:modified>
</cp:coreProperties>
</file>