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315" windowHeight="7230" activeTab="2"/>
  </bookViews>
  <sheets>
    <sheet name="Tabelle1" sheetId="1" r:id="rId1"/>
    <sheet name="Tabelle2" sheetId="2" r:id="rId2"/>
    <sheet name="Tabelle3" sheetId="3" r:id="rId3"/>
    <sheet name="Sheet1" sheetId="4" r:id="rId4"/>
    <sheet name="Sheet2" sheetId="5" r:id="rId5"/>
  </sheets>
  <definedNames>
    <definedName name="_xlnm._FilterDatabase" localSheetId="3" hidden="1">Sheet1!$B$4:$B$14</definedName>
  </definedNames>
  <calcPr calcId="145621"/>
</workbook>
</file>

<file path=xl/calcChain.xml><?xml version="1.0" encoding="utf-8"?>
<calcChain xmlns="http://schemas.openxmlformats.org/spreadsheetml/2006/main">
  <c r="D24" i="4" l="1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D28" i="4"/>
  <c r="E28" i="4"/>
  <c r="F28" i="4"/>
  <c r="G28" i="4"/>
  <c r="H28" i="4"/>
  <c r="I28" i="4"/>
  <c r="J28" i="4"/>
  <c r="K28" i="4"/>
  <c r="L28" i="4"/>
  <c r="M28" i="4"/>
  <c r="N28" i="4"/>
  <c r="E23" i="4"/>
  <c r="F23" i="4"/>
  <c r="G23" i="4"/>
  <c r="H23" i="4"/>
  <c r="I23" i="4"/>
  <c r="J23" i="4"/>
  <c r="K23" i="4"/>
  <c r="L23" i="4"/>
  <c r="M23" i="4"/>
  <c r="N23" i="4"/>
  <c r="D23" i="4"/>
  <c r="G92" i="1" l="1"/>
  <c r="D107" i="1"/>
  <c r="D99" i="1"/>
  <c r="D92" i="1"/>
  <c r="K108" i="1"/>
  <c r="K105" i="1"/>
  <c r="N73" i="1"/>
  <c r="N72" i="1"/>
  <c r="J61" i="1"/>
  <c r="G61" i="1"/>
  <c r="D61" i="1"/>
  <c r="D75" i="1" l="1"/>
  <c r="D80" i="1" s="1"/>
  <c r="J68" i="1"/>
  <c r="J67" i="1"/>
  <c r="G68" i="1"/>
  <c r="G67" i="1"/>
  <c r="D68" i="1"/>
  <c r="D67" i="1"/>
  <c r="F76" i="2" l="1"/>
  <c r="H68" i="2"/>
  <c r="H67" i="2"/>
  <c r="E68" i="2"/>
  <c r="E67" i="2"/>
  <c r="D52" i="2"/>
  <c r="G44" i="2"/>
  <c r="G48" i="2"/>
  <c r="G52" i="2"/>
  <c r="G57" i="2"/>
  <c r="G61" i="2"/>
  <c r="G65" i="2"/>
  <c r="G69" i="2"/>
  <c r="G73" i="2"/>
  <c r="D73" i="2"/>
  <c r="D69" i="2"/>
  <c r="D65" i="2"/>
  <c r="D61" i="2"/>
  <c r="D57" i="2"/>
  <c r="D48" i="2"/>
  <c r="D44" i="2"/>
  <c r="C76" i="2"/>
  <c r="F77" i="2"/>
  <c r="C77" i="2"/>
  <c r="F73" i="2"/>
  <c r="C73" i="2"/>
  <c r="F69" i="2"/>
  <c r="C69" i="2"/>
  <c r="F65" i="2"/>
  <c r="C65" i="2"/>
  <c r="F61" i="2"/>
  <c r="C61" i="2"/>
  <c r="F57" i="2"/>
  <c r="C57" i="2"/>
  <c r="F52" i="2"/>
  <c r="C52" i="2"/>
  <c r="F48" i="2"/>
  <c r="C48" i="2"/>
  <c r="F44" i="2"/>
  <c r="C44" i="2"/>
  <c r="B31" i="2"/>
  <c r="B30" i="2"/>
  <c r="C78" i="2" l="1"/>
  <c r="F78" i="2"/>
</calcChain>
</file>

<file path=xl/sharedStrings.xml><?xml version="1.0" encoding="utf-8"?>
<sst xmlns="http://schemas.openxmlformats.org/spreadsheetml/2006/main" count="473" uniqueCount="201">
  <si>
    <t>Cerro Colorado</t>
  </si>
  <si>
    <t>El Abra</t>
  </si>
  <si>
    <t>Zaldivar</t>
  </si>
  <si>
    <t>Lixiviant</t>
  </si>
  <si>
    <t xml:space="preserve">Cathode </t>
  </si>
  <si>
    <t>tonnes/year</t>
  </si>
  <si>
    <t>H2SO4</t>
  </si>
  <si>
    <t>kg/m3</t>
  </si>
  <si>
    <t>Cu</t>
  </si>
  <si>
    <t>Pregnant</t>
  </si>
  <si>
    <t>from leach</t>
  </si>
  <si>
    <t>m3/hr</t>
  </si>
  <si>
    <t>tonnes/tonnes of cathode Cu</t>
  </si>
  <si>
    <t>H2SO4 consumption</t>
  </si>
  <si>
    <t>Ore info</t>
  </si>
  <si>
    <t>leached mineral</t>
  </si>
  <si>
    <t>chalcocite 0,8%, chrysocolla 0,36%</t>
  </si>
  <si>
    <t>chrysocolla</t>
  </si>
  <si>
    <t>chalcocite, bronchantite, chrysocolla</t>
  </si>
  <si>
    <t>% Cu in ore</t>
  </si>
  <si>
    <t>leachable</t>
  </si>
  <si>
    <t>non-leachable</t>
  </si>
  <si>
    <t>% Cu recovered in solution</t>
  </si>
  <si>
    <t>Heaps</t>
  </si>
  <si>
    <t>total area under leach</t>
  </si>
  <si>
    <t>m²</t>
  </si>
  <si>
    <t>cells under leach</t>
  </si>
  <si>
    <t>heap height</t>
  </si>
  <si>
    <t>Temperature</t>
  </si>
  <si>
    <t>°C</t>
  </si>
  <si>
    <t>application rate</t>
  </si>
  <si>
    <t>m³/hour/m²</t>
  </si>
  <si>
    <t>Leach cycle</t>
  </si>
  <si>
    <t>rest</t>
  </si>
  <si>
    <t>leach</t>
  </si>
  <si>
    <t>SX plant details</t>
  </si>
  <si>
    <t>type</t>
  </si>
  <si>
    <t>series</t>
  </si>
  <si>
    <t>2 series</t>
  </si>
  <si>
    <t>2 series -parallel</t>
  </si>
  <si>
    <t>number of trains</t>
  </si>
  <si>
    <t>extraction mixer-settler per train</t>
  </si>
  <si>
    <t>series 2; series-parallel 3</t>
  </si>
  <si>
    <t>series 2; series-parallel 1</t>
  </si>
  <si>
    <t>strip mixer-settlers per train</t>
  </si>
  <si>
    <t>Flowrates per train</t>
  </si>
  <si>
    <t>m³/hour</t>
  </si>
  <si>
    <t>1400 series</t>
  </si>
  <si>
    <t>2400 series-parallel</t>
  </si>
  <si>
    <t>pregnant solution</t>
  </si>
  <si>
    <t>organic</t>
  </si>
  <si>
    <t>depleted electrolyte</t>
  </si>
  <si>
    <t>% of electrolyte sent to SX</t>
  </si>
  <si>
    <t>Solution details</t>
  </si>
  <si>
    <t>raffinate</t>
  </si>
  <si>
    <t>barren organic</t>
  </si>
  <si>
    <t>loaded organic</t>
  </si>
  <si>
    <t>enriched eletrolyte</t>
  </si>
  <si>
    <t>kg/m³</t>
  </si>
  <si>
    <t>Ejemplo transporte de camiones (pag 13)</t>
  </si>
  <si>
    <t>Ley cobre 2000</t>
  </si>
  <si>
    <t>Ley cobre 2012</t>
  </si>
  <si>
    <t>Transporte camión</t>
  </si>
  <si>
    <t>Ton métricas</t>
  </si>
  <si>
    <t>Cobre transportado 2000</t>
  </si>
  <si>
    <t>Cobre transportado 2012</t>
  </si>
  <si>
    <t>kg</t>
  </si>
  <si>
    <t>Aumento dureza</t>
  </si>
  <si>
    <t>Indice trabajo</t>
  </si>
  <si>
    <t>kWh/t corta</t>
  </si>
  <si>
    <t>Combustibles</t>
  </si>
  <si>
    <t>Electricidad</t>
  </si>
  <si>
    <t>Proceso</t>
  </si>
  <si>
    <t>Tipo de energía</t>
  </si>
  <si>
    <t>Energía (TJ)</t>
  </si>
  <si>
    <t>Mina rajo</t>
  </si>
  <si>
    <t>Total</t>
  </si>
  <si>
    <t>Mina subterránea</t>
  </si>
  <si>
    <t>Mina</t>
  </si>
  <si>
    <t>LX-SX-EW</t>
  </si>
  <si>
    <t>Fundición</t>
  </si>
  <si>
    <t>Refinería</t>
  </si>
  <si>
    <t>Servicios</t>
  </si>
  <si>
    <t>Concentradora</t>
  </si>
  <si>
    <t>MJ/TMF</t>
  </si>
  <si>
    <t>MJ/TM</t>
  </si>
  <si>
    <t>Energía</t>
  </si>
  <si>
    <t>Rajo</t>
  </si>
  <si>
    <t>subterránea</t>
  </si>
  <si>
    <t>rajo</t>
  </si>
  <si>
    <t>Subterránea</t>
  </si>
  <si>
    <t>Combustibless</t>
  </si>
  <si>
    <t>(MJ/TM mineral ext)</t>
  </si>
  <si>
    <t>(MJ/TM mineral proc)</t>
  </si>
  <si>
    <t>(MJ/TM mineral conc)</t>
  </si>
  <si>
    <t>Combustible</t>
  </si>
  <si>
    <t>Eléctrica</t>
  </si>
  <si>
    <t>Mina (rajo+subte)</t>
  </si>
  <si>
    <t>Unidad</t>
  </si>
  <si>
    <t xml:space="preserve">Mina rajo </t>
  </si>
  <si>
    <t>(MJ/TM mineral extraido)</t>
  </si>
  <si>
    <t>(MJ/TM mineral tratado)</t>
  </si>
  <si>
    <t xml:space="preserve">Minasubterránea </t>
  </si>
  <si>
    <t xml:space="preserve">Mina </t>
  </si>
  <si>
    <t xml:space="preserve">Concentradora </t>
  </si>
  <si>
    <t xml:space="preserve">Fundición </t>
  </si>
  <si>
    <t>(MJ/TM conc. Fundidos)</t>
  </si>
  <si>
    <t>Evolución de los consumos de energía en la minería del cobre, por proceso y tipo de energía, 2001-2012 (TJ)</t>
  </si>
  <si>
    <t>Evolución de los consumos unitarios de energía por fino contenido, 2001 – 2012 (MJ/TMF) - País</t>
  </si>
  <si>
    <t>Evolución de los consumos unitarios de energía por producto extraído/procesado, 2001 – 2012 (MJ/TMF) - País</t>
  </si>
  <si>
    <t>Evolución de los consumos unitarios globales de energía, 2001 – 2012 (GJ/TMF) - País</t>
  </si>
  <si>
    <t>Consumos unitarios de energía eléctrica por fino contenido, 2001 – 2012 (MJ/TMF) - SING</t>
  </si>
  <si>
    <t>Consumos unitarios de energía eléctrica por producto procesado/extraído, 2001 – 2012 (MJ/TM) - SING</t>
  </si>
  <si>
    <t>Consumos unitarios de energía eléctrica por fino contenido, 2001 – 2012 (MJ/TMF) - SIC</t>
  </si>
  <si>
    <t>Consumos unitarios de energía eléctrica por producto procesado/extraído, 2001 – 2012 (MJ/TM) - SIC</t>
  </si>
  <si>
    <t>Total heap area</t>
  </si>
  <si>
    <t>Total heap area (m²)</t>
  </si>
  <si>
    <t>Total lixiviant flow</t>
  </si>
  <si>
    <t>1000 m²</t>
  </si>
  <si>
    <t>days</t>
  </si>
  <si>
    <t>top heap area</t>
  </si>
  <si>
    <t>Total flow from leach</t>
  </si>
  <si>
    <t>Make up and others</t>
  </si>
  <si>
    <t>m³/hr</t>
  </si>
  <si>
    <t>kg/hr</t>
  </si>
  <si>
    <t>cells</t>
  </si>
  <si>
    <t>flow rate</t>
  </si>
  <si>
    <t>m3/min/cell</t>
  </si>
  <si>
    <t>Cu pregnant</t>
  </si>
  <si>
    <t>kg Cu/m3</t>
  </si>
  <si>
    <t>Cu raffinate</t>
  </si>
  <si>
    <t>Cu extraction rate</t>
  </si>
  <si>
    <t>kg Cu/hr</t>
  </si>
  <si>
    <t>Electrolyte</t>
  </si>
  <si>
    <t>on train</t>
  </si>
  <si>
    <t>ele FR</t>
  </si>
  <si>
    <t>Estado / Condición</t>
  </si>
  <si>
    <t>En Operación / Base</t>
  </si>
  <si>
    <t>Factibilidad / Probable</t>
  </si>
  <si>
    <t>Prefactibilidad / Posible</t>
  </si>
  <si>
    <t>CONCENTRADOS</t>
  </si>
  <si>
    <t xml:space="preserve"> En Ejecución / Base</t>
  </si>
  <si>
    <t>Factibilidad</t>
  </si>
  <si>
    <t>Posible</t>
  </si>
  <si>
    <t>Factibilidad / Posible</t>
  </si>
  <si>
    <t xml:space="preserve">TOTAL CONCENTRADOS </t>
  </si>
  <si>
    <t>Estado</t>
  </si>
  <si>
    <t>Condición</t>
  </si>
  <si>
    <t>En</t>
  </si>
  <si>
    <t>Operación</t>
  </si>
  <si>
    <t>Base</t>
  </si>
  <si>
    <t>Probable</t>
  </si>
  <si>
    <t>TOTAL SX EW</t>
  </si>
  <si>
    <t>SX EW</t>
  </si>
  <si>
    <t>COBRE MINA</t>
  </si>
  <si>
    <t>TOTAL COBRE MINA</t>
  </si>
  <si>
    <t>Región</t>
  </si>
  <si>
    <t>Inicio</t>
  </si>
  <si>
    <t>Escondida</t>
  </si>
  <si>
    <t>Antofagasta</t>
  </si>
  <si>
    <t>Operando</t>
  </si>
  <si>
    <t>Michilla</t>
  </si>
  <si>
    <t>Esperanza</t>
  </si>
  <si>
    <t>Nuevo</t>
  </si>
  <si>
    <t>Antucoya</t>
  </si>
  <si>
    <t>Parinacota</t>
  </si>
  <si>
    <t>Atacama</t>
  </si>
  <si>
    <t>PreFactibilidad</t>
  </si>
  <si>
    <t>Pre-Factibilidad</t>
  </si>
  <si>
    <t>Expansión</t>
  </si>
  <si>
    <t>Tarapacá</t>
  </si>
  <si>
    <t>Relincho</t>
  </si>
  <si>
    <t>Operación o proyecto</t>
  </si>
  <si>
    <t>Tipo de proyecto</t>
  </si>
  <si>
    <t>Las Cenizas Tal Tal</t>
  </si>
  <si>
    <t>Mantos de Luna</t>
  </si>
  <si>
    <t>Sierra Gorda</t>
  </si>
  <si>
    <t>Pampa Camarones</t>
  </si>
  <si>
    <t>El Morro</t>
  </si>
  <si>
    <t>En Ejecución</t>
  </si>
  <si>
    <t>Diego de Almagro</t>
  </si>
  <si>
    <t>Santo Domingo</t>
  </si>
  <si>
    <t>RT Sulfuros II</t>
  </si>
  <si>
    <t>Quebrada Blanca Fase II</t>
  </si>
  <si>
    <t>Mantoverde</t>
  </si>
  <si>
    <t>Candelaria</t>
  </si>
  <si>
    <t>Collahuasi</t>
  </si>
  <si>
    <t>Lomas Bayas III</t>
  </si>
  <si>
    <t>Tabla 2: Resumen de la capacidad máxima de producción de cobre mina en Chile al año 2021 (Miles de toneladas de cobre fino)</t>
  </si>
  <si>
    <t>Tabla 3: Plantas actuales y proyectos de desalinización e impulsión de agua de mar</t>
  </si>
  <si>
    <t>Tabla 4: Plantas no consideradas en la proyección de agua de mar</t>
  </si>
  <si>
    <t>Concentración</t>
  </si>
  <si>
    <t>Hidrometalurgia</t>
  </si>
  <si>
    <t>Otros</t>
  </si>
  <si>
    <t>Unidad de medida</t>
  </si>
  <si>
    <t>Coeficiente unitario promedio</t>
  </si>
  <si>
    <t>Fundición y refinería</t>
  </si>
  <si>
    <t>m³ / ton mineral procesado</t>
  </si>
  <si>
    <t>m³ / ton fino cátodos</t>
  </si>
  <si>
    <t>m³ / ton fino total</t>
  </si>
  <si>
    <t>Demanda máxima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</si>
</sst>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164" fontId="0" fillId="0" borderId="2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/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7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26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5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133350</xdr:rowOff>
    </xdr:from>
    <xdr:to>
      <xdr:col>10</xdr:col>
      <xdr:colOff>247650</xdr:colOff>
      <xdr:row>10</xdr:row>
      <xdr:rowOff>114300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23850"/>
          <a:ext cx="712470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11</xdr:row>
      <xdr:rowOff>161925</xdr:rowOff>
    </xdr:from>
    <xdr:to>
      <xdr:col>10</xdr:col>
      <xdr:colOff>190500</xdr:colOff>
      <xdr:row>19</xdr:row>
      <xdr:rowOff>95250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257425"/>
          <a:ext cx="70675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2</xdr:row>
      <xdr:rowOff>47625</xdr:rowOff>
    </xdr:from>
    <xdr:to>
      <xdr:col>17</xdr:col>
      <xdr:colOff>219075</xdr:colOff>
      <xdr:row>20</xdr:row>
      <xdr:rowOff>19050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428625"/>
          <a:ext cx="40195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28575</xdr:colOff>
      <xdr:row>1</xdr:row>
      <xdr:rowOff>142875</xdr:rowOff>
    </xdr:from>
    <xdr:to>
      <xdr:col>24</xdr:col>
      <xdr:colOff>76200</xdr:colOff>
      <xdr:row>20</xdr:row>
      <xdr:rowOff>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333375"/>
          <a:ext cx="3857625" cy="3476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23</xdr:row>
      <xdr:rowOff>0</xdr:rowOff>
    </xdr:from>
    <xdr:to>
      <xdr:col>17</xdr:col>
      <xdr:colOff>638175</xdr:colOff>
      <xdr:row>44</xdr:row>
      <xdr:rowOff>114300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4381500"/>
          <a:ext cx="6505575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27</xdr:col>
      <xdr:colOff>409575</xdr:colOff>
      <xdr:row>41</xdr:row>
      <xdr:rowOff>133350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5075" y="4286250"/>
          <a:ext cx="704850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352425</xdr:colOff>
      <xdr:row>49</xdr:row>
      <xdr:rowOff>0</xdr:rowOff>
    </xdr:from>
    <xdr:to>
      <xdr:col>20</xdr:col>
      <xdr:colOff>47625</xdr:colOff>
      <xdr:row>67</xdr:row>
      <xdr:rowOff>95250</xdr:rowOff>
    </xdr:to>
    <xdr:pic>
      <xdr:nvPicPr>
        <xdr:cNvPr id="8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9391650"/>
          <a:ext cx="731520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609600</xdr:colOff>
      <xdr:row>49</xdr:row>
      <xdr:rowOff>76200</xdr:rowOff>
    </xdr:from>
    <xdr:to>
      <xdr:col>29</xdr:col>
      <xdr:colOff>685800</xdr:colOff>
      <xdr:row>68</xdr:row>
      <xdr:rowOff>161925</xdr:rowOff>
    </xdr:to>
    <xdr:pic>
      <xdr:nvPicPr>
        <xdr:cNvPr id="9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9029700"/>
          <a:ext cx="693420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590550</xdr:colOff>
      <xdr:row>71</xdr:row>
      <xdr:rowOff>19050</xdr:rowOff>
    </xdr:from>
    <xdr:to>
      <xdr:col>19</xdr:col>
      <xdr:colOff>0</xdr:colOff>
      <xdr:row>90</xdr:row>
      <xdr:rowOff>19050</xdr:rowOff>
    </xdr:to>
    <xdr:pic>
      <xdr:nvPicPr>
        <xdr:cNvPr id="10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3696950"/>
          <a:ext cx="70294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8"/>
  <sheetViews>
    <sheetView topLeftCell="A37" workbookViewId="0">
      <selection activeCell="G92" sqref="G92"/>
    </sheetView>
  </sheetViews>
  <sheetFormatPr defaultColWidth="11.42578125" defaultRowHeight="15" x14ac:dyDescent="0.25"/>
  <cols>
    <col min="2" max="2" width="20.28515625" customWidth="1"/>
    <col min="3" max="3" width="13.5703125" customWidth="1"/>
  </cols>
  <sheetData>
    <row r="3" spans="1:10" x14ac:dyDescent="0.25">
      <c r="D3" t="s">
        <v>0</v>
      </c>
      <c r="G3" t="s">
        <v>1</v>
      </c>
      <c r="J3" t="s">
        <v>2</v>
      </c>
    </row>
    <row r="5" spans="1:10" x14ac:dyDescent="0.25">
      <c r="A5" t="s">
        <v>4</v>
      </c>
      <c r="C5" t="s">
        <v>5</v>
      </c>
      <c r="D5">
        <v>130000</v>
      </c>
      <c r="G5">
        <v>194000</v>
      </c>
      <c r="J5">
        <v>145000</v>
      </c>
    </row>
    <row r="6" spans="1:10" x14ac:dyDescent="0.25">
      <c r="A6" t="s">
        <v>13</v>
      </c>
      <c r="C6" t="s">
        <v>12</v>
      </c>
      <c r="D6">
        <v>1.25</v>
      </c>
      <c r="G6">
        <v>5.04</v>
      </c>
      <c r="J6">
        <v>14</v>
      </c>
    </row>
    <row r="8" spans="1:10" x14ac:dyDescent="0.25">
      <c r="A8" t="s">
        <v>14</v>
      </c>
    </row>
    <row r="9" spans="1:10" x14ac:dyDescent="0.25">
      <c r="B9" t="s">
        <v>15</v>
      </c>
      <c r="D9" t="s">
        <v>16</v>
      </c>
      <c r="G9" t="s">
        <v>17</v>
      </c>
      <c r="J9" t="s">
        <v>18</v>
      </c>
    </row>
    <row r="10" spans="1:10" x14ac:dyDescent="0.25">
      <c r="B10" t="s">
        <v>19</v>
      </c>
    </row>
    <row r="11" spans="1:10" x14ac:dyDescent="0.25">
      <c r="B11" t="s">
        <v>20</v>
      </c>
      <c r="D11">
        <v>1.2</v>
      </c>
      <c r="G11">
        <v>0.63</v>
      </c>
      <c r="J11">
        <v>1</v>
      </c>
    </row>
    <row r="12" spans="1:10" x14ac:dyDescent="0.25">
      <c r="B12" t="s">
        <v>21</v>
      </c>
      <c r="D12">
        <v>1.1599999999999999</v>
      </c>
      <c r="G12">
        <v>0.55000000000000004</v>
      </c>
      <c r="J12">
        <v>1</v>
      </c>
    </row>
    <row r="13" spans="1:10" x14ac:dyDescent="0.25">
      <c r="B13" t="s">
        <v>22</v>
      </c>
      <c r="D13">
        <v>80</v>
      </c>
      <c r="G13">
        <v>78</v>
      </c>
      <c r="J13">
        <v>75</v>
      </c>
    </row>
    <row r="15" spans="1:10" x14ac:dyDescent="0.25">
      <c r="A15" t="s">
        <v>23</v>
      </c>
    </row>
    <row r="16" spans="1:10" x14ac:dyDescent="0.25">
      <c r="B16" t="s">
        <v>24</v>
      </c>
      <c r="C16" t="s">
        <v>118</v>
      </c>
      <c r="D16">
        <v>1600</v>
      </c>
      <c r="G16">
        <v>710</v>
      </c>
      <c r="J16">
        <v>1200</v>
      </c>
    </row>
    <row r="17" spans="1:10" x14ac:dyDescent="0.25">
      <c r="B17" t="s">
        <v>26</v>
      </c>
      <c r="D17">
        <v>27</v>
      </c>
      <c r="G17">
        <v>55</v>
      </c>
      <c r="J17">
        <v>90</v>
      </c>
    </row>
    <row r="18" spans="1:10" x14ac:dyDescent="0.25">
      <c r="B18" t="s">
        <v>27</v>
      </c>
      <c r="D18">
        <v>6</v>
      </c>
      <c r="E18">
        <v>9</v>
      </c>
      <c r="G18">
        <v>7</v>
      </c>
      <c r="J18">
        <v>8</v>
      </c>
    </row>
    <row r="20" spans="1:10" x14ac:dyDescent="0.25">
      <c r="A20" t="s">
        <v>3</v>
      </c>
    </row>
    <row r="21" spans="1:10" x14ac:dyDescent="0.25">
      <c r="B21" t="s">
        <v>6</v>
      </c>
      <c r="C21" t="s">
        <v>7</v>
      </c>
      <c r="D21">
        <v>11</v>
      </c>
      <c r="G21" s="1">
        <v>12</v>
      </c>
      <c r="H21">
        <v>14</v>
      </c>
      <c r="J21">
        <v>8</v>
      </c>
    </row>
    <row r="22" spans="1:10" x14ac:dyDescent="0.25">
      <c r="B22" t="s">
        <v>8</v>
      </c>
      <c r="C22" t="s">
        <v>7</v>
      </c>
      <c r="D22">
        <v>0.4</v>
      </c>
      <c r="G22">
        <v>0.5</v>
      </c>
      <c r="H22">
        <v>1</v>
      </c>
      <c r="J22">
        <v>0.25</v>
      </c>
    </row>
    <row r="23" spans="1:10" x14ac:dyDescent="0.25">
      <c r="B23" t="s">
        <v>28</v>
      </c>
      <c r="C23" t="s">
        <v>29</v>
      </c>
      <c r="D23">
        <v>17</v>
      </c>
      <c r="E23">
        <v>22</v>
      </c>
      <c r="G23">
        <v>15</v>
      </c>
      <c r="H23">
        <v>20</v>
      </c>
      <c r="J23">
        <v>20.7</v>
      </c>
    </row>
    <row r="24" spans="1:10" x14ac:dyDescent="0.25">
      <c r="B24" t="s">
        <v>30</v>
      </c>
      <c r="C24" t="s">
        <v>31</v>
      </c>
      <c r="D24">
        <v>6.0000000000000001E-3</v>
      </c>
      <c r="G24">
        <v>0.01</v>
      </c>
      <c r="J24">
        <v>8.0000000000000002E-3</v>
      </c>
    </row>
    <row r="26" spans="1:10" x14ac:dyDescent="0.25">
      <c r="A26" t="s">
        <v>32</v>
      </c>
      <c r="B26" t="s">
        <v>33</v>
      </c>
      <c r="C26" t="s">
        <v>119</v>
      </c>
      <c r="D26">
        <v>20</v>
      </c>
      <c r="G26">
        <v>4</v>
      </c>
      <c r="J26">
        <v>30</v>
      </c>
    </row>
    <row r="27" spans="1:10" x14ac:dyDescent="0.25">
      <c r="B27" t="s">
        <v>34</v>
      </c>
      <c r="C27" t="s">
        <v>119</v>
      </c>
      <c r="D27">
        <v>480</v>
      </c>
      <c r="G27">
        <v>55</v>
      </c>
      <c r="J27">
        <v>270</v>
      </c>
    </row>
    <row r="29" spans="1:10" x14ac:dyDescent="0.25">
      <c r="A29" t="s">
        <v>9</v>
      </c>
    </row>
    <row r="30" spans="1:10" x14ac:dyDescent="0.25">
      <c r="B30" t="s">
        <v>6</v>
      </c>
      <c r="C30" t="s">
        <v>7</v>
      </c>
      <c r="D30">
        <v>5</v>
      </c>
      <c r="G30">
        <v>6</v>
      </c>
      <c r="J30">
        <v>1.2</v>
      </c>
    </row>
    <row r="31" spans="1:10" x14ac:dyDescent="0.25">
      <c r="B31" t="s">
        <v>8</v>
      </c>
      <c r="C31" t="s">
        <v>7</v>
      </c>
      <c r="D31">
        <v>4.8</v>
      </c>
      <c r="G31">
        <v>5</v>
      </c>
      <c r="H31">
        <v>6</v>
      </c>
      <c r="J31">
        <v>3.5</v>
      </c>
    </row>
    <row r="32" spans="1:10" x14ac:dyDescent="0.25">
      <c r="B32" t="s">
        <v>10</v>
      </c>
      <c r="C32" t="s">
        <v>11</v>
      </c>
      <c r="D32">
        <v>4000</v>
      </c>
      <c r="G32">
        <v>5000</v>
      </c>
      <c r="H32">
        <v>7500</v>
      </c>
      <c r="J32">
        <v>4800</v>
      </c>
    </row>
    <row r="33" spans="1:10" x14ac:dyDescent="0.25">
      <c r="B33" t="s">
        <v>28</v>
      </c>
      <c r="C33" t="s">
        <v>29</v>
      </c>
      <c r="D33">
        <v>18</v>
      </c>
      <c r="E33">
        <v>23</v>
      </c>
      <c r="G33">
        <v>15</v>
      </c>
      <c r="H33">
        <v>20</v>
      </c>
      <c r="J33">
        <v>20.7</v>
      </c>
    </row>
    <row r="35" spans="1:10" x14ac:dyDescent="0.25">
      <c r="A35" t="s">
        <v>35</v>
      </c>
    </row>
    <row r="36" spans="1:10" x14ac:dyDescent="0.25">
      <c r="B36" t="s">
        <v>36</v>
      </c>
      <c r="D36" t="s">
        <v>37</v>
      </c>
      <c r="G36" t="s">
        <v>38</v>
      </c>
      <c r="J36" t="s">
        <v>37</v>
      </c>
    </row>
    <row r="37" spans="1:10" x14ac:dyDescent="0.25">
      <c r="G37" t="s">
        <v>39</v>
      </c>
    </row>
    <row r="38" spans="1:10" x14ac:dyDescent="0.25">
      <c r="B38" t="s">
        <v>40</v>
      </c>
      <c r="D38">
        <v>5</v>
      </c>
      <c r="G38">
        <v>4</v>
      </c>
      <c r="J38">
        <v>4</v>
      </c>
    </row>
    <row r="39" spans="1:10" x14ac:dyDescent="0.25">
      <c r="B39" t="s">
        <v>41</v>
      </c>
      <c r="D39">
        <v>2</v>
      </c>
      <c r="G39" t="s">
        <v>42</v>
      </c>
      <c r="J39">
        <v>2</v>
      </c>
    </row>
    <row r="40" spans="1:10" x14ac:dyDescent="0.25">
      <c r="B40" t="s">
        <v>44</v>
      </c>
      <c r="D40">
        <v>1</v>
      </c>
      <c r="G40" t="s">
        <v>43</v>
      </c>
      <c r="J40">
        <v>1</v>
      </c>
    </row>
    <row r="42" spans="1:10" x14ac:dyDescent="0.25">
      <c r="A42" t="s">
        <v>45</v>
      </c>
    </row>
    <row r="43" spans="1:10" x14ac:dyDescent="0.25">
      <c r="B43" t="s">
        <v>49</v>
      </c>
      <c r="C43" t="s">
        <v>46</v>
      </c>
      <c r="D43">
        <v>750</v>
      </c>
      <c r="G43" t="s">
        <v>47</v>
      </c>
      <c r="J43">
        <v>1200</v>
      </c>
    </row>
    <row r="44" spans="1:10" x14ac:dyDescent="0.25">
      <c r="G44" t="s">
        <v>48</v>
      </c>
    </row>
    <row r="45" spans="1:10" x14ac:dyDescent="0.25">
      <c r="B45" t="s">
        <v>50</v>
      </c>
      <c r="C45" t="s">
        <v>46</v>
      </c>
      <c r="D45">
        <v>1040</v>
      </c>
      <c r="G45">
        <v>1500</v>
      </c>
      <c r="H45">
        <v>1650</v>
      </c>
      <c r="J45">
        <v>1100</v>
      </c>
    </row>
    <row r="46" spans="1:10" x14ac:dyDescent="0.25">
      <c r="B46" t="s">
        <v>51</v>
      </c>
      <c r="C46" t="s">
        <v>46</v>
      </c>
      <c r="D46">
        <v>180</v>
      </c>
      <c r="G46">
        <v>450</v>
      </c>
      <c r="H46">
        <v>500</v>
      </c>
      <c r="J46">
        <v>350</v>
      </c>
    </row>
    <row r="47" spans="1:10" x14ac:dyDescent="0.25">
      <c r="B47" t="s">
        <v>52</v>
      </c>
      <c r="D47">
        <v>18</v>
      </c>
      <c r="G47">
        <v>25</v>
      </c>
      <c r="J47">
        <v>21</v>
      </c>
    </row>
    <row r="49" spans="1:11" x14ac:dyDescent="0.25">
      <c r="A49" t="s">
        <v>53</v>
      </c>
      <c r="D49" t="s">
        <v>8</v>
      </c>
      <c r="E49" t="s">
        <v>6</v>
      </c>
      <c r="G49" t="s">
        <v>8</v>
      </c>
      <c r="H49" t="s">
        <v>6</v>
      </c>
      <c r="J49" t="s">
        <v>8</v>
      </c>
      <c r="K49" t="s">
        <v>6</v>
      </c>
    </row>
    <row r="50" spans="1:11" x14ac:dyDescent="0.25">
      <c r="B50" t="s">
        <v>49</v>
      </c>
      <c r="C50" t="s">
        <v>58</v>
      </c>
      <c r="D50">
        <v>4.8</v>
      </c>
      <c r="E50">
        <v>5</v>
      </c>
      <c r="G50">
        <v>4.9400000000000004</v>
      </c>
      <c r="H50">
        <v>6.44</v>
      </c>
      <c r="J50">
        <v>3.8</v>
      </c>
      <c r="K50">
        <v>0.55000000000000004</v>
      </c>
    </row>
    <row r="51" spans="1:11" x14ac:dyDescent="0.25">
      <c r="B51" t="s">
        <v>54</v>
      </c>
      <c r="D51">
        <v>0.4</v>
      </c>
      <c r="E51">
        <v>11</v>
      </c>
      <c r="G51">
        <v>0.7</v>
      </c>
      <c r="H51">
        <v>12.1</v>
      </c>
      <c r="J51">
        <v>0.28000000000000003</v>
      </c>
      <c r="K51">
        <v>6</v>
      </c>
    </row>
    <row r="52" spans="1:11" x14ac:dyDescent="0.25">
      <c r="B52" t="s">
        <v>55</v>
      </c>
      <c r="D52">
        <v>3</v>
      </c>
      <c r="G52">
        <v>3.33</v>
      </c>
      <c r="J52">
        <v>3</v>
      </c>
    </row>
    <row r="53" spans="1:11" x14ac:dyDescent="0.25">
      <c r="B53" t="s">
        <v>56</v>
      </c>
      <c r="D53">
        <v>5.6</v>
      </c>
      <c r="G53">
        <v>7.4</v>
      </c>
      <c r="J53">
        <v>7.2</v>
      </c>
    </row>
    <row r="54" spans="1:11" x14ac:dyDescent="0.25">
      <c r="B54" t="s">
        <v>51</v>
      </c>
      <c r="D54">
        <v>37</v>
      </c>
      <c r="E54">
        <v>180</v>
      </c>
      <c r="G54">
        <v>36.33</v>
      </c>
      <c r="H54">
        <v>171.41</v>
      </c>
      <c r="J54">
        <v>41.5</v>
      </c>
      <c r="K54">
        <v>165</v>
      </c>
    </row>
    <row r="55" spans="1:11" x14ac:dyDescent="0.25">
      <c r="B55" t="s">
        <v>57</v>
      </c>
      <c r="D55">
        <v>52</v>
      </c>
      <c r="E55">
        <v>159</v>
      </c>
      <c r="G55">
        <v>40.29</v>
      </c>
      <c r="H55">
        <v>170.9</v>
      </c>
      <c r="J55">
        <v>55</v>
      </c>
      <c r="K55">
        <v>151</v>
      </c>
    </row>
    <row r="59" spans="1:11" x14ac:dyDescent="0.25">
      <c r="B59" t="s">
        <v>125</v>
      </c>
      <c r="D59">
        <v>420</v>
      </c>
      <c r="G59">
        <v>680</v>
      </c>
      <c r="J59">
        <v>368</v>
      </c>
    </row>
    <row r="60" spans="1:11" x14ac:dyDescent="0.25">
      <c r="B60" t="s">
        <v>126</v>
      </c>
      <c r="C60" t="s">
        <v>127</v>
      </c>
      <c r="D60">
        <v>0.2</v>
      </c>
      <c r="G60">
        <v>0.22</v>
      </c>
      <c r="J60">
        <v>0.36</v>
      </c>
    </row>
    <row r="61" spans="1:11" x14ac:dyDescent="0.25">
      <c r="C61" t="s">
        <v>11</v>
      </c>
      <c r="D61">
        <f>D59*D60*60</f>
        <v>5040</v>
      </c>
      <c r="G61">
        <f>G59*G60*60</f>
        <v>8976</v>
      </c>
      <c r="J61">
        <f>J59*J60*60</f>
        <v>7948.7999999999993</v>
      </c>
    </row>
    <row r="67" spans="2:15" x14ac:dyDescent="0.25">
      <c r="B67" t="s">
        <v>116</v>
      </c>
      <c r="D67">
        <f>D16*1000</f>
        <v>1600000</v>
      </c>
      <c r="G67">
        <f>G16*1000</f>
        <v>710000</v>
      </c>
      <c r="J67">
        <f>J16*1000</f>
        <v>1200000</v>
      </c>
    </row>
    <row r="68" spans="2:15" x14ac:dyDescent="0.25">
      <c r="B68" t="s">
        <v>117</v>
      </c>
      <c r="D68">
        <f>D67*D24</f>
        <v>9600</v>
      </c>
      <c r="G68">
        <f>G67*G24</f>
        <v>7100</v>
      </c>
      <c r="J68">
        <f>J67*J24</f>
        <v>9600</v>
      </c>
    </row>
    <row r="71" spans="2:15" x14ac:dyDescent="0.25">
      <c r="N71">
        <v>2700</v>
      </c>
      <c r="O71" t="s">
        <v>124</v>
      </c>
    </row>
    <row r="72" spans="2:15" x14ac:dyDescent="0.25">
      <c r="N72">
        <f>N71*8760</f>
        <v>23652000</v>
      </c>
    </row>
    <row r="73" spans="2:15" x14ac:dyDescent="0.25">
      <c r="N73">
        <f>N72/1000</f>
        <v>23652</v>
      </c>
    </row>
    <row r="74" spans="2:15" x14ac:dyDescent="0.25">
      <c r="B74" t="s">
        <v>120</v>
      </c>
      <c r="C74" t="s">
        <v>118</v>
      </c>
      <c r="D74">
        <v>1000</v>
      </c>
    </row>
    <row r="75" spans="2:15" x14ac:dyDescent="0.25">
      <c r="B75" t="s">
        <v>115</v>
      </c>
      <c r="C75" t="s">
        <v>25</v>
      </c>
      <c r="D75">
        <f>D74*1000</f>
        <v>1000000</v>
      </c>
    </row>
    <row r="77" spans="2:15" x14ac:dyDescent="0.25">
      <c r="B77" t="s">
        <v>30</v>
      </c>
      <c r="C77" t="s">
        <v>31</v>
      </c>
      <c r="D77">
        <v>5.0000000000000001E-3</v>
      </c>
    </row>
    <row r="79" spans="2:15" x14ac:dyDescent="0.25">
      <c r="B79" t="s">
        <v>121</v>
      </c>
      <c r="C79" t="s">
        <v>123</v>
      </c>
      <c r="D79">
        <v>4000</v>
      </c>
    </row>
    <row r="80" spans="2:15" x14ac:dyDescent="0.25">
      <c r="B80" t="s">
        <v>122</v>
      </c>
      <c r="C80" t="s">
        <v>123</v>
      </c>
      <c r="D80">
        <f>D75*D77-D79</f>
        <v>1000</v>
      </c>
    </row>
    <row r="87" spans="2:7" x14ac:dyDescent="0.25">
      <c r="C87" t="s">
        <v>34</v>
      </c>
      <c r="D87">
        <v>4000</v>
      </c>
      <c r="E87" t="s">
        <v>11</v>
      </c>
    </row>
    <row r="88" spans="2:7" x14ac:dyDescent="0.25">
      <c r="C88" t="s">
        <v>128</v>
      </c>
      <c r="D88">
        <v>3.3</v>
      </c>
      <c r="E88" t="s">
        <v>129</v>
      </c>
    </row>
    <row r="89" spans="2:7" x14ac:dyDescent="0.25">
      <c r="C89" t="s">
        <v>130</v>
      </c>
      <c r="D89">
        <v>0.3</v>
      </c>
      <c r="E89" t="s">
        <v>129</v>
      </c>
    </row>
    <row r="92" spans="2:7" x14ac:dyDescent="0.25">
      <c r="C92" t="s">
        <v>131</v>
      </c>
      <c r="D92">
        <f>(D88-D89)*D87</f>
        <v>12000</v>
      </c>
      <c r="E92" t="s">
        <v>132</v>
      </c>
      <c r="G92">
        <f>D92*8760/1000</f>
        <v>105120</v>
      </c>
    </row>
    <row r="95" spans="2:7" x14ac:dyDescent="0.25">
      <c r="B95" t="s">
        <v>134</v>
      </c>
      <c r="C95" t="s">
        <v>34</v>
      </c>
      <c r="D95">
        <v>1000</v>
      </c>
      <c r="E95" t="s">
        <v>11</v>
      </c>
    </row>
    <row r="96" spans="2:7" x14ac:dyDescent="0.25">
      <c r="C96" t="s">
        <v>128</v>
      </c>
      <c r="D96">
        <v>3.3</v>
      </c>
      <c r="E96" t="s">
        <v>129</v>
      </c>
    </row>
    <row r="97" spans="3:11" x14ac:dyDescent="0.25">
      <c r="C97" t="s">
        <v>130</v>
      </c>
      <c r="D97">
        <v>0.3</v>
      </c>
      <c r="E97" t="s">
        <v>129</v>
      </c>
    </row>
    <row r="99" spans="3:11" x14ac:dyDescent="0.25">
      <c r="D99">
        <f>(D96-D97)*D95</f>
        <v>3000</v>
      </c>
      <c r="E99" t="s">
        <v>132</v>
      </c>
    </row>
    <row r="103" spans="3:11" x14ac:dyDescent="0.25">
      <c r="C103" t="s">
        <v>133</v>
      </c>
      <c r="D103">
        <v>35</v>
      </c>
      <c r="E103" t="s">
        <v>129</v>
      </c>
    </row>
    <row r="104" spans="3:11" x14ac:dyDescent="0.25">
      <c r="D104">
        <v>45</v>
      </c>
      <c r="E104" t="s">
        <v>129</v>
      </c>
    </row>
    <row r="105" spans="3:11" x14ac:dyDescent="0.25">
      <c r="K105">
        <f>10^-2</f>
        <v>0.01</v>
      </c>
    </row>
    <row r="106" spans="3:11" x14ac:dyDescent="0.25">
      <c r="K106">
        <v>4000</v>
      </c>
    </row>
    <row r="107" spans="3:11" x14ac:dyDescent="0.25">
      <c r="C107" t="s">
        <v>135</v>
      </c>
      <c r="D107">
        <f>D99/(D104-D103)</f>
        <v>300</v>
      </c>
      <c r="E107" t="s">
        <v>11</v>
      </c>
    </row>
    <row r="108" spans="3:11" x14ac:dyDescent="0.25">
      <c r="K108">
        <f>K106/K105</f>
        <v>400000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H78"/>
  <sheetViews>
    <sheetView topLeftCell="A52" workbookViewId="0">
      <selection activeCell="J56" sqref="J56"/>
    </sheetView>
  </sheetViews>
  <sheetFormatPr defaultColWidth="11.42578125" defaultRowHeight="15" x14ac:dyDescent="0.25"/>
  <cols>
    <col min="1" max="1" width="17.28515625" customWidth="1"/>
    <col min="2" max="2" width="14.7109375" bestFit="1" customWidth="1"/>
    <col min="3" max="3" width="12.28515625" bestFit="1" customWidth="1"/>
    <col min="4" max="4" width="8" bestFit="1" customWidth="1"/>
    <col min="5" max="5" width="7" bestFit="1" customWidth="1"/>
    <col min="6" max="6" width="11" bestFit="1" customWidth="1"/>
    <col min="7" max="7" width="8" bestFit="1" customWidth="1"/>
    <col min="8" max="8" width="7" bestFit="1" customWidth="1"/>
  </cols>
  <sheetData>
    <row r="23" spans="1:3" x14ac:dyDescent="0.25">
      <c r="A23" t="s">
        <v>59</v>
      </c>
    </row>
    <row r="25" spans="1:3" x14ac:dyDescent="0.25">
      <c r="A25" t="s">
        <v>60</v>
      </c>
      <c r="B25" s="2">
        <v>1.29E-2</v>
      </c>
    </row>
    <row r="26" spans="1:3" x14ac:dyDescent="0.25">
      <c r="A26" t="s">
        <v>61</v>
      </c>
      <c r="B26" s="2">
        <v>8.8999999999999999E-3</v>
      </c>
    </row>
    <row r="28" spans="1:3" x14ac:dyDescent="0.25">
      <c r="A28" t="s">
        <v>62</v>
      </c>
      <c r="B28">
        <v>290.3</v>
      </c>
      <c r="C28" t="s">
        <v>63</v>
      </c>
    </row>
    <row r="30" spans="1:3" x14ac:dyDescent="0.25">
      <c r="A30" t="s">
        <v>64</v>
      </c>
      <c r="B30">
        <f>B28*B25*1000</f>
        <v>3744.8700000000003</v>
      </c>
      <c r="C30" t="s">
        <v>66</v>
      </c>
    </row>
    <row r="31" spans="1:3" x14ac:dyDescent="0.25">
      <c r="A31" t="s">
        <v>65</v>
      </c>
      <c r="B31">
        <f>B28*B26*1000</f>
        <v>2583.67</v>
      </c>
      <c r="C31" t="s">
        <v>66</v>
      </c>
    </row>
    <row r="33" spans="1:8" x14ac:dyDescent="0.25">
      <c r="A33" t="s">
        <v>67</v>
      </c>
    </row>
    <row r="35" spans="1:8" x14ac:dyDescent="0.25">
      <c r="A35" t="s">
        <v>68</v>
      </c>
    </row>
    <row r="36" spans="1:8" x14ac:dyDescent="0.25">
      <c r="A36">
        <v>2000</v>
      </c>
      <c r="B36">
        <v>14.24</v>
      </c>
      <c r="C36" t="s">
        <v>69</v>
      </c>
    </row>
    <row r="37" spans="1:8" x14ac:dyDescent="0.25">
      <c r="A37">
        <v>2012</v>
      </c>
      <c r="B37">
        <v>16.809999999999999</v>
      </c>
      <c r="C37" t="s">
        <v>69</v>
      </c>
    </row>
    <row r="39" spans="1:8" ht="15.75" thickBot="1" x14ac:dyDescent="0.3"/>
    <row r="40" spans="1:8" x14ac:dyDescent="0.25">
      <c r="A40" s="16" t="s">
        <v>72</v>
      </c>
      <c r="B40" s="19" t="s">
        <v>73</v>
      </c>
      <c r="C40" s="19" t="s">
        <v>74</v>
      </c>
      <c r="D40" s="19" t="s">
        <v>84</v>
      </c>
      <c r="E40" s="19" t="s">
        <v>85</v>
      </c>
      <c r="F40" s="19" t="s">
        <v>74</v>
      </c>
      <c r="G40" s="19" t="s">
        <v>84</v>
      </c>
      <c r="H40" s="20" t="s">
        <v>85</v>
      </c>
    </row>
    <row r="41" spans="1:8" ht="15.75" thickBot="1" x14ac:dyDescent="0.3">
      <c r="A41" s="18"/>
      <c r="B41" s="50"/>
      <c r="C41" s="50">
        <v>2011</v>
      </c>
      <c r="D41" s="50"/>
      <c r="E41" s="50"/>
      <c r="F41" s="50">
        <v>2012</v>
      </c>
      <c r="G41" s="50"/>
      <c r="H41" s="51"/>
    </row>
    <row r="42" spans="1:8" x14ac:dyDescent="0.25">
      <c r="A42" s="29" t="s">
        <v>75</v>
      </c>
      <c r="B42" s="53" t="s">
        <v>70</v>
      </c>
      <c r="C42" s="54">
        <v>48776.6</v>
      </c>
      <c r="D42" s="54">
        <v>7719.7</v>
      </c>
      <c r="E42" s="54">
        <v>56.9</v>
      </c>
      <c r="F42" s="54">
        <v>45864.1</v>
      </c>
      <c r="G42" s="54">
        <v>7412.5</v>
      </c>
      <c r="H42" s="55">
        <v>54.4</v>
      </c>
    </row>
    <row r="43" spans="1:8" x14ac:dyDescent="0.25">
      <c r="A43" s="30"/>
      <c r="B43" s="52" t="s">
        <v>71</v>
      </c>
      <c r="C43" s="21">
        <v>4130.8999999999996</v>
      </c>
      <c r="D43" s="21">
        <v>653.79999999999995</v>
      </c>
      <c r="E43" s="21">
        <v>4.9000000000000004</v>
      </c>
      <c r="F43" s="21">
        <v>3853.3</v>
      </c>
      <c r="G43" s="21">
        <v>591.5</v>
      </c>
      <c r="H43" s="22">
        <v>4.3</v>
      </c>
    </row>
    <row r="44" spans="1:8" ht="15.75" thickBot="1" x14ac:dyDescent="0.3">
      <c r="A44" s="31"/>
      <c r="B44" s="56" t="s">
        <v>76</v>
      </c>
      <c r="C44" s="39">
        <f>C42+C43</f>
        <v>52907.5</v>
      </c>
      <c r="D44" s="39">
        <f>D42+D43</f>
        <v>8373.5</v>
      </c>
      <c r="E44" s="39"/>
      <c r="F44" s="39">
        <f>F42+F43</f>
        <v>49717.4</v>
      </c>
      <c r="G44" s="39">
        <f>G42+G43</f>
        <v>8004</v>
      </c>
      <c r="H44" s="40"/>
    </row>
    <row r="45" spans="1:8" ht="15.75" thickBot="1" x14ac:dyDescent="0.3"/>
    <row r="46" spans="1:8" x14ac:dyDescent="0.25">
      <c r="A46" s="29" t="s">
        <v>77</v>
      </c>
      <c r="B46" s="53" t="s">
        <v>70</v>
      </c>
      <c r="C46" s="54">
        <v>981.7</v>
      </c>
      <c r="D46" s="54">
        <v>1393.2</v>
      </c>
      <c r="E46" s="54">
        <v>12.6</v>
      </c>
      <c r="F46" s="54">
        <v>711.6</v>
      </c>
      <c r="G46" s="54">
        <v>1053.7</v>
      </c>
      <c r="H46" s="55">
        <v>9.5</v>
      </c>
    </row>
    <row r="47" spans="1:8" x14ac:dyDescent="0.25">
      <c r="A47" s="30"/>
      <c r="B47" s="52" t="s">
        <v>71</v>
      </c>
      <c r="C47" s="21">
        <v>1528.6</v>
      </c>
      <c r="D47" s="21">
        <v>2169.4</v>
      </c>
      <c r="E47" s="21">
        <v>19.8</v>
      </c>
      <c r="F47" s="21">
        <v>1733.8</v>
      </c>
      <c r="G47" s="21">
        <v>2356.5</v>
      </c>
      <c r="H47" s="22">
        <v>21.7</v>
      </c>
    </row>
    <row r="48" spans="1:8" ht="15.75" thickBot="1" x14ac:dyDescent="0.3">
      <c r="A48" s="31"/>
      <c r="B48" s="56" t="s">
        <v>76</v>
      </c>
      <c r="C48" s="39">
        <f>C46+C47</f>
        <v>2510.3000000000002</v>
      </c>
      <c r="D48" s="39">
        <f>D46+D47</f>
        <v>3562.6000000000004</v>
      </c>
      <c r="E48" s="39"/>
      <c r="F48" s="39">
        <f>F46+F47</f>
        <v>2445.4</v>
      </c>
      <c r="G48" s="39">
        <f>G46+G47</f>
        <v>3410.2</v>
      </c>
      <c r="H48" s="40"/>
    </row>
    <row r="49" spans="1:8" ht="15.75" thickBot="1" x14ac:dyDescent="0.3"/>
    <row r="50" spans="1:8" x14ac:dyDescent="0.25">
      <c r="A50" s="29" t="s">
        <v>78</v>
      </c>
      <c r="B50" s="53" t="s">
        <v>70</v>
      </c>
      <c r="C50" s="54">
        <v>49758.3</v>
      </c>
      <c r="D50" s="54">
        <v>6986.2</v>
      </c>
      <c r="E50" s="54">
        <v>52.6</v>
      </c>
      <c r="F50" s="54">
        <v>46575.7</v>
      </c>
      <c r="G50" s="54">
        <v>6790.2</v>
      </c>
      <c r="H50" s="55">
        <v>50.7</v>
      </c>
    </row>
    <row r="51" spans="1:8" x14ac:dyDescent="0.25">
      <c r="A51" s="30"/>
      <c r="B51" s="52" t="s">
        <v>71</v>
      </c>
      <c r="C51" s="21">
        <v>5659.5</v>
      </c>
      <c r="D51" s="21">
        <v>840.5</v>
      </c>
      <c r="E51" s="21">
        <v>6.4</v>
      </c>
      <c r="F51" s="21">
        <v>5587</v>
      </c>
      <c r="G51" s="21">
        <v>769.7</v>
      </c>
      <c r="H51" s="22">
        <v>5.7</v>
      </c>
    </row>
    <row r="52" spans="1:8" ht="15.75" thickBot="1" x14ac:dyDescent="0.3">
      <c r="A52" s="31"/>
      <c r="B52" s="56" t="s">
        <v>76</v>
      </c>
      <c r="C52" s="39">
        <f>C50+C51</f>
        <v>55417.8</v>
      </c>
      <c r="D52" s="39">
        <f>D50+D51</f>
        <v>7826.7</v>
      </c>
      <c r="E52" s="39"/>
      <c r="F52" s="39">
        <f>F50+F51</f>
        <v>52162.7</v>
      </c>
      <c r="G52" s="39">
        <f>G50+G51</f>
        <v>7559.9</v>
      </c>
      <c r="H52" s="40"/>
    </row>
    <row r="53" spans="1:8" x14ac:dyDescent="0.25">
      <c r="A53" s="47"/>
      <c r="B53" s="8"/>
      <c r="C53" s="48"/>
      <c r="D53" s="48"/>
      <c r="E53" s="48"/>
      <c r="F53" s="48"/>
      <c r="G53" s="48"/>
      <c r="H53" s="48"/>
    </row>
    <row r="54" spans="1:8" ht="15.75" thickBot="1" x14ac:dyDescent="0.3"/>
    <row r="55" spans="1:8" x14ac:dyDescent="0.25">
      <c r="A55" s="29" t="s">
        <v>83</v>
      </c>
      <c r="B55" s="53" t="s">
        <v>70</v>
      </c>
      <c r="C55" s="54">
        <v>733.6</v>
      </c>
      <c r="D55" s="54">
        <v>222.2</v>
      </c>
      <c r="E55" s="54">
        <v>1.8</v>
      </c>
      <c r="F55" s="54">
        <v>457</v>
      </c>
      <c r="G55" s="54">
        <v>201.9</v>
      </c>
      <c r="H55" s="55">
        <v>1.3</v>
      </c>
    </row>
    <row r="56" spans="1:8" x14ac:dyDescent="0.25">
      <c r="A56" s="30"/>
      <c r="B56" s="52" t="s">
        <v>71</v>
      </c>
      <c r="C56" s="21">
        <v>33946.5</v>
      </c>
      <c r="D56" s="21">
        <v>10283.5</v>
      </c>
      <c r="E56" s="21">
        <v>79.5</v>
      </c>
      <c r="F56" s="21">
        <v>38441.800000000003</v>
      </c>
      <c r="G56" s="21">
        <v>11071.1</v>
      </c>
      <c r="H56" s="22">
        <v>80.8</v>
      </c>
    </row>
    <row r="57" spans="1:8" ht="15.75" thickBot="1" x14ac:dyDescent="0.3">
      <c r="A57" s="31"/>
      <c r="B57" s="56" t="s">
        <v>76</v>
      </c>
      <c r="C57" s="39">
        <f>C55+C56</f>
        <v>34680.1</v>
      </c>
      <c r="D57" s="39">
        <f>D55+D56</f>
        <v>10505.7</v>
      </c>
      <c r="E57" s="39"/>
      <c r="F57" s="39">
        <f>F55+F56</f>
        <v>38898.800000000003</v>
      </c>
      <c r="G57" s="39">
        <f>G55+G56</f>
        <v>11273</v>
      </c>
      <c r="H57" s="40"/>
    </row>
    <row r="58" spans="1:8" ht="15.75" thickBot="1" x14ac:dyDescent="0.3"/>
    <row r="59" spans="1:8" x14ac:dyDescent="0.25">
      <c r="A59" s="29" t="s">
        <v>79</v>
      </c>
      <c r="B59" s="53" t="s">
        <v>70</v>
      </c>
      <c r="C59" s="54">
        <v>6023.9</v>
      </c>
      <c r="D59" s="54">
        <v>2975.1</v>
      </c>
      <c r="E59" s="54">
        <v>12.5</v>
      </c>
      <c r="F59" s="54">
        <v>4327</v>
      </c>
      <c r="G59" s="54">
        <v>3091.4</v>
      </c>
      <c r="H59" s="55">
        <v>11.2</v>
      </c>
    </row>
    <row r="60" spans="1:8" x14ac:dyDescent="0.25">
      <c r="A60" s="30"/>
      <c r="B60" s="52" t="s">
        <v>71</v>
      </c>
      <c r="C60" s="21">
        <v>22409.3</v>
      </c>
      <c r="D60" s="21">
        <v>11067.4</v>
      </c>
      <c r="E60" s="21">
        <v>46.3</v>
      </c>
      <c r="F60" s="21">
        <v>20272.400000000001</v>
      </c>
      <c r="G60" s="21">
        <v>10835.2</v>
      </c>
      <c r="H60" s="22">
        <v>41.8</v>
      </c>
    </row>
    <row r="61" spans="1:8" ht="15.75" thickBot="1" x14ac:dyDescent="0.3">
      <c r="A61" s="31"/>
      <c r="B61" s="56" t="s">
        <v>76</v>
      </c>
      <c r="C61" s="39">
        <f>C59+C60</f>
        <v>28433.199999999997</v>
      </c>
      <c r="D61" s="39">
        <f>D59+D60</f>
        <v>14042.5</v>
      </c>
      <c r="E61" s="39"/>
      <c r="F61" s="39">
        <f>F59+F60</f>
        <v>24599.4</v>
      </c>
      <c r="G61" s="39">
        <f>G59+G60</f>
        <v>13926.6</v>
      </c>
      <c r="H61" s="40"/>
    </row>
    <row r="62" spans="1:8" ht="15.75" thickBot="1" x14ac:dyDescent="0.3"/>
    <row r="63" spans="1:8" x14ac:dyDescent="0.25">
      <c r="A63" s="29" t="s">
        <v>80</v>
      </c>
      <c r="B63" s="53" t="s">
        <v>70</v>
      </c>
      <c r="C63" s="54">
        <v>6540.3</v>
      </c>
      <c r="D63" s="54">
        <v>4794.3</v>
      </c>
      <c r="E63" s="54">
        <v>1401.3</v>
      </c>
      <c r="F63" s="54">
        <v>7654.6</v>
      </c>
      <c r="G63" s="54">
        <v>4513.6000000000004</v>
      </c>
      <c r="H63" s="55">
        <v>1396.2</v>
      </c>
    </row>
    <row r="64" spans="1:8" x14ac:dyDescent="0.25">
      <c r="A64" s="30"/>
      <c r="B64" s="52" t="s">
        <v>71</v>
      </c>
      <c r="C64" s="21">
        <v>5348.2</v>
      </c>
      <c r="D64" s="21">
        <v>3920.4</v>
      </c>
      <c r="E64" s="21">
        <v>1171.4000000000001</v>
      </c>
      <c r="F64" s="21">
        <v>6643.3</v>
      </c>
      <c r="G64" s="21">
        <v>3918</v>
      </c>
      <c r="H64" s="22">
        <v>1212</v>
      </c>
    </row>
    <row r="65" spans="1:8" ht="15.75" thickBot="1" x14ac:dyDescent="0.3">
      <c r="A65" s="31"/>
      <c r="B65" s="56" t="s">
        <v>76</v>
      </c>
      <c r="C65" s="39">
        <f>C63+C64</f>
        <v>11888.5</v>
      </c>
      <c r="D65" s="39">
        <f>D63+D64</f>
        <v>8714.7000000000007</v>
      </c>
      <c r="E65" s="39"/>
      <c r="F65" s="39">
        <f>F63+F64</f>
        <v>14297.900000000001</v>
      </c>
      <c r="G65" s="39">
        <f>G63+G64</f>
        <v>8431.6</v>
      </c>
      <c r="H65" s="40"/>
    </row>
    <row r="66" spans="1:8" ht="15.75" thickBot="1" x14ac:dyDescent="0.3"/>
    <row r="67" spans="1:8" x14ac:dyDescent="0.25">
      <c r="A67" s="29" t="s">
        <v>81</v>
      </c>
      <c r="B67" s="53" t="s">
        <v>70</v>
      </c>
      <c r="C67" s="54">
        <v>1045.0999999999999</v>
      </c>
      <c r="D67" s="54">
        <v>1046.5999999999999</v>
      </c>
      <c r="E67" s="54">
        <f>D67</f>
        <v>1046.5999999999999</v>
      </c>
      <c r="F67" s="54">
        <v>1364.6</v>
      </c>
      <c r="G67" s="54">
        <v>1474.5</v>
      </c>
      <c r="H67" s="55">
        <f>G67</f>
        <v>1474.5</v>
      </c>
    </row>
    <row r="68" spans="1:8" x14ac:dyDescent="0.25">
      <c r="A68" s="30"/>
      <c r="B68" s="52" t="s">
        <v>71</v>
      </c>
      <c r="C68" s="21">
        <v>1336</v>
      </c>
      <c r="D68" s="21">
        <v>1337.9</v>
      </c>
      <c r="E68" s="21">
        <f>D68</f>
        <v>1337.9</v>
      </c>
      <c r="F68" s="21">
        <v>1237.8</v>
      </c>
      <c r="G68" s="21">
        <v>1341.6</v>
      </c>
      <c r="H68" s="22">
        <f>G68</f>
        <v>1341.6</v>
      </c>
    </row>
    <row r="69" spans="1:8" ht="15.75" thickBot="1" x14ac:dyDescent="0.3">
      <c r="A69" s="31"/>
      <c r="B69" s="56" t="s">
        <v>76</v>
      </c>
      <c r="C69" s="39">
        <f>C67+C68</f>
        <v>2381.1</v>
      </c>
      <c r="D69" s="39">
        <f>D67+D68</f>
        <v>2384.5</v>
      </c>
      <c r="E69" s="39"/>
      <c r="F69" s="39">
        <f>F67+F68</f>
        <v>2602.3999999999996</v>
      </c>
      <c r="G69" s="39">
        <f>G67+G68</f>
        <v>2816.1</v>
      </c>
      <c r="H69" s="40"/>
    </row>
    <row r="70" spans="1:8" ht="15.75" thickBot="1" x14ac:dyDescent="0.3"/>
    <row r="71" spans="1:8" x14ac:dyDescent="0.25">
      <c r="A71" s="29" t="s">
        <v>82</v>
      </c>
      <c r="B71" s="53" t="s">
        <v>70</v>
      </c>
      <c r="C71" s="54">
        <v>1630.9</v>
      </c>
      <c r="D71" s="54">
        <v>309.89999999999998</v>
      </c>
      <c r="E71" s="54"/>
      <c r="F71" s="54">
        <v>4206.3999999999996</v>
      </c>
      <c r="G71" s="54">
        <v>768.9</v>
      </c>
      <c r="H71" s="55"/>
    </row>
    <row r="72" spans="1:8" x14ac:dyDescent="0.25">
      <c r="A72" s="30"/>
      <c r="B72" s="52" t="s">
        <v>71</v>
      </c>
      <c r="C72" s="21">
        <v>3174.2</v>
      </c>
      <c r="D72" s="21">
        <v>603.1</v>
      </c>
      <c r="E72" s="21"/>
      <c r="F72" s="21">
        <v>3709.2</v>
      </c>
      <c r="G72" s="21">
        <v>676</v>
      </c>
      <c r="H72" s="22"/>
    </row>
    <row r="73" spans="1:8" ht="15.75" thickBot="1" x14ac:dyDescent="0.3">
      <c r="A73" s="31"/>
      <c r="B73" s="56" t="s">
        <v>76</v>
      </c>
      <c r="C73" s="39">
        <f>C71+C72</f>
        <v>4805.1000000000004</v>
      </c>
      <c r="D73" s="39">
        <f>D71+D72</f>
        <v>913</v>
      </c>
      <c r="E73" s="39"/>
      <c r="F73" s="39">
        <f>F71+F72</f>
        <v>7915.5999999999995</v>
      </c>
      <c r="G73" s="39">
        <f>G71+G72</f>
        <v>1444.9</v>
      </c>
      <c r="H73" s="40"/>
    </row>
    <row r="74" spans="1:8" x14ac:dyDescent="0.25">
      <c r="A74" s="47"/>
      <c r="B74" s="8"/>
      <c r="C74" s="48"/>
      <c r="D74" s="48"/>
      <c r="E74" s="48"/>
      <c r="F74" s="48"/>
      <c r="G74" s="48"/>
      <c r="H74" s="48"/>
    </row>
    <row r="75" spans="1:8" ht="15.75" thickBot="1" x14ac:dyDescent="0.3"/>
    <row r="76" spans="1:8" x14ac:dyDescent="0.25">
      <c r="A76" s="29" t="s">
        <v>76</v>
      </c>
      <c r="B76" s="53" t="s">
        <v>70</v>
      </c>
      <c r="C76" s="54">
        <f>C50+C55+C59+C63+C67+C71</f>
        <v>65732.100000000006</v>
      </c>
      <c r="D76" s="54"/>
      <c r="E76" s="54"/>
      <c r="F76" s="54">
        <f>F50+F55+F59+F63+F67+F71</f>
        <v>64585.299999999996</v>
      </c>
      <c r="G76" s="54"/>
      <c r="H76" s="55"/>
    </row>
    <row r="77" spans="1:8" x14ac:dyDescent="0.25">
      <c r="A77" s="30"/>
      <c r="B77" s="52" t="s">
        <v>71</v>
      </c>
      <c r="C77" s="21">
        <f>C51+C56+C60+C64+C68+C72</f>
        <v>71873.7</v>
      </c>
      <c r="D77" s="21"/>
      <c r="E77" s="21"/>
      <c r="F77" s="21">
        <f>F51+F56+F60+F64+F68+F72</f>
        <v>75891.5</v>
      </c>
      <c r="G77" s="21"/>
      <c r="H77" s="22"/>
    </row>
    <row r="78" spans="1:8" ht="15.75" thickBot="1" x14ac:dyDescent="0.3">
      <c r="A78" s="31"/>
      <c r="B78" s="56" t="s">
        <v>76</v>
      </c>
      <c r="C78" s="39">
        <f>C76+C77</f>
        <v>137605.79999999999</v>
      </c>
      <c r="D78" s="39"/>
      <c r="E78" s="39"/>
      <c r="F78" s="39">
        <f>F76+F77</f>
        <v>140476.79999999999</v>
      </c>
      <c r="G78" s="39"/>
      <c r="H78" s="40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1"/>
  <sheetViews>
    <sheetView tabSelected="1" topLeftCell="A91" workbookViewId="0">
      <selection activeCell="R113" sqref="R113"/>
    </sheetView>
  </sheetViews>
  <sheetFormatPr defaultColWidth="11.42578125" defaultRowHeight="15" x14ac:dyDescent="0.25"/>
  <sheetData>
    <row r="3" spans="2:15" x14ac:dyDescent="0.25">
      <c r="B3" s="3" t="s">
        <v>107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4" t="s">
        <v>72</v>
      </c>
      <c r="C4" s="4" t="s">
        <v>86</v>
      </c>
      <c r="D4" s="4">
        <v>2001</v>
      </c>
      <c r="E4" s="4">
        <v>2002</v>
      </c>
      <c r="F4" s="4">
        <v>2003</v>
      </c>
      <c r="G4" s="4">
        <v>2004</v>
      </c>
      <c r="H4" s="4">
        <v>2005</v>
      </c>
      <c r="I4" s="4">
        <v>2006</v>
      </c>
      <c r="J4" s="4">
        <v>2007</v>
      </c>
      <c r="K4" s="4">
        <v>2008</v>
      </c>
      <c r="L4" s="4">
        <v>2009</v>
      </c>
      <c r="M4" s="4">
        <v>2010</v>
      </c>
      <c r="N4" s="4">
        <v>2011</v>
      </c>
      <c r="O4" s="4">
        <v>2012</v>
      </c>
    </row>
    <row r="5" spans="2:15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25">
      <c r="B6" s="4" t="s">
        <v>78</v>
      </c>
      <c r="C6" s="4" t="s">
        <v>70</v>
      </c>
      <c r="D6" s="5">
        <v>21664</v>
      </c>
      <c r="E6" s="5">
        <v>22336</v>
      </c>
      <c r="F6" s="5">
        <v>23189</v>
      </c>
      <c r="G6" s="5">
        <v>25718</v>
      </c>
      <c r="H6" s="5">
        <v>24821</v>
      </c>
      <c r="I6" s="5">
        <v>26807</v>
      </c>
      <c r="J6" s="5">
        <v>34699</v>
      </c>
      <c r="K6" s="5">
        <v>39656</v>
      </c>
      <c r="L6" s="5">
        <v>45857</v>
      </c>
      <c r="M6" s="5">
        <v>42375</v>
      </c>
      <c r="N6" s="5">
        <v>48777</v>
      </c>
      <c r="O6" s="5">
        <v>45864</v>
      </c>
    </row>
    <row r="7" spans="2:15" x14ac:dyDescent="0.25">
      <c r="B7" s="4" t="s">
        <v>87</v>
      </c>
      <c r="C7" s="4" t="s">
        <v>71</v>
      </c>
      <c r="D7" s="5">
        <v>2238</v>
      </c>
      <c r="E7" s="5">
        <v>2360</v>
      </c>
      <c r="F7" s="5">
        <v>2838</v>
      </c>
      <c r="G7" s="5">
        <v>3390</v>
      </c>
      <c r="H7" s="5">
        <v>3784</v>
      </c>
      <c r="I7" s="5">
        <v>3688</v>
      </c>
      <c r="J7" s="5">
        <v>4202</v>
      </c>
      <c r="K7" s="5">
        <v>4609</v>
      </c>
      <c r="L7" s="5">
        <v>4959</v>
      </c>
      <c r="M7" s="5">
        <v>4274</v>
      </c>
      <c r="N7" s="5">
        <v>4131</v>
      </c>
      <c r="O7" s="5">
        <v>3853</v>
      </c>
    </row>
    <row r="8" spans="2:15" x14ac:dyDescent="0.25">
      <c r="B8" s="4"/>
      <c r="C8" s="4" t="s">
        <v>76</v>
      </c>
      <c r="D8" s="5">
        <v>23902</v>
      </c>
      <c r="E8" s="5">
        <v>24697</v>
      </c>
      <c r="F8" s="5">
        <v>26027</v>
      </c>
      <c r="G8" s="5">
        <v>29108</v>
      </c>
      <c r="H8" s="5">
        <v>28605</v>
      </c>
      <c r="I8" s="5">
        <v>30495</v>
      </c>
      <c r="J8" s="5">
        <v>38900</v>
      </c>
      <c r="K8" s="5">
        <v>44265</v>
      </c>
      <c r="L8" s="5">
        <v>50816</v>
      </c>
      <c r="M8" s="5">
        <v>46648</v>
      </c>
      <c r="N8" s="5">
        <v>52908</v>
      </c>
      <c r="O8" s="5">
        <v>49717</v>
      </c>
    </row>
    <row r="9" spans="2:15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x14ac:dyDescent="0.25">
      <c r="B10" s="4" t="s">
        <v>78</v>
      </c>
      <c r="C10" s="4" t="s">
        <v>70</v>
      </c>
      <c r="D10" s="5">
        <v>724</v>
      </c>
      <c r="E10" s="5">
        <v>756</v>
      </c>
      <c r="F10" s="5">
        <v>830</v>
      </c>
      <c r="G10" s="5">
        <v>865</v>
      </c>
      <c r="H10" s="5">
        <v>1121</v>
      </c>
      <c r="I10" s="5">
        <v>1357</v>
      </c>
      <c r="J10" s="5">
        <v>1381</v>
      </c>
      <c r="K10" s="5">
        <v>837</v>
      </c>
      <c r="L10" s="5">
        <v>1131</v>
      </c>
      <c r="M10" s="5">
        <v>703</v>
      </c>
      <c r="N10" s="5">
        <v>982</v>
      </c>
      <c r="O10" s="5">
        <v>712</v>
      </c>
    </row>
    <row r="11" spans="2:15" x14ac:dyDescent="0.25">
      <c r="B11" s="4" t="s">
        <v>88</v>
      </c>
      <c r="C11" s="4" t="s">
        <v>71</v>
      </c>
      <c r="D11" s="5">
        <v>955</v>
      </c>
      <c r="E11" s="5">
        <v>945</v>
      </c>
      <c r="F11" s="5">
        <v>1025</v>
      </c>
      <c r="G11" s="5">
        <v>1088</v>
      </c>
      <c r="H11" s="5">
        <v>1310</v>
      </c>
      <c r="I11" s="5">
        <v>1470</v>
      </c>
      <c r="J11" s="5">
        <v>1293</v>
      </c>
      <c r="K11" s="5">
        <v>1353</v>
      </c>
      <c r="L11" s="5">
        <v>1457</v>
      </c>
      <c r="M11" s="5">
        <v>1295</v>
      </c>
      <c r="N11" s="5">
        <v>1529</v>
      </c>
      <c r="O11" s="5">
        <v>1734</v>
      </c>
    </row>
    <row r="12" spans="2:15" x14ac:dyDescent="0.25">
      <c r="B12" s="4"/>
      <c r="C12" s="4" t="s">
        <v>76</v>
      </c>
      <c r="D12" s="5">
        <v>1679</v>
      </c>
      <c r="E12" s="5">
        <v>1700</v>
      </c>
      <c r="F12" s="5">
        <v>1855</v>
      </c>
      <c r="G12" s="5">
        <v>1953</v>
      </c>
      <c r="H12" s="5">
        <v>2431</v>
      </c>
      <c r="I12" s="5">
        <v>2827</v>
      </c>
      <c r="J12" s="5">
        <v>2674</v>
      </c>
      <c r="K12" s="5">
        <v>2190</v>
      </c>
      <c r="L12" s="5">
        <v>2588</v>
      </c>
      <c r="M12" s="5">
        <v>1998</v>
      </c>
      <c r="N12" s="5">
        <v>2510</v>
      </c>
      <c r="O12" s="5">
        <v>2445</v>
      </c>
    </row>
    <row r="13" spans="2:15" x14ac:dyDescent="0.25"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x14ac:dyDescent="0.25">
      <c r="B14" s="4" t="s">
        <v>78</v>
      </c>
      <c r="C14" s="4" t="s">
        <v>70</v>
      </c>
      <c r="D14" s="5">
        <v>22389</v>
      </c>
      <c r="E14" s="5">
        <v>23092</v>
      </c>
      <c r="F14" s="5">
        <v>24019</v>
      </c>
      <c r="G14" s="5">
        <v>26583</v>
      </c>
      <c r="H14" s="5">
        <v>25942</v>
      </c>
      <c r="I14" s="5">
        <v>28164</v>
      </c>
      <c r="J14" s="5">
        <v>36080</v>
      </c>
      <c r="K14" s="5">
        <v>40493</v>
      </c>
      <c r="L14" s="5">
        <v>46988</v>
      </c>
      <c r="M14" s="5">
        <v>43077</v>
      </c>
      <c r="N14" s="5">
        <v>49758</v>
      </c>
      <c r="O14" s="5">
        <v>46576</v>
      </c>
    </row>
    <row r="15" spans="2:15" x14ac:dyDescent="0.25">
      <c r="B15" s="4"/>
      <c r="C15" s="4" t="s">
        <v>71</v>
      </c>
      <c r="D15" s="5">
        <v>3193</v>
      </c>
      <c r="E15" s="5">
        <v>3305</v>
      </c>
      <c r="F15" s="5">
        <v>3863</v>
      </c>
      <c r="G15" s="5">
        <v>4478</v>
      </c>
      <c r="H15" s="5">
        <v>5094</v>
      </c>
      <c r="I15" s="5">
        <v>5158</v>
      </c>
      <c r="J15" s="5">
        <v>5494</v>
      </c>
      <c r="K15" s="5">
        <v>5962</v>
      </c>
      <c r="L15" s="5">
        <v>6416</v>
      </c>
      <c r="M15" s="5">
        <v>5569</v>
      </c>
      <c r="N15" s="5">
        <v>5660</v>
      </c>
      <c r="O15" s="5">
        <v>5587</v>
      </c>
    </row>
    <row r="16" spans="2:15" x14ac:dyDescent="0.25">
      <c r="B16" s="4"/>
      <c r="C16" s="4" t="s">
        <v>76</v>
      </c>
      <c r="D16" s="5">
        <v>25581</v>
      </c>
      <c r="E16" s="5">
        <v>26397</v>
      </c>
      <c r="F16" s="5">
        <v>27882</v>
      </c>
      <c r="G16" s="5">
        <v>31061</v>
      </c>
      <c r="H16" s="5">
        <v>31036</v>
      </c>
      <c r="I16" s="5">
        <v>33322</v>
      </c>
      <c r="J16" s="5">
        <v>41574</v>
      </c>
      <c r="K16" s="5">
        <v>46455</v>
      </c>
      <c r="L16" s="5">
        <v>53404</v>
      </c>
      <c r="M16" s="5">
        <v>48646</v>
      </c>
      <c r="N16" s="5">
        <v>55418</v>
      </c>
      <c r="O16" s="5">
        <v>52163</v>
      </c>
    </row>
    <row r="17" spans="2:15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x14ac:dyDescent="0.25">
      <c r="B18" s="4" t="s">
        <v>83</v>
      </c>
      <c r="C18" s="4" t="s">
        <v>70</v>
      </c>
      <c r="D18" s="5">
        <v>661</v>
      </c>
      <c r="E18" s="5">
        <v>574</v>
      </c>
      <c r="F18" s="5">
        <v>672</v>
      </c>
      <c r="G18" s="5">
        <v>675</v>
      </c>
      <c r="H18" s="5">
        <v>818</v>
      </c>
      <c r="I18" s="5">
        <v>691</v>
      </c>
      <c r="J18" s="5">
        <v>710</v>
      </c>
      <c r="K18" s="5">
        <v>793</v>
      </c>
      <c r="L18" s="5">
        <v>793</v>
      </c>
      <c r="M18" s="5">
        <v>698</v>
      </c>
      <c r="N18" s="5">
        <v>734</v>
      </c>
      <c r="O18" s="5">
        <v>457</v>
      </c>
    </row>
    <row r="19" spans="2:15" x14ac:dyDescent="0.25">
      <c r="B19" s="4"/>
      <c r="C19" s="4" t="s">
        <v>71</v>
      </c>
      <c r="D19" s="5">
        <v>20141</v>
      </c>
      <c r="E19" s="5">
        <v>20923</v>
      </c>
      <c r="F19" s="5">
        <v>23575</v>
      </c>
      <c r="G19" s="5">
        <v>26584</v>
      </c>
      <c r="H19" s="5">
        <v>27450</v>
      </c>
      <c r="I19" s="5">
        <v>27660</v>
      </c>
      <c r="J19" s="5">
        <v>29608</v>
      </c>
      <c r="K19" s="5">
        <v>27899</v>
      </c>
      <c r="L19" s="5">
        <v>30113</v>
      </c>
      <c r="M19" s="5">
        <v>30268</v>
      </c>
      <c r="N19" s="5">
        <v>33946</v>
      </c>
      <c r="O19" s="5">
        <v>38442</v>
      </c>
    </row>
    <row r="20" spans="2:15" x14ac:dyDescent="0.25">
      <c r="B20" s="4"/>
      <c r="C20" s="4" t="s">
        <v>76</v>
      </c>
      <c r="D20" s="5">
        <v>20801</v>
      </c>
      <c r="E20" s="5">
        <v>21497</v>
      </c>
      <c r="F20" s="5">
        <v>24247</v>
      </c>
      <c r="G20" s="5">
        <v>27259</v>
      </c>
      <c r="H20" s="5">
        <v>28268</v>
      </c>
      <c r="I20" s="5">
        <v>28351</v>
      </c>
      <c r="J20" s="5">
        <v>30318</v>
      </c>
      <c r="K20" s="5">
        <v>28693</v>
      </c>
      <c r="L20" s="5">
        <v>30906</v>
      </c>
      <c r="M20" s="5">
        <v>30966</v>
      </c>
      <c r="N20" s="5">
        <v>34680</v>
      </c>
      <c r="O20" s="5">
        <v>38899</v>
      </c>
    </row>
    <row r="21" spans="2:15" x14ac:dyDescent="0.25"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x14ac:dyDescent="0.25">
      <c r="B22" s="4" t="s">
        <v>79</v>
      </c>
      <c r="C22" s="4" t="s">
        <v>70</v>
      </c>
      <c r="D22" s="5">
        <v>3505</v>
      </c>
      <c r="E22" s="5">
        <v>3732</v>
      </c>
      <c r="F22" s="5">
        <v>4332</v>
      </c>
      <c r="G22" s="5">
        <v>4367</v>
      </c>
      <c r="H22" s="5">
        <v>4604</v>
      </c>
      <c r="I22" s="5">
        <v>4896</v>
      </c>
      <c r="J22" s="5">
        <v>5670</v>
      </c>
      <c r="K22" s="5">
        <v>6079</v>
      </c>
      <c r="L22" s="5">
        <v>6345</v>
      </c>
      <c r="M22" s="5">
        <v>6652</v>
      </c>
      <c r="N22" s="5">
        <v>6024</v>
      </c>
      <c r="O22" s="5">
        <v>4327</v>
      </c>
    </row>
    <row r="23" spans="2:15" x14ac:dyDescent="0.25">
      <c r="B23" s="4"/>
      <c r="C23" s="4" t="s">
        <v>71</v>
      </c>
      <c r="D23" s="5">
        <v>14679</v>
      </c>
      <c r="E23" s="5">
        <v>15978</v>
      </c>
      <c r="F23" s="5">
        <v>16898</v>
      </c>
      <c r="G23" s="5">
        <v>17065</v>
      </c>
      <c r="H23" s="5">
        <v>15977</v>
      </c>
      <c r="I23" s="5">
        <v>17136</v>
      </c>
      <c r="J23" s="5">
        <v>19200</v>
      </c>
      <c r="K23" s="5">
        <v>21123</v>
      </c>
      <c r="L23" s="5">
        <v>21752</v>
      </c>
      <c r="M23" s="5">
        <v>22209</v>
      </c>
      <c r="N23" s="5">
        <v>22409</v>
      </c>
      <c r="O23" s="5">
        <v>20272</v>
      </c>
    </row>
    <row r="24" spans="2:15" x14ac:dyDescent="0.25">
      <c r="B24" s="4"/>
      <c r="C24" s="4" t="s">
        <v>76</v>
      </c>
      <c r="D24" s="5">
        <v>18184</v>
      </c>
      <c r="E24" s="5">
        <v>19710</v>
      </c>
      <c r="F24" s="5">
        <v>21230</v>
      </c>
      <c r="G24" s="5">
        <v>21432</v>
      </c>
      <c r="H24" s="5">
        <v>20581</v>
      </c>
      <c r="I24" s="5">
        <v>22031</v>
      </c>
      <c r="J24" s="5">
        <v>24869</v>
      </c>
      <c r="K24" s="5">
        <v>27202</v>
      </c>
      <c r="L24" s="5">
        <v>28097</v>
      </c>
      <c r="M24" s="5">
        <v>28861</v>
      </c>
      <c r="N24" s="5">
        <v>28433</v>
      </c>
      <c r="O24" s="5">
        <v>24599</v>
      </c>
    </row>
    <row r="25" spans="2:15" x14ac:dyDescent="0.25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x14ac:dyDescent="0.25">
      <c r="B26" s="4" t="s">
        <v>80</v>
      </c>
      <c r="C26" s="4" t="s">
        <v>70</v>
      </c>
      <c r="D26" s="5">
        <v>9187</v>
      </c>
      <c r="E26" s="5">
        <v>7589</v>
      </c>
      <c r="F26" s="5">
        <v>7761</v>
      </c>
      <c r="G26" s="5">
        <v>7132</v>
      </c>
      <c r="H26" s="5">
        <v>7736</v>
      </c>
      <c r="I26" s="5">
        <v>7558</v>
      </c>
      <c r="J26" s="5">
        <v>7519</v>
      </c>
      <c r="K26" s="5">
        <v>7079</v>
      </c>
      <c r="L26" s="5">
        <v>7122</v>
      </c>
      <c r="M26" s="5">
        <v>7299</v>
      </c>
      <c r="N26" s="5">
        <v>6540</v>
      </c>
      <c r="O26" s="5">
        <v>7655</v>
      </c>
    </row>
    <row r="27" spans="2:15" x14ac:dyDescent="0.25">
      <c r="B27" s="4"/>
      <c r="C27" s="4" t="s">
        <v>71</v>
      </c>
      <c r="D27" s="5">
        <v>5294</v>
      </c>
      <c r="E27" s="5">
        <v>5314</v>
      </c>
      <c r="F27" s="5">
        <v>5784</v>
      </c>
      <c r="G27" s="5">
        <v>5822</v>
      </c>
      <c r="H27" s="5">
        <v>5877</v>
      </c>
      <c r="I27" s="5">
        <v>5915</v>
      </c>
      <c r="J27" s="5">
        <v>5886</v>
      </c>
      <c r="K27" s="5">
        <v>5425</v>
      </c>
      <c r="L27" s="5">
        <v>5377</v>
      </c>
      <c r="M27" s="5">
        <v>5835</v>
      </c>
      <c r="N27" s="5">
        <v>5348</v>
      </c>
      <c r="O27" s="5">
        <v>6643</v>
      </c>
    </row>
    <row r="28" spans="2:15" x14ac:dyDescent="0.25">
      <c r="B28" s="4"/>
      <c r="C28" s="4" t="s">
        <v>76</v>
      </c>
      <c r="D28" s="5">
        <v>14482</v>
      </c>
      <c r="E28" s="5">
        <v>12903</v>
      </c>
      <c r="F28" s="5">
        <v>13545</v>
      </c>
      <c r="G28" s="5">
        <v>12954</v>
      </c>
      <c r="H28" s="5">
        <v>13613</v>
      </c>
      <c r="I28" s="5">
        <v>13473</v>
      </c>
      <c r="J28" s="5">
        <v>13405</v>
      </c>
      <c r="K28" s="5">
        <v>12504</v>
      </c>
      <c r="L28" s="5">
        <v>12499</v>
      </c>
      <c r="M28" s="5">
        <v>13135</v>
      </c>
      <c r="N28" s="5">
        <v>11889</v>
      </c>
      <c r="O28" s="5">
        <v>14298</v>
      </c>
    </row>
    <row r="29" spans="2:15" x14ac:dyDescent="0.25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x14ac:dyDescent="0.25">
      <c r="B30" s="4" t="s">
        <v>81</v>
      </c>
      <c r="C30" s="4" t="s">
        <v>70</v>
      </c>
      <c r="D30" s="5">
        <v>1525</v>
      </c>
      <c r="E30" s="5">
        <v>1538</v>
      </c>
      <c r="F30" s="5">
        <v>1552</v>
      </c>
      <c r="G30" s="5">
        <v>1550</v>
      </c>
      <c r="H30" s="5">
        <v>1887</v>
      </c>
      <c r="I30" s="5">
        <v>1537</v>
      </c>
      <c r="J30" s="5">
        <v>1482</v>
      </c>
      <c r="K30" s="5">
        <v>1180</v>
      </c>
      <c r="L30" s="5">
        <v>1176</v>
      </c>
      <c r="M30" s="5">
        <v>917</v>
      </c>
      <c r="N30" s="5">
        <v>1045</v>
      </c>
      <c r="O30" s="5">
        <v>1365</v>
      </c>
    </row>
    <row r="31" spans="2:15" x14ac:dyDescent="0.25">
      <c r="B31" s="4"/>
      <c r="C31" s="4" t="s">
        <v>71</v>
      </c>
      <c r="D31" s="5">
        <v>1479</v>
      </c>
      <c r="E31" s="5">
        <v>1387</v>
      </c>
      <c r="F31" s="5">
        <v>1371</v>
      </c>
      <c r="G31" s="5">
        <v>1341</v>
      </c>
      <c r="H31" s="5">
        <v>1368</v>
      </c>
      <c r="I31" s="5">
        <v>1182</v>
      </c>
      <c r="J31" s="5">
        <v>1203</v>
      </c>
      <c r="K31" s="5">
        <v>1269</v>
      </c>
      <c r="L31" s="5">
        <v>1344</v>
      </c>
      <c r="M31" s="5">
        <v>1383</v>
      </c>
      <c r="N31" s="5">
        <v>1336</v>
      </c>
      <c r="O31" s="5">
        <v>1238</v>
      </c>
    </row>
    <row r="32" spans="2:15" x14ac:dyDescent="0.25">
      <c r="B32" s="4"/>
      <c r="C32" s="4" t="s">
        <v>76</v>
      </c>
      <c r="D32" s="5">
        <v>3003</v>
      </c>
      <c r="E32" s="5">
        <v>2925</v>
      </c>
      <c r="F32" s="5">
        <v>2923</v>
      </c>
      <c r="G32" s="5">
        <v>2891</v>
      </c>
      <c r="H32" s="5">
        <v>3254</v>
      </c>
      <c r="I32" s="5">
        <v>2718</v>
      </c>
      <c r="J32" s="5">
        <v>2685</v>
      </c>
      <c r="K32" s="5">
        <v>2450</v>
      </c>
      <c r="L32" s="5">
        <v>2520</v>
      </c>
      <c r="M32" s="5">
        <v>2300</v>
      </c>
      <c r="N32" s="5">
        <v>2381</v>
      </c>
      <c r="O32" s="5">
        <v>2602</v>
      </c>
    </row>
    <row r="33" spans="2:15" x14ac:dyDescent="0.25"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x14ac:dyDescent="0.25">
      <c r="B34" s="4" t="s">
        <v>82</v>
      </c>
      <c r="C34" s="4" t="s">
        <v>70</v>
      </c>
      <c r="D34" s="5">
        <v>1695</v>
      </c>
      <c r="E34" s="5">
        <v>1727</v>
      </c>
      <c r="F34" s="5">
        <v>2505</v>
      </c>
      <c r="G34" s="5">
        <v>1724</v>
      </c>
      <c r="H34" s="5">
        <v>1481</v>
      </c>
      <c r="I34" s="5">
        <v>1501</v>
      </c>
      <c r="J34" s="5">
        <v>1479</v>
      </c>
      <c r="K34" s="5">
        <v>1368</v>
      </c>
      <c r="L34" s="5">
        <v>1978</v>
      </c>
      <c r="M34" s="5">
        <v>1993</v>
      </c>
      <c r="N34" s="5">
        <v>1631</v>
      </c>
      <c r="O34" s="5">
        <v>4206</v>
      </c>
    </row>
    <row r="35" spans="2:15" x14ac:dyDescent="0.25">
      <c r="B35" s="4"/>
      <c r="C35" s="4" t="s">
        <v>71</v>
      </c>
      <c r="D35" s="5">
        <v>2487</v>
      </c>
      <c r="E35" s="5">
        <v>2547</v>
      </c>
      <c r="F35" s="5">
        <v>2454</v>
      </c>
      <c r="G35" s="5">
        <v>2792</v>
      </c>
      <c r="H35" s="5">
        <v>3065</v>
      </c>
      <c r="I35" s="5">
        <v>2694</v>
      </c>
      <c r="J35" s="5">
        <v>2463</v>
      </c>
      <c r="K35" s="5">
        <v>2974</v>
      </c>
      <c r="L35" s="5">
        <v>3317</v>
      </c>
      <c r="M35" s="5">
        <v>3683</v>
      </c>
      <c r="N35" s="5">
        <v>3174</v>
      </c>
      <c r="O35" s="5">
        <v>3709</v>
      </c>
    </row>
    <row r="36" spans="2:15" x14ac:dyDescent="0.25">
      <c r="B36" s="4"/>
      <c r="C36" s="4" t="s">
        <v>76</v>
      </c>
      <c r="D36" s="5">
        <v>4182</v>
      </c>
      <c r="E36" s="5">
        <v>4274</v>
      </c>
      <c r="F36" s="5">
        <v>4959</v>
      </c>
      <c r="G36" s="5">
        <v>4516</v>
      </c>
      <c r="H36" s="5">
        <v>4546</v>
      </c>
      <c r="I36" s="5">
        <v>4195</v>
      </c>
      <c r="J36" s="5">
        <v>3942</v>
      </c>
      <c r="K36" s="5">
        <v>4343</v>
      </c>
      <c r="L36" s="5">
        <v>5294</v>
      </c>
      <c r="M36" s="5">
        <v>5676</v>
      </c>
      <c r="N36" s="5">
        <v>4805</v>
      </c>
      <c r="O36" s="5">
        <v>7916</v>
      </c>
    </row>
    <row r="37" spans="2:15" x14ac:dyDescent="0.25"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x14ac:dyDescent="0.25">
      <c r="B38" s="4" t="s">
        <v>76</v>
      </c>
      <c r="C38" s="4" t="s">
        <v>70</v>
      </c>
      <c r="D38" s="5">
        <v>38962</v>
      </c>
      <c r="E38" s="5">
        <v>38251</v>
      </c>
      <c r="F38" s="5">
        <v>40841</v>
      </c>
      <c r="G38" s="5">
        <v>42031</v>
      </c>
      <c r="H38" s="5">
        <v>42468</v>
      </c>
      <c r="I38" s="5">
        <v>44346</v>
      </c>
      <c r="J38" s="5">
        <v>52939</v>
      </c>
      <c r="K38" s="5">
        <v>56993</v>
      </c>
      <c r="L38" s="5">
        <v>64402</v>
      </c>
      <c r="M38" s="5">
        <v>60637</v>
      </c>
      <c r="N38" s="5">
        <v>65732</v>
      </c>
      <c r="O38" s="5">
        <v>64585</v>
      </c>
    </row>
    <row r="39" spans="2:15" x14ac:dyDescent="0.25">
      <c r="B39" s="4"/>
      <c r="C39" s="4" t="s">
        <v>71</v>
      </c>
      <c r="D39" s="5">
        <v>47272</v>
      </c>
      <c r="E39" s="5">
        <v>49454</v>
      </c>
      <c r="F39" s="5">
        <v>53945</v>
      </c>
      <c r="G39" s="5">
        <v>58082</v>
      </c>
      <c r="H39" s="5">
        <v>58831</v>
      </c>
      <c r="I39" s="5">
        <v>59744</v>
      </c>
      <c r="J39" s="5">
        <v>63854</v>
      </c>
      <c r="K39" s="5">
        <v>64653</v>
      </c>
      <c r="L39" s="5">
        <v>68318</v>
      </c>
      <c r="M39" s="5">
        <v>68947</v>
      </c>
      <c r="N39" s="5">
        <v>71874</v>
      </c>
      <c r="O39" s="5">
        <v>75892</v>
      </c>
    </row>
    <row r="40" spans="2:15" x14ac:dyDescent="0.25">
      <c r="B40" s="4"/>
      <c r="C40" s="4" t="s">
        <v>76</v>
      </c>
      <c r="D40" s="5">
        <v>86234</v>
      </c>
      <c r="E40" s="5">
        <v>87705</v>
      </c>
      <c r="F40" s="5">
        <v>94786</v>
      </c>
      <c r="G40" s="5">
        <v>100114</v>
      </c>
      <c r="H40" s="5">
        <v>101299</v>
      </c>
      <c r="I40" s="5">
        <v>104091</v>
      </c>
      <c r="J40" s="5">
        <v>116794</v>
      </c>
      <c r="K40" s="5">
        <v>121646</v>
      </c>
      <c r="L40" s="5">
        <v>132720</v>
      </c>
      <c r="M40" s="5">
        <v>129583</v>
      </c>
      <c r="N40" s="5">
        <v>137606</v>
      </c>
      <c r="O40" s="5">
        <v>140477</v>
      </c>
    </row>
    <row r="46" spans="2:15" x14ac:dyDescent="0.25">
      <c r="B46" s="3" t="s">
        <v>108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4" t="s">
        <v>72</v>
      </c>
      <c r="C47" s="4" t="s">
        <v>86</v>
      </c>
      <c r="D47" s="4">
        <v>2001</v>
      </c>
      <c r="E47" s="4">
        <v>2002</v>
      </c>
      <c r="F47" s="4">
        <v>2003</v>
      </c>
      <c r="G47" s="4">
        <v>2004</v>
      </c>
      <c r="H47" s="4">
        <v>2005</v>
      </c>
      <c r="I47" s="4">
        <v>2006</v>
      </c>
      <c r="J47" s="4">
        <v>2007</v>
      </c>
      <c r="K47" s="4">
        <v>2008</v>
      </c>
      <c r="L47" s="4">
        <v>2009</v>
      </c>
      <c r="M47" s="4">
        <v>2010</v>
      </c>
      <c r="N47" s="4">
        <v>2011</v>
      </c>
      <c r="O47" s="4">
        <v>2012</v>
      </c>
    </row>
    <row r="48" spans="2:15" x14ac:dyDescent="0.25"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5">
      <c r="B49" s="4" t="s">
        <v>78</v>
      </c>
      <c r="C49" s="4" t="s">
        <v>70</v>
      </c>
      <c r="D49" s="5">
        <v>4308</v>
      </c>
      <c r="E49" s="5">
        <v>4595</v>
      </c>
      <c r="F49" s="5">
        <v>4446</v>
      </c>
      <c r="G49" s="5">
        <v>4442</v>
      </c>
      <c r="H49" s="5">
        <v>4196</v>
      </c>
      <c r="I49" s="5">
        <v>4465</v>
      </c>
      <c r="J49" s="5">
        <v>5120</v>
      </c>
      <c r="K49" s="5">
        <v>5634</v>
      </c>
      <c r="L49" s="5">
        <v>6764</v>
      </c>
      <c r="M49" s="5">
        <v>6218</v>
      </c>
      <c r="N49" s="5">
        <v>7720</v>
      </c>
      <c r="O49" s="5">
        <v>7412</v>
      </c>
    </row>
    <row r="50" spans="2:15" x14ac:dyDescent="0.25">
      <c r="B50" s="4" t="s">
        <v>89</v>
      </c>
      <c r="C50" s="4" t="s">
        <v>71</v>
      </c>
      <c r="D50" s="5">
        <v>445</v>
      </c>
      <c r="E50" s="5">
        <v>486</v>
      </c>
      <c r="F50" s="5">
        <v>544</v>
      </c>
      <c r="G50" s="5">
        <v>586</v>
      </c>
      <c r="H50" s="5">
        <v>640</v>
      </c>
      <c r="I50" s="5">
        <v>614</v>
      </c>
      <c r="J50" s="5">
        <v>620</v>
      </c>
      <c r="K50" s="5">
        <v>655</v>
      </c>
      <c r="L50" s="5">
        <v>731</v>
      </c>
      <c r="M50" s="5">
        <v>627</v>
      </c>
      <c r="N50" s="5">
        <v>654</v>
      </c>
      <c r="O50" s="5">
        <v>592</v>
      </c>
    </row>
    <row r="51" spans="2:15" x14ac:dyDescent="0.25"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5">
      <c r="B52" s="4" t="s">
        <v>78</v>
      </c>
      <c r="C52" s="4" t="s">
        <v>70</v>
      </c>
      <c r="D52" s="5">
        <v>947</v>
      </c>
      <c r="E52" s="5">
        <v>1070</v>
      </c>
      <c r="F52" s="5">
        <v>1129</v>
      </c>
      <c r="G52" s="5">
        <v>1001</v>
      </c>
      <c r="H52" s="5">
        <v>1333</v>
      </c>
      <c r="I52" s="5">
        <v>1564</v>
      </c>
      <c r="J52" s="5">
        <v>1808</v>
      </c>
      <c r="K52" s="5">
        <v>1298</v>
      </c>
      <c r="L52" s="5">
        <v>1530</v>
      </c>
      <c r="M52" s="5">
        <v>1093</v>
      </c>
      <c r="N52" s="5">
        <v>1393</v>
      </c>
      <c r="O52" s="5">
        <v>1054</v>
      </c>
    </row>
    <row r="53" spans="2:15" x14ac:dyDescent="0.25">
      <c r="B53" s="4" t="s">
        <v>90</v>
      </c>
      <c r="C53" s="4" t="s">
        <v>71</v>
      </c>
      <c r="D53" s="5">
        <v>1248</v>
      </c>
      <c r="E53" s="5">
        <v>1337</v>
      </c>
      <c r="F53" s="5">
        <v>1394</v>
      </c>
      <c r="G53" s="5">
        <v>1258</v>
      </c>
      <c r="H53" s="5">
        <v>1558</v>
      </c>
      <c r="I53" s="5">
        <v>1694</v>
      </c>
      <c r="J53" s="5">
        <v>1692</v>
      </c>
      <c r="K53" s="5">
        <v>2099</v>
      </c>
      <c r="L53" s="5">
        <v>1971</v>
      </c>
      <c r="M53" s="5">
        <v>2013</v>
      </c>
      <c r="N53" s="5">
        <v>2169</v>
      </c>
      <c r="O53" s="5">
        <v>2357</v>
      </c>
    </row>
    <row r="54" spans="2:15" x14ac:dyDescent="0.25"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5">
      <c r="B55" s="4" t="s">
        <v>78</v>
      </c>
      <c r="C55" s="4" t="s">
        <v>70</v>
      </c>
      <c r="D55" s="5">
        <v>3808</v>
      </c>
      <c r="E55" s="5">
        <v>4077</v>
      </c>
      <c r="F55" s="5">
        <v>3964</v>
      </c>
      <c r="G55" s="5">
        <v>3933</v>
      </c>
      <c r="H55" s="5">
        <v>3800</v>
      </c>
      <c r="I55" s="5">
        <v>4085</v>
      </c>
      <c r="J55" s="5">
        <v>4703</v>
      </c>
      <c r="K55" s="5">
        <v>5186</v>
      </c>
      <c r="L55" s="5">
        <v>6156</v>
      </c>
      <c r="M55" s="5">
        <v>5706</v>
      </c>
      <c r="N55" s="5">
        <v>6986</v>
      </c>
      <c r="O55" s="5">
        <v>6790</v>
      </c>
    </row>
    <row r="56" spans="2:15" x14ac:dyDescent="0.25">
      <c r="B56" s="4"/>
      <c r="C56" s="4" t="s">
        <v>71</v>
      </c>
      <c r="D56" s="5">
        <v>570</v>
      </c>
      <c r="E56" s="5">
        <v>618</v>
      </c>
      <c r="F56" s="5">
        <v>673</v>
      </c>
      <c r="G56" s="5">
        <v>689</v>
      </c>
      <c r="H56" s="5">
        <v>770</v>
      </c>
      <c r="I56" s="5">
        <v>759</v>
      </c>
      <c r="J56" s="5">
        <v>757</v>
      </c>
      <c r="K56" s="5">
        <v>808</v>
      </c>
      <c r="L56" s="5">
        <v>878</v>
      </c>
      <c r="M56" s="5">
        <v>772</v>
      </c>
      <c r="N56" s="5">
        <v>840</v>
      </c>
      <c r="O56" s="5">
        <v>770</v>
      </c>
    </row>
    <row r="57" spans="2:15" x14ac:dyDescent="0.25"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5">
      <c r="B58" s="4" t="s">
        <v>83</v>
      </c>
      <c r="C58" s="4" t="s">
        <v>70</v>
      </c>
      <c r="D58" s="5">
        <v>200</v>
      </c>
      <c r="E58" s="5">
        <v>189</v>
      </c>
      <c r="F58" s="5">
        <v>203</v>
      </c>
      <c r="G58" s="5">
        <v>176</v>
      </c>
      <c r="H58" s="5">
        <v>216</v>
      </c>
      <c r="I58" s="5">
        <v>185</v>
      </c>
      <c r="J58" s="5">
        <v>189</v>
      </c>
      <c r="K58" s="5">
        <v>233</v>
      </c>
      <c r="L58" s="5">
        <v>239</v>
      </c>
      <c r="M58" s="5">
        <v>206</v>
      </c>
      <c r="N58" s="5">
        <v>222</v>
      </c>
      <c r="O58" s="5">
        <v>202</v>
      </c>
    </row>
    <row r="59" spans="2:15" x14ac:dyDescent="0.25">
      <c r="B59" s="4"/>
      <c r="C59" s="4" t="s">
        <v>71</v>
      </c>
      <c r="D59" s="5">
        <v>6112</v>
      </c>
      <c r="E59" s="5">
        <v>6882</v>
      </c>
      <c r="F59" s="5">
        <v>7135</v>
      </c>
      <c r="G59" s="5">
        <v>6943</v>
      </c>
      <c r="H59" s="5">
        <v>7241</v>
      </c>
      <c r="I59" s="5">
        <v>7425</v>
      </c>
      <c r="J59" s="5">
        <v>7863</v>
      </c>
      <c r="K59" s="5">
        <v>8209</v>
      </c>
      <c r="L59" s="5">
        <v>9055</v>
      </c>
      <c r="M59" s="5">
        <v>8946</v>
      </c>
      <c r="N59" s="5">
        <v>10283</v>
      </c>
      <c r="O59" s="5">
        <v>11071</v>
      </c>
    </row>
    <row r="60" spans="2:15" x14ac:dyDescent="0.25"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5">
      <c r="B61" s="4" t="s">
        <v>79</v>
      </c>
      <c r="C61" s="4" t="s">
        <v>70</v>
      </c>
      <c r="D61" s="5">
        <v>2279</v>
      </c>
      <c r="E61" s="5">
        <v>2329</v>
      </c>
      <c r="F61" s="5">
        <v>2621</v>
      </c>
      <c r="G61" s="5">
        <v>2669</v>
      </c>
      <c r="H61" s="5">
        <v>2906</v>
      </c>
      <c r="I61" s="5">
        <v>2894</v>
      </c>
      <c r="J61" s="5">
        <v>3095</v>
      </c>
      <c r="K61" s="5">
        <v>3080</v>
      </c>
      <c r="L61" s="5">
        <v>3003</v>
      </c>
      <c r="M61" s="5">
        <v>3185</v>
      </c>
      <c r="N61" s="5">
        <v>2975</v>
      </c>
      <c r="O61" s="5">
        <v>3091</v>
      </c>
    </row>
    <row r="62" spans="2:15" x14ac:dyDescent="0.25">
      <c r="B62" s="4"/>
      <c r="C62" s="4" t="s">
        <v>71</v>
      </c>
      <c r="D62" s="5">
        <v>9542</v>
      </c>
      <c r="E62" s="5">
        <v>9974</v>
      </c>
      <c r="F62" s="5">
        <v>10222</v>
      </c>
      <c r="G62" s="5">
        <v>10429</v>
      </c>
      <c r="H62" s="5">
        <v>10082</v>
      </c>
      <c r="I62" s="5">
        <v>10129</v>
      </c>
      <c r="J62" s="5">
        <v>10480</v>
      </c>
      <c r="K62" s="5">
        <v>10702</v>
      </c>
      <c r="L62" s="5">
        <v>10296</v>
      </c>
      <c r="M62" s="5">
        <v>10634</v>
      </c>
      <c r="N62" s="5">
        <v>11067</v>
      </c>
      <c r="O62" s="5">
        <v>10835</v>
      </c>
    </row>
    <row r="63" spans="2:15" x14ac:dyDescent="0.25"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5">
      <c r="B64" s="4" t="s">
        <v>80</v>
      </c>
      <c r="C64" s="4" t="s">
        <v>70</v>
      </c>
      <c r="D64" s="5">
        <v>6064</v>
      </c>
      <c r="E64" s="5">
        <v>5275</v>
      </c>
      <c r="F64" s="5">
        <v>5088</v>
      </c>
      <c r="G64" s="5">
        <v>4700</v>
      </c>
      <c r="H64" s="5">
        <v>4965</v>
      </c>
      <c r="I64" s="5">
        <v>4828</v>
      </c>
      <c r="J64" s="5">
        <v>4965</v>
      </c>
      <c r="K64" s="5">
        <v>5170</v>
      </c>
      <c r="L64" s="5">
        <v>4531</v>
      </c>
      <c r="M64" s="5">
        <v>4680</v>
      </c>
      <c r="N64" s="5">
        <v>4794</v>
      </c>
      <c r="O64" s="5">
        <v>4514</v>
      </c>
    </row>
    <row r="65" spans="2:15" x14ac:dyDescent="0.25">
      <c r="B65" s="4"/>
      <c r="C65" s="4" t="s">
        <v>71</v>
      </c>
      <c r="D65" s="5">
        <v>3494</v>
      </c>
      <c r="E65" s="5">
        <v>3694</v>
      </c>
      <c r="F65" s="5">
        <v>3792</v>
      </c>
      <c r="G65" s="5">
        <v>3836</v>
      </c>
      <c r="H65" s="5">
        <v>3772</v>
      </c>
      <c r="I65" s="5">
        <v>3779</v>
      </c>
      <c r="J65" s="5">
        <v>3887</v>
      </c>
      <c r="K65" s="5">
        <v>3962</v>
      </c>
      <c r="L65" s="5">
        <v>3532</v>
      </c>
      <c r="M65" s="5">
        <v>3741</v>
      </c>
      <c r="N65" s="5">
        <v>3920</v>
      </c>
      <c r="O65" s="5">
        <v>3918</v>
      </c>
    </row>
    <row r="66" spans="2:15" x14ac:dyDescent="0.25"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x14ac:dyDescent="0.25">
      <c r="B67" s="4" t="s">
        <v>81</v>
      </c>
      <c r="C67" s="4" t="s">
        <v>70</v>
      </c>
      <c r="D67" s="5">
        <v>1284</v>
      </c>
      <c r="E67" s="5">
        <v>1378</v>
      </c>
      <c r="F67" s="5">
        <v>1402</v>
      </c>
      <c r="G67" s="5">
        <v>1475</v>
      </c>
      <c r="H67" s="5">
        <v>1752</v>
      </c>
      <c r="I67" s="5">
        <v>1604</v>
      </c>
      <c r="J67" s="5">
        <v>1504</v>
      </c>
      <c r="K67" s="5">
        <v>1195</v>
      </c>
      <c r="L67" s="5">
        <v>1097</v>
      </c>
      <c r="M67" s="5">
        <v>869</v>
      </c>
      <c r="N67" s="5">
        <v>1047</v>
      </c>
      <c r="O67" s="5">
        <v>1475</v>
      </c>
    </row>
    <row r="68" spans="2:15" x14ac:dyDescent="0.25">
      <c r="B68" s="4"/>
      <c r="C68" s="4" t="s">
        <v>71</v>
      </c>
      <c r="D68" s="5">
        <v>1245</v>
      </c>
      <c r="E68" s="5">
        <v>1243</v>
      </c>
      <c r="F68" s="5">
        <v>1238</v>
      </c>
      <c r="G68" s="5">
        <v>1277</v>
      </c>
      <c r="H68" s="5">
        <v>1270</v>
      </c>
      <c r="I68" s="5">
        <v>1233</v>
      </c>
      <c r="J68" s="5">
        <v>1221</v>
      </c>
      <c r="K68" s="5">
        <v>1285</v>
      </c>
      <c r="L68" s="5">
        <v>1255</v>
      </c>
      <c r="M68" s="5">
        <v>1311</v>
      </c>
      <c r="N68" s="5">
        <v>1338</v>
      </c>
      <c r="O68" s="5">
        <v>1342</v>
      </c>
    </row>
    <row r="69" spans="2:15" x14ac:dyDescent="0.25"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5">
      <c r="B70" s="4" t="s">
        <v>82</v>
      </c>
      <c r="C70" s="4" t="s">
        <v>70</v>
      </c>
      <c r="D70" s="5">
        <v>358</v>
      </c>
      <c r="E70" s="5">
        <v>377</v>
      </c>
      <c r="F70" s="5">
        <v>511</v>
      </c>
      <c r="G70" s="5">
        <v>319</v>
      </c>
      <c r="H70" s="5">
        <v>278</v>
      </c>
      <c r="I70" s="5">
        <v>280</v>
      </c>
      <c r="J70" s="5">
        <v>266</v>
      </c>
      <c r="K70" s="5">
        <v>257</v>
      </c>
      <c r="L70" s="5">
        <v>366</v>
      </c>
      <c r="M70" s="5">
        <v>368</v>
      </c>
      <c r="N70" s="5">
        <v>310</v>
      </c>
      <c r="O70" s="5">
        <v>769</v>
      </c>
    </row>
    <row r="71" spans="2:15" x14ac:dyDescent="0.25">
      <c r="B71" s="4"/>
      <c r="C71" s="4" t="s">
        <v>71</v>
      </c>
      <c r="D71" s="5">
        <v>525</v>
      </c>
      <c r="E71" s="5">
        <v>556</v>
      </c>
      <c r="F71" s="5">
        <v>500</v>
      </c>
      <c r="G71" s="5">
        <v>516</v>
      </c>
      <c r="H71" s="5">
        <v>576</v>
      </c>
      <c r="I71" s="5">
        <v>502</v>
      </c>
      <c r="J71" s="5">
        <v>443</v>
      </c>
      <c r="K71" s="5">
        <v>558</v>
      </c>
      <c r="L71" s="5">
        <v>611</v>
      </c>
      <c r="M71" s="5">
        <v>680</v>
      </c>
      <c r="N71" s="5">
        <v>603</v>
      </c>
      <c r="O71" s="5">
        <v>676</v>
      </c>
    </row>
    <row r="76" spans="2:15" x14ac:dyDescent="0.25">
      <c r="B76" s="3" t="s">
        <v>109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4" t="s">
        <v>72</v>
      </c>
      <c r="C77" s="4" t="s">
        <v>86</v>
      </c>
      <c r="D77" s="4">
        <v>2001</v>
      </c>
      <c r="E77" s="4">
        <v>2002</v>
      </c>
      <c r="F77" s="4">
        <v>2003</v>
      </c>
      <c r="G77" s="4">
        <v>2004</v>
      </c>
      <c r="H77" s="4">
        <v>2005</v>
      </c>
      <c r="I77" s="4">
        <v>2006</v>
      </c>
      <c r="J77" s="4">
        <v>2007</v>
      </c>
      <c r="K77" s="4">
        <v>2008</v>
      </c>
      <c r="L77" s="4">
        <v>2009</v>
      </c>
      <c r="M77" s="4">
        <v>2010</v>
      </c>
      <c r="N77" s="4">
        <v>2011</v>
      </c>
      <c r="O77" s="4">
        <v>2012</v>
      </c>
    </row>
    <row r="78" spans="2:15" x14ac:dyDescent="0.25"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5">
      <c r="B79" s="4" t="s">
        <v>75</v>
      </c>
      <c r="C79" s="4" t="s">
        <v>91</v>
      </c>
      <c r="D79" s="5">
        <v>44.2</v>
      </c>
      <c r="E79" s="5">
        <v>44</v>
      </c>
      <c r="F79" s="5">
        <v>41.4</v>
      </c>
      <c r="G79" s="5">
        <v>43.2</v>
      </c>
      <c r="H79" s="5">
        <v>38.1</v>
      </c>
      <c r="I79" s="5">
        <v>41.7</v>
      </c>
      <c r="J79" s="5">
        <v>47.5</v>
      </c>
      <c r="K79" s="5">
        <v>46.6</v>
      </c>
      <c r="L79" s="5">
        <v>47.3</v>
      </c>
      <c r="M79" s="5">
        <v>48.5</v>
      </c>
      <c r="N79" s="5">
        <v>56.9</v>
      </c>
      <c r="O79" s="5">
        <v>54.4</v>
      </c>
    </row>
    <row r="80" spans="2:15" x14ac:dyDescent="0.25">
      <c r="B80" s="4" t="s">
        <v>92</v>
      </c>
      <c r="C80" s="4" t="s">
        <v>71</v>
      </c>
      <c r="D80" s="5">
        <v>4.5999999999999996</v>
      </c>
      <c r="E80" s="5">
        <v>4.5999999999999996</v>
      </c>
      <c r="F80" s="5">
        <v>5.2</v>
      </c>
      <c r="G80" s="5">
        <v>5.8</v>
      </c>
      <c r="H80" s="5">
        <v>5.9</v>
      </c>
      <c r="I80" s="5">
        <v>5.8</v>
      </c>
      <c r="J80" s="5">
        <v>5.8</v>
      </c>
      <c r="K80" s="5">
        <v>5.4</v>
      </c>
      <c r="L80" s="5">
        <v>5.3</v>
      </c>
      <c r="M80" s="5">
        <v>4.9000000000000004</v>
      </c>
      <c r="N80" s="5">
        <v>4.9000000000000004</v>
      </c>
      <c r="O80" s="5">
        <v>4.3</v>
      </c>
    </row>
    <row r="81" spans="2:15" x14ac:dyDescent="0.25"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4" t="s">
        <v>77</v>
      </c>
      <c r="C82" s="4" t="s">
        <v>70</v>
      </c>
      <c r="D82" s="5">
        <v>10.6</v>
      </c>
      <c r="E82" s="5">
        <v>11.5</v>
      </c>
      <c r="F82" s="5">
        <v>12</v>
      </c>
      <c r="G82" s="5">
        <v>10.6</v>
      </c>
      <c r="H82" s="5">
        <v>13.9</v>
      </c>
      <c r="I82" s="5">
        <v>15.8</v>
      </c>
      <c r="J82" s="5">
        <v>18.2</v>
      </c>
      <c r="K82" s="5">
        <v>12.8</v>
      </c>
      <c r="L82" s="5">
        <v>14.6</v>
      </c>
      <c r="M82" s="5">
        <v>10.4</v>
      </c>
      <c r="N82" s="5">
        <v>12.6</v>
      </c>
      <c r="O82" s="5">
        <v>9.5</v>
      </c>
    </row>
    <row r="83" spans="2:15" x14ac:dyDescent="0.25">
      <c r="B83" s="4" t="s">
        <v>92</v>
      </c>
      <c r="C83" s="4" t="s">
        <v>71</v>
      </c>
      <c r="D83" s="5">
        <v>14</v>
      </c>
      <c r="E83" s="5">
        <v>14.4</v>
      </c>
      <c r="F83" s="5">
        <v>14.9</v>
      </c>
      <c r="G83" s="5">
        <v>13.3</v>
      </c>
      <c r="H83" s="5">
        <v>16.2</v>
      </c>
      <c r="I83" s="5">
        <v>17.100000000000001</v>
      </c>
      <c r="J83" s="5">
        <v>17.100000000000001</v>
      </c>
      <c r="K83" s="5">
        <v>20.7</v>
      </c>
      <c r="L83" s="5">
        <v>18.8</v>
      </c>
      <c r="M83" s="5">
        <v>19.2</v>
      </c>
      <c r="N83" s="5">
        <v>19.8</v>
      </c>
      <c r="O83" s="5">
        <v>21.7</v>
      </c>
    </row>
    <row r="84" spans="2:15" x14ac:dyDescent="0.25"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5">
      <c r="B85" s="4" t="s">
        <v>78</v>
      </c>
      <c r="C85" s="4" t="s">
        <v>70</v>
      </c>
      <c r="D85" s="5">
        <v>39.6</v>
      </c>
      <c r="E85" s="5">
        <v>39.799999999999997</v>
      </c>
      <c r="F85" s="5">
        <v>37.6</v>
      </c>
      <c r="G85" s="5">
        <v>38.799999999999997</v>
      </c>
      <c r="H85" s="5">
        <v>35.1</v>
      </c>
      <c r="I85" s="5">
        <v>38.6</v>
      </c>
      <c r="J85" s="5">
        <v>44.1</v>
      </c>
      <c r="K85" s="5">
        <v>43.6</v>
      </c>
      <c r="L85" s="5">
        <v>44.2</v>
      </c>
      <c r="M85" s="5">
        <v>45.3</v>
      </c>
      <c r="N85" s="5">
        <v>52.6</v>
      </c>
      <c r="O85" s="5">
        <v>50.7</v>
      </c>
    </row>
    <row r="86" spans="2:15" x14ac:dyDescent="0.25">
      <c r="B86" s="4" t="s">
        <v>92</v>
      </c>
      <c r="C86" s="4" t="s">
        <v>71</v>
      </c>
      <c r="D86" s="5">
        <v>6</v>
      </c>
      <c r="E86" s="5">
        <v>6</v>
      </c>
      <c r="F86" s="5">
        <v>6.5</v>
      </c>
      <c r="G86" s="5">
        <v>6.9</v>
      </c>
      <c r="H86" s="5">
        <v>7.2</v>
      </c>
      <c r="I86" s="5">
        <v>7.2</v>
      </c>
      <c r="J86" s="5">
        <v>7.2</v>
      </c>
      <c r="K86" s="5">
        <v>6.8</v>
      </c>
      <c r="L86" s="5">
        <v>6.6</v>
      </c>
      <c r="M86" s="5">
        <v>6.2</v>
      </c>
      <c r="N86" s="5">
        <v>6.4</v>
      </c>
      <c r="O86" s="5">
        <v>5.7</v>
      </c>
    </row>
    <row r="87" spans="2:15" x14ac:dyDescent="0.25"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5">
      <c r="B88" s="4" t="s">
        <v>83</v>
      </c>
      <c r="C88" s="4" t="s">
        <v>70</v>
      </c>
      <c r="D88" s="5">
        <v>2.1</v>
      </c>
      <c r="E88" s="5">
        <v>1.8</v>
      </c>
      <c r="F88" s="5">
        <v>1.9</v>
      </c>
      <c r="G88" s="5">
        <v>1.7</v>
      </c>
      <c r="H88" s="5">
        <v>1.9</v>
      </c>
      <c r="I88" s="5">
        <v>1.6</v>
      </c>
      <c r="J88" s="5">
        <v>1.5</v>
      </c>
      <c r="K88" s="5">
        <v>2</v>
      </c>
      <c r="L88" s="5">
        <v>1.9</v>
      </c>
      <c r="M88" s="5">
        <v>1.6</v>
      </c>
      <c r="N88" s="5">
        <v>1.8</v>
      </c>
      <c r="O88" s="5">
        <v>1.3</v>
      </c>
    </row>
    <row r="89" spans="2:15" x14ac:dyDescent="0.25">
      <c r="B89" s="4" t="s">
        <v>93</v>
      </c>
      <c r="C89" s="4" t="s">
        <v>71</v>
      </c>
      <c r="D89" s="5">
        <v>67.2</v>
      </c>
      <c r="E89" s="5">
        <v>69.599999999999994</v>
      </c>
      <c r="F89" s="5">
        <v>71.5</v>
      </c>
      <c r="G89" s="5">
        <v>70</v>
      </c>
      <c r="H89" s="5">
        <v>69.900000000000006</v>
      </c>
      <c r="I89" s="5">
        <v>72</v>
      </c>
      <c r="J89" s="5">
        <v>73.599999999999994</v>
      </c>
      <c r="K89" s="5">
        <v>76.8</v>
      </c>
      <c r="L89" s="5">
        <v>73.400000000000006</v>
      </c>
      <c r="M89" s="5">
        <v>72.900000000000006</v>
      </c>
      <c r="N89" s="5">
        <v>79.5</v>
      </c>
      <c r="O89" s="5">
        <v>80.8</v>
      </c>
    </row>
    <row r="90" spans="2:15" x14ac:dyDescent="0.25"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5">
      <c r="B91" s="4" t="s">
        <v>79</v>
      </c>
      <c r="C91" s="4" t="s">
        <v>70</v>
      </c>
      <c r="D91" s="5">
        <v>16.399999999999999</v>
      </c>
      <c r="E91" s="5">
        <v>15.7</v>
      </c>
      <c r="F91" s="5">
        <v>15.7</v>
      </c>
      <c r="G91" s="5">
        <v>16.2</v>
      </c>
      <c r="H91" s="5">
        <v>14.9</v>
      </c>
      <c r="I91" s="5">
        <v>14.8</v>
      </c>
      <c r="J91" s="5">
        <v>14.7</v>
      </c>
      <c r="K91" s="5">
        <v>12.2</v>
      </c>
      <c r="L91" s="5">
        <v>13.2</v>
      </c>
      <c r="M91" s="5">
        <v>12.3</v>
      </c>
      <c r="N91" s="5">
        <v>12.5</v>
      </c>
      <c r="O91" s="5">
        <v>11.2</v>
      </c>
    </row>
    <row r="92" spans="2:15" x14ac:dyDescent="0.25">
      <c r="B92" s="4" t="s">
        <v>93</v>
      </c>
      <c r="C92" s="4" t="s">
        <v>71</v>
      </c>
      <c r="D92" s="5">
        <v>64.5</v>
      </c>
      <c r="E92" s="5">
        <v>62.6</v>
      </c>
      <c r="F92" s="5">
        <v>61</v>
      </c>
      <c r="G92" s="5">
        <v>61.2</v>
      </c>
      <c r="H92" s="5">
        <v>51.7</v>
      </c>
      <c r="I92" s="5">
        <v>51.7</v>
      </c>
      <c r="J92" s="5">
        <v>49.6</v>
      </c>
      <c r="K92" s="5">
        <v>42.5</v>
      </c>
      <c r="L92" s="5">
        <v>45.1</v>
      </c>
      <c r="M92" s="5">
        <v>41.1</v>
      </c>
      <c r="N92" s="5">
        <v>46.3</v>
      </c>
      <c r="O92" s="5">
        <v>41.8</v>
      </c>
    </row>
    <row r="93" spans="2:15" x14ac:dyDescent="0.25"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5" x14ac:dyDescent="0.25">
      <c r="B94" s="9" t="s">
        <v>80</v>
      </c>
      <c r="C94" s="9" t="s">
        <v>70</v>
      </c>
      <c r="D94" s="10">
        <v>2045.9</v>
      </c>
      <c r="E94" s="10">
        <v>1751.7</v>
      </c>
      <c r="F94" s="10">
        <v>1684.6</v>
      </c>
      <c r="G94" s="10">
        <v>1533.9</v>
      </c>
      <c r="H94" s="10">
        <v>1603.8</v>
      </c>
      <c r="I94" s="10">
        <v>1549.5</v>
      </c>
      <c r="J94" s="10">
        <v>1563.8</v>
      </c>
      <c r="K94" s="10">
        <v>1607.8</v>
      </c>
      <c r="L94" s="10">
        <v>1440.1</v>
      </c>
      <c r="M94" s="10">
        <v>1437.8</v>
      </c>
      <c r="N94" s="10">
        <v>1401.3</v>
      </c>
      <c r="O94" s="10">
        <v>1396.2</v>
      </c>
    </row>
    <row r="95" spans="2:15" x14ac:dyDescent="0.25">
      <c r="B95" s="4" t="s">
        <v>94</v>
      </c>
      <c r="C95" s="4" t="s">
        <v>71</v>
      </c>
      <c r="D95" s="5">
        <v>1143.3</v>
      </c>
      <c r="E95" s="5">
        <v>1204.7</v>
      </c>
      <c r="F95" s="5">
        <v>1221.0999999999999</v>
      </c>
      <c r="G95" s="5">
        <v>1219</v>
      </c>
      <c r="H95" s="5">
        <v>1182.4000000000001</v>
      </c>
      <c r="I95" s="5">
        <v>1178.9000000000001</v>
      </c>
      <c r="J95" s="5">
        <v>1207.2</v>
      </c>
      <c r="K95" s="5">
        <v>1229.4000000000001</v>
      </c>
      <c r="L95" s="5">
        <v>1112.3</v>
      </c>
      <c r="M95" s="5">
        <v>1143</v>
      </c>
      <c r="N95" s="5">
        <v>1171.4000000000001</v>
      </c>
      <c r="O95" s="5">
        <v>1212</v>
      </c>
    </row>
    <row r="96" spans="2:15" x14ac:dyDescent="0.25"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x14ac:dyDescent="0.25"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s="8" customFormat="1" x14ac:dyDescent="0.25">
      <c r="B98" s="7"/>
      <c r="C98" s="7"/>
    </row>
    <row r="99" spans="2:15" s="8" customFormat="1" x14ac:dyDescent="0.25">
      <c r="B99" s="7" t="s">
        <v>110</v>
      </c>
    </row>
    <row r="100" spans="2:15" x14ac:dyDescent="0.25">
      <c r="B100" s="4" t="s">
        <v>86</v>
      </c>
      <c r="C100" s="4">
        <v>2001</v>
      </c>
      <c r="D100" s="4">
        <v>2002</v>
      </c>
      <c r="E100" s="4">
        <v>2003</v>
      </c>
      <c r="F100" s="4">
        <v>2004</v>
      </c>
      <c r="G100" s="4">
        <v>2005</v>
      </c>
      <c r="H100" s="4">
        <v>2006</v>
      </c>
      <c r="I100" s="4">
        <v>2007</v>
      </c>
      <c r="J100" s="4">
        <v>2008</v>
      </c>
      <c r="K100" s="4">
        <v>2009</v>
      </c>
      <c r="L100" s="4">
        <v>2010</v>
      </c>
      <c r="M100" s="4">
        <v>2011</v>
      </c>
      <c r="N100" s="4">
        <v>2012</v>
      </c>
    </row>
    <row r="101" spans="2:15" x14ac:dyDescent="0.25">
      <c r="B101" s="4" t="s">
        <v>95</v>
      </c>
      <c r="C101" s="5">
        <v>8.1999999999999993</v>
      </c>
      <c r="D101" s="5">
        <v>8.4</v>
      </c>
      <c r="E101" s="5">
        <v>8.3000000000000007</v>
      </c>
      <c r="F101" s="5">
        <v>7.8</v>
      </c>
      <c r="G101" s="5">
        <v>8</v>
      </c>
      <c r="H101" s="5">
        <v>8.3000000000000007</v>
      </c>
      <c r="I101" s="5">
        <v>9.5</v>
      </c>
      <c r="J101" s="5">
        <v>10.7</v>
      </c>
      <c r="K101" s="5">
        <v>11.9</v>
      </c>
      <c r="L101" s="5">
        <v>11.2</v>
      </c>
      <c r="M101" s="5">
        <v>12.5</v>
      </c>
      <c r="N101" s="5">
        <v>11.9</v>
      </c>
    </row>
    <row r="102" spans="2:15" x14ac:dyDescent="0.25">
      <c r="B102" s="4" t="s">
        <v>96</v>
      </c>
      <c r="C102" s="5">
        <v>10</v>
      </c>
      <c r="D102" s="5">
        <v>10.8</v>
      </c>
      <c r="E102" s="5">
        <v>11</v>
      </c>
      <c r="F102" s="5">
        <v>10.7</v>
      </c>
      <c r="G102" s="5">
        <v>11.1</v>
      </c>
      <c r="H102" s="5">
        <v>11.1</v>
      </c>
      <c r="I102" s="5">
        <v>11.5</v>
      </c>
      <c r="J102" s="5">
        <v>12.1</v>
      </c>
      <c r="K102" s="5">
        <v>12.7</v>
      </c>
      <c r="L102" s="5">
        <v>12.7</v>
      </c>
      <c r="M102" s="5">
        <v>13.7</v>
      </c>
      <c r="N102" s="5">
        <v>14</v>
      </c>
    </row>
    <row r="103" spans="2:15" x14ac:dyDescent="0.25">
      <c r="B103" s="4" t="s">
        <v>76</v>
      </c>
      <c r="C103" s="5">
        <v>18.2</v>
      </c>
      <c r="D103" s="5">
        <v>19.100000000000001</v>
      </c>
      <c r="E103" s="5">
        <v>19.3</v>
      </c>
      <c r="F103" s="5">
        <v>18.5</v>
      </c>
      <c r="G103" s="5">
        <v>19</v>
      </c>
      <c r="H103" s="5">
        <v>19.399999999999999</v>
      </c>
      <c r="I103" s="5">
        <v>21</v>
      </c>
      <c r="J103" s="5">
        <v>22.8</v>
      </c>
      <c r="K103" s="5">
        <v>24.6</v>
      </c>
      <c r="L103" s="5">
        <v>23.9</v>
      </c>
      <c r="M103" s="5">
        <v>26.1</v>
      </c>
      <c r="N103" s="5">
        <v>25.9</v>
      </c>
    </row>
    <row r="104" spans="2:15" x14ac:dyDescent="0.25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2:15" x14ac:dyDescent="0.25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7" spans="2:15" x14ac:dyDescent="0.25">
      <c r="B107" s="3" t="s">
        <v>111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2:15" x14ac:dyDescent="0.25">
      <c r="B108" s="4" t="s">
        <v>72</v>
      </c>
      <c r="C108" s="4">
        <v>2001</v>
      </c>
      <c r="D108" s="4">
        <v>2002</v>
      </c>
      <c r="E108" s="4">
        <v>2003</v>
      </c>
      <c r="F108" s="4">
        <v>2004</v>
      </c>
      <c r="G108" s="4">
        <v>2005</v>
      </c>
      <c r="H108" s="4">
        <v>2006</v>
      </c>
      <c r="I108" s="4">
        <v>2007</v>
      </c>
      <c r="J108" s="4">
        <v>2008</v>
      </c>
      <c r="K108" s="4">
        <v>2009</v>
      </c>
      <c r="L108" s="4">
        <v>2010</v>
      </c>
      <c r="M108" s="4">
        <v>2011</v>
      </c>
      <c r="N108" s="4">
        <v>2012</v>
      </c>
    </row>
    <row r="109" spans="2:15" x14ac:dyDescent="0.25">
      <c r="B109" s="4" t="s">
        <v>75</v>
      </c>
      <c r="C109" s="4">
        <v>465.9</v>
      </c>
      <c r="D109" s="5">
        <v>504.4</v>
      </c>
      <c r="E109" s="5">
        <v>569.9</v>
      </c>
      <c r="F109" s="5">
        <v>604</v>
      </c>
      <c r="G109" s="5">
        <v>674.5</v>
      </c>
      <c r="H109" s="5">
        <v>636.5</v>
      </c>
      <c r="I109" s="5">
        <v>633.5</v>
      </c>
      <c r="J109" s="5">
        <v>685.5</v>
      </c>
      <c r="K109" s="5">
        <v>757</v>
      </c>
      <c r="L109" s="5">
        <v>638.79999999999995</v>
      </c>
      <c r="M109" s="5">
        <v>725</v>
      </c>
      <c r="N109" s="5">
        <v>620.9</v>
      </c>
    </row>
    <row r="110" spans="2:15" x14ac:dyDescent="0.25">
      <c r="B110" s="4" t="s">
        <v>77</v>
      </c>
      <c r="C110" s="4">
        <v>4084.7</v>
      </c>
      <c r="D110" s="5">
        <v>2978.9</v>
      </c>
      <c r="E110" s="5">
        <v>2657.2</v>
      </c>
      <c r="F110" s="5">
        <v>2324.1999999999998</v>
      </c>
      <c r="G110" s="5">
        <v>2142.9</v>
      </c>
      <c r="H110" s="5">
        <v>2790.1</v>
      </c>
      <c r="I110" s="5">
        <v>3446.1</v>
      </c>
      <c r="J110" s="5">
        <v>3603.4</v>
      </c>
      <c r="K110" s="5">
        <v>1901</v>
      </c>
      <c r="L110" s="5">
        <v>1999</v>
      </c>
      <c r="M110" s="5">
        <v>2397.3000000000002</v>
      </c>
      <c r="N110" s="5">
        <v>3516.3</v>
      </c>
    </row>
    <row r="111" spans="2:15" x14ac:dyDescent="0.25">
      <c r="B111" s="4" t="s">
        <v>97</v>
      </c>
      <c r="C111" s="4">
        <v>477.6</v>
      </c>
      <c r="D111" s="5">
        <v>515.4</v>
      </c>
      <c r="E111" s="5">
        <v>580</v>
      </c>
      <c r="F111" s="5">
        <v>611.20000000000005</v>
      </c>
      <c r="G111" s="5">
        <v>681.7</v>
      </c>
      <c r="H111" s="5">
        <v>644.1</v>
      </c>
      <c r="I111" s="5">
        <v>641.5</v>
      </c>
      <c r="J111" s="5">
        <v>695</v>
      </c>
      <c r="K111" s="5">
        <v>764.6</v>
      </c>
      <c r="L111" s="5">
        <v>646.9</v>
      </c>
      <c r="M111" s="5">
        <v>736.4</v>
      </c>
      <c r="N111" s="5">
        <v>639.4</v>
      </c>
    </row>
    <row r="112" spans="2:15" x14ac:dyDescent="0.25">
      <c r="B112" s="4" t="s">
        <v>83</v>
      </c>
      <c r="C112" s="4">
        <v>5082.8999999999996</v>
      </c>
      <c r="D112" s="5">
        <v>5570.2</v>
      </c>
      <c r="E112" s="5">
        <v>6250.2</v>
      </c>
      <c r="F112" s="5">
        <v>5755.2</v>
      </c>
      <c r="G112" s="5">
        <v>6071.7</v>
      </c>
      <c r="H112" s="5">
        <v>6095.5</v>
      </c>
      <c r="I112" s="5">
        <v>6250.5</v>
      </c>
      <c r="J112" s="5">
        <v>6570.3</v>
      </c>
      <c r="K112" s="5">
        <v>7449.5</v>
      </c>
      <c r="L112" s="5">
        <v>7282.7</v>
      </c>
      <c r="M112" s="5">
        <v>8550.7000000000007</v>
      </c>
      <c r="N112" s="5">
        <v>9492.7000000000007</v>
      </c>
    </row>
    <row r="113" spans="2:15" x14ac:dyDescent="0.25">
      <c r="B113" s="4" t="s">
        <v>79</v>
      </c>
      <c r="C113" s="4">
        <v>9557.9</v>
      </c>
      <c r="D113" s="5">
        <v>9853.2000000000007</v>
      </c>
      <c r="E113" s="5">
        <v>10107.299999999999</v>
      </c>
      <c r="F113" s="5">
        <v>10294.299999999999</v>
      </c>
      <c r="G113" s="5">
        <v>9897.7999999999993</v>
      </c>
      <c r="H113" s="5">
        <v>9935</v>
      </c>
      <c r="I113" s="5">
        <v>10263.1</v>
      </c>
      <c r="J113" s="5">
        <v>10539.7</v>
      </c>
      <c r="K113" s="5">
        <v>10208.6</v>
      </c>
      <c r="L113" s="5">
        <v>10517.8</v>
      </c>
      <c r="M113" s="5">
        <v>10962.3</v>
      </c>
      <c r="N113" s="5">
        <v>10663.2</v>
      </c>
    </row>
    <row r="114" spans="2:15" x14ac:dyDescent="0.25">
      <c r="B114" s="4" t="s">
        <v>80</v>
      </c>
      <c r="C114" s="4">
        <v>3664.2</v>
      </c>
      <c r="D114" s="5">
        <v>3814.1</v>
      </c>
      <c r="E114" s="5">
        <v>3935.2</v>
      </c>
      <c r="F114" s="5">
        <v>4229</v>
      </c>
      <c r="G114" s="5">
        <v>4237</v>
      </c>
      <c r="H114" s="5">
        <v>4342</v>
      </c>
      <c r="I114" s="5">
        <v>4281</v>
      </c>
      <c r="J114" s="5">
        <v>4613.1000000000004</v>
      </c>
      <c r="K114" s="5">
        <v>3403.8</v>
      </c>
      <c r="L114" s="5">
        <v>3789.6</v>
      </c>
      <c r="M114" s="5">
        <v>3908.7</v>
      </c>
      <c r="N114" s="5">
        <v>4400.2</v>
      </c>
    </row>
    <row r="115" spans="2:15" x14ac:dyDescent="0.25">
      <c r="B115" s="4" t="s">
        <v>81</v>
      </c>
      <c r="C115" s="4">
        <v>1143.5999999999999</v>
      </c>
      <c r="D115" s="5">
        <v>1130.2</v>
      </c>
      <c r="E115" s="5">
        <v>1132.2</v>
      </c>
      <c r="F115" s="5">
        <v>1155</v>
      </c>
      <c r="G115" s="5">
        <v>1207.8</v>
      </c>
      <c r="H115" s="5">
        <v>1133.9000000000001</v>
      </c>
      <c r="I115" s="5">
        <v>1108.8</v>
      </c>
      <c r="J115" s="5">
        <v>1242</v>
      </c>
      <c r="K115" s="5">
        <v>1225.3</v>
      </c>
      <c r="L115" s="5">
        <v>1290.5</v>
      </c>
      <c r="M115" s="5">
        <v>1261.8</v>
      </c>
      <c r="N115" s="5">
        <v>1320.7</v>
      </c>
    </row>
    <row r="116" spans="2:15" x14ac:dyDescent="0.25">
      <c r="B116" s="4" t="s">
        <v>82</v>
      </c>
      <c r="C116" s="4">
        <v>512.6</v>
      </c>
      <c r="D116" s="5">
        <v>462.5</v>
      </c>
      <c r="E116" s="5">
        <v>379.9</v>
      </c>
      <c r="F116" s="5">
        <v>378.7</v>
      </c>
      <c r="G116" s="5">
        <v>508.1</v>
      </c>
      <c r="H116" s="5">
        <v>432.4</v>
      </c>
      <c r="I116" s="5">
        <v>325</v>
      </c>
      <c r="J116" s="5">
        <v>602.4</v>
      </c>
      <c r="K116" s="5">
        <v>678.7</v>
      </c>
      <c r="L116" s="5">
        <v>641.1</v>
      </c>
      <c r="M116" s="5">
        <v>457.2</v>
      </c>
      <c r="N116" s="5">
        <v>790.1</v>
      </c>
    </row>
    <row r="117" spans="2:15" x14ac:dyDescent="0.25"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2:15" x14ac:dyDescent="0.25"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20" spans="2:15" x14ac:dyDescent="0.25">
      <c r="B120" s="11" t="s">
        <v>112</v>
      </c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2:15" x14ac:dyDescent="0.25">
      <c r="B121" s="6" t="s">
        <v>72</v>
      </c>
      <c r="C121" s="6" t="s">
        <v>98</v>
      </c>
      <c r="D121" s="6">
        <v>2001</v>
      </c>
      <c r="E121" s="6">
        <v>2002</v>
      </c>
      <c r="F121" s="6">
        <v>2003</v>
      </c>
      <c r="G121" s="6">
        <v>2004</v>
      </c>
      <c r="H121" s="6">
        <v>2005</v>
      </c>
      <c r="I121" s="6">
        <v>2006</v>
      </c>
      <c r="J121" s="6">
        <v>2007</v>
      </c>
      <c r="K121" s="6">
        <v>2008</v>
      </c>
      <c r="L121" s="6">
        <v>2009</v>
      </c>
      <c r="M121" s="6">
        <v>2010</v>
      </c>
      <c r="N121" s="6">
        <v>2011</v>
      </c>
      <c r="O121" s="6">
        <v>2012</v>
      </c>
    </row>
    <row r="122" spans="2:15" x14ac:dyDescent="0.25">
      <c r="B122" s="4" t="s">
        <v>99</v>
      </c>
      <c r="C122" s="4" t="s">
        <v>100</v>
      </c>
      <c r="D122" s="5">
        <v>4.9000000000000004</v>
      </c>
      <c r="E122" s="5">
        <v>4.9000000000000004</v>
      </c>
      <c r="F122" s="5">
        <v>5.5</v>
      </c>
      <c r="G122" s="5">
        <v>6</v>
      </c>
      <c r="H122" s="5">
        <v>6.2</v>
      </c>
      <c r="I122" s="5">
        <v>6.1</v>
      </c>
      <c r="J122" s="5">
        <v>6.1</v>
      </c>
      <c r="K122" s="5">
        <v>5.6</v>
      </c>
      <c r="L122" s="5">
        <v>5.4</v>
      </c>
      <c r="M122" s="5">
        <v>5</v>
      </c>
      <c r="N122" s="5">
        <v>5.0999999999999996</v>
      </c>
      <c r="O122" s="5">
        <v>4.4000000000000004</v>
      </c>
    </row>
    <row r="123" spans="2:15" x14ac:dyDescent="0.25">
      <c r="B123" s="4" t="s">
        <v>102</v>
      </c>
      <c r="C123" s="4" t="s">
        <v>100</v>
      </c>
      <c r="D123" s="5">
        <v>101.7</v>
      </c>
      <c r="E123" s="5">
        <v>72.400000000000006</v>
      </c>
      <c r="F123" s="5">
        <v>65.099999999999994</v>
      </c>
      <c r="G123" s="5">
        <v>52.8</v>
      </c>
      <c r="H123" s="5">
        <v>43.2</v>
      </c>
      <c r="I123" s="5">
        <v>57.9</v>
      </c>
      <c r="J123" s="5">
        <v>71</v>
      </c>
      <c r="K123" s="5">
        <v>65.900000000000006</v>
      </c>
      <c r="L123" s="5">
        <v>30.9</v>
      </c>
      <c r="M123" s="5">
        <v>30.7</v>
      </c>
      <c r="N123" s="5">
        <v>37.6</v>
      </c>
      <c r="O123" s="5">
        <v>58</v>
      </c>
    </row>
    <row r="124" spans="2:15" x14ac:dyDescent="0.25">
      <c r="B124" s="4" t="s">
        <v>103</v>
      </c>
      <c r="C124" s="4" t="s">
        <v>100</v>
      </c>
      <c r="D124" s="5">
        <v>5</v>
      </c>
      <c r="E124" s="5">
        <v>5</v>
      </c>
      <c r="F124" s="5">
        <v>5.6</v>
      </c>
      <c r="G124" s="5">
        <v>6.1</v>
      </c>
      <c r="H124" s="5">
        <v>6.3</v>
      </c>
      <c r="I124" s="5">
        <v>6.2</v>
      </c>
      <c r="J124" s="5">
        <v>6.2</v>
      </c>
      <c r="K124" s="5">
        <v>5.7</v>
      </c>
      <c r="L124" s="5">
        <v>5.5</v>
      </c>
      <c r="M124" s="5">
        <v>5.0999999999999996</v>
      </c>
      <c r="N124" s="5">
        <v>5.2</v>
      </c>
      <c r="O124" s="5">
        <v>4.5999999999999996</v>
      </c>
    </row>
    <row r="125" spans="2:15" x14ac:dyDescent="0.25">
      <c r="B125" s="4" t="s">
        <v>104</v>
      </c>
      <c r="C125" s="4" t="s">
        <v>100</v>
      </c>
      <c r="D125" s="5">
        <v>63</v>
      </c>
      <c r="E125" s="5">
        <v>64.8</v>
      </c>
      <c r="F125" s="5">
        <v>69.5</v>
      </c>
      <c r="G125" s="5">
        <v>65.400000000000006</v>
      </c>
      <c r="H125" s="5">
        <v>66.099999999999994</v>
      </c>
      <c r="I125" s="5">
        <v>67.599999999999994</v>
      </c>
      <c r="J125" s="5">
        <v>66.8</v>
      </c>
      <c r="K125" s="5">
        <v>71.099999999999994</v>
      </c>
      <c r="L125" s="5">
        <v>64.5</v>
      </c>
      <c r="M125" s="5">
        <v>65</v>
      </c>
      <c r="N125" s="5">
        <v>73.3</v>
      </c>
      <c r="O125" s="5">
        <v>72.5</v>
      </c>
    </row>
    <row r="126" spans="2:15" x14ac:dyDescent="0.25">
      <c r="B126" s="4" t="s">
        <v>79</v>
      </c>
      <c r="C126" s="4" t="s">
        <v>101</v>
      </c>
      <c r="D126" s="5">
        <v>67.099999999999994</v>
      </c>
      <c r="E126" s="5">
        <v>65.5</v>
      </c>
      <c r="F126" s="5">
        <v>63</v>
      </c>
      <c r="G126" s="5">
        <v>62.6</v>
      </c>
      <c r="H126" s="5">
        <v>57.9</v>
      </c>
      <c r="I126" s="5">
        <v>59.3</v>
      </c>
      <c r="J126" s="5">
        <v>57.9</v>
      </c>
      <c r="K126" s="5">
        <v>45.9</v>
      </c>
      <c r="L126" s="5">
        <v>47.8</v>
      </c>
      <c r="M126" s="5">
        <v>43.9</v>
      </c>
      <c r="N126" s="5">
        <v>47.9</v>
      </c>
      <c r="O126" s="5">
        <v>41.6</v>
      </c>
    </row>
    <row r="127" spans="2:15" x14ac:dyDescent="0.25">
      <c r="B127" s="4" t="s">
        <v>105</v>
      </c>
      <c r="C127" s="4" t="s">
        <v>106</v>
      </c>
      <c r="D127" s="5">
        <v>1162.9000000000001</v>
      </c>
      <c r="E127" s="5">
        <v>1232.4000000000001</v>
      </c>
      <c r="F127" s="5">
        <v>1270.5</v>
      </c>
      <c r="G127" s="5">
        <v>1302.5999999999999</v>
      </c>
      <c r="H127" s="5">
        <v>1265.8</v>
      </c>
      <c r="I127" s="5">
        <v>1301.5999999999999</v>
      </c>
      <c r="J127" s="5">
        <v>1323.2</v>
      </c>
      <c r="K127" s="5">
        <v>1435.3</v>
      </c>
      <c r="L127" s="5">
        <v>1137.2</v>
      </c>
      <c r="M127" s="5">
        <v>1247.2</v>
      </c>
      <c r="N127" s="5">
        <v>1261.5</v>
      </c>
      <c r="O127" s="5">
        <v>1406.2</v>
      </c>
    </row>
    <row r="128" spans="2:15" x14ac:dyDescent="0.25"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2:15" x14ac:dyDescent="0.25"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1" spans="2:15" x14ac:dyDescent="0.25">
      <c r="B131" s="3" t="s">
        <v>113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4" t="s">
        <v>72</v>
      </c>
      <c r="C132" s="4">
        <v>2001</v>
      </c>
      <c r="D132" s="4">
        <v>2002</v>
      </c>
      <c r="E132" s="4">
        <v>2003</v>
      </c>
      <c r="F132" s="4">
        <v>2004</v>
      </c>
      <c r="G132" s="4">
        <v>2005</v>
      </c>
      <c r="H132" s="4">
        <v>2006</v>
      </c>
      <c r="I132" s="4">
        <v>2007</v>
      </c>
      <c r="J132" s="4">
        <v>2008</v>
      </c>
      <c r="K132" s="4">
        <v>2009</v>
      </c>
      <c r="L132" s="4">
        <v>2010</v>
      </c>
      <c r="M132" s="4">
        <v>2011</v>
      </c>
      <c r="N132" s="4">
        <v>2012</v>
      </c>
      <c r="O132" s="4"/>
    </row>
    <row r="133" spans="2:15" x14ac:dyDescent="0.25">
      <c r="B133" s="4" t="s">
        <v>75</v>
      </c>
      <c r="C133" s="4">
        <v>342.3</v>
      </c>
      <c r="D133" s="5">
        <v>384.2</v>
      </c>
      <c r="E133" s="5">
        <v>405.2</v>
      </c>
      <c r="F133" s="5">
        <v>472.8</v>
      </c>
      <c r="G133" s="5">
        <v>446.8</v>
      </c>
      <c r="H133" s="5">
        <v>481.7</v>
      </c>
      <c r="I133" s="5">
        <v>541.9</v>
      </c>
      <c r="J133" s="5">
        <v>500.6</v>
      </c>
      <c r="K133" s="5">
        <v>604.6</v>
      </c>
      <c r="L133" s="5">
        <v>570.1</v>
      </c>
      <c r="M133" s="5">
        <v>519.79999999999995</v>
      </c>
      <c r="N133" s="5">
        <v>496.3</v>
      </c>
      <c r="O133" s="5"/>
    </row>
    <row r="134" spans="2:15" x14ac:dyDescent="0.25">
      <c r="B134" s="4" t="s">
        <v>77</v>
      </c>
      <c r="C134" s="4">
        <v>1206.5999999999999</v>
      </c>
      <c r="D134" s="5">
        <v>1303.0999999999999</v>
      </c>
      <c r="E134" s="5">
        <v>1365</v>
      </c>
      <c r="F134" s="5">
        <v>1236.5</v>
      </c>
      <c r="G134" s="5">
        <v>1543.1</v>
      </c>
      <c r="H134" s="5">
        <v>1671.4</v>
      </c>
      <c r="I134" s="5">
        <v>1662.7</v>
      </c>
      <c r="J134" s="5">
        <v>2063.9</v>
      </c>
      <c r="K134" s="5">
        <v>1974.5</v>
      </c>
      <c r="L134" s="5">
        <v>2013.5</v>
      </c>
      <c r="M134" s="5">
        <v>2160.5</v>
      </c>
      <c r="N134" s="5">
        <v>2303.5</v>
      </c>
      <c r="O134" s="5"/>
    </row>
    <row r="135" spans="2:15" x14ac:dyDescent="0.25">
      <c r="B135" s="4" t="s">
        <v>97</v>
      </c>
      <c r="C135" s="4">
        <v>790.4</v>
      </c>
      <c r="D135" s="5">
        <v>876.4</v>
      </c>
      <c r="E135" s="5">
        <v>913</v>
      </c>
      <c r="F135" s="5">
        <v>900.5</v>
      </c>
      <c r="G135" s="5">
        <v>1009.7</v>
      </c>
      <c r="H135" s="5">
        <v>1092.2</v>
      </c>
      <c r="I135" s="5">
        <v>1095.7</v>
      </c>
      <c r="J135" s="5">
        <v>1144.4000000000001</v>
      </c>
      <c r="K135" s="5">
        <v>1199.0999999999999</v>
      </c>
      <c r="L135" s="5">
        <v>1143.4000000000001</v>
      </c>
      <c r="M135" s="5">
        <v>1124.3</v>
      </c>
      <c r="N135" s="5">
        <v>1061.5</v>
      </c>
      <c r="O135" s="5"/>
    </row>
    <row r="136" spans="2:15" x14ac:dyDescent="0.25">
      <c r="B136" s="4" t="s">
        <v>83</v>
      </c>
      <c r="C136" s="4">
        <v>7331.2</v>
      </c>
      <c r="D136" s="5">
        <v>8302.7999999999993</v>
      </c>
      <c r="E136" s="5">
        <v>8126.4</v>
      </c>
      <c r="F136" s="5">
        <v>8443.1</v>
      </c>
      <c r="G136" s="5">
        <v>8774.6</v>
      </c>
      <c r="H136" s="5">
        <v>9236.5</v>
      </c>
      <c r="I136" s="5">
        <v>10138.6</v>
      </c>
      <c r="J136" s="5">
        <v>10134.799999999999</v>
      </c>
      <c r="K136" s="5">
        <v>10977.1</v>
      </c>
      <c r="L136" s="5">
        <v>10930.3</v>
      </c>
      <c r="M136" s="5">
        <v>11350.6</v>
      </c>
      <c r="N136" s="5">
        <v>12572.3</v>
      </c>
      <c r="O136" s="5"/>
    </row>
    <row r="137" spans="2:15" x14ac:dyDescent="0.25">
      <c r="B137" s="4" t="s">
        <v>79</v>
      </c>
      <c r="C137" s="4">
        <v>9375</v>
      </c>
      <c r="D137" s="5">
        <v>11272.3</v>
      </c>
      <c r="E137" s="5">
        <v>11337.4</v>
      </c>
      <c r="F137" s="5">
        <v>11698.2</v>
      </c>
      <c r="G137" s="5">
        <v>11506.3</v>
      </c>
      <c r="H137" s="5">
        <v>11737.1</v>
      </c>
      <c r="I137" s="5">
        <v>12477.1</v>
      </c>
      <c r="J137" s="5">
        <v>12208.7</v>
      </c>
      <c r="K137" s="5">
        <v>11154.5</v>
      </c>
      <c r="L137" s="5">
        <v>11971.1</v>
      </c>
      <c r="M137" s="5">
        <v>12558</v>
      </c>
      <c r="N137" s="5">
        <v>12537.4</v>
      </c>
      <c r="O137" s="5"/>
    </row>
    <row r="138" spans="2:15" x14ac:dyDescent="0.25">
      <c r="B138" s="4" t="s">
        <v>80</v>
      </c>
      <c r="C138" s="4">
        <v>3377</v>
      </c>
      <c r="D138" s="5">
        <v>3608.9</v>
      </c>
      <c r="E138" s="5">
        <v>3690.2</v>
      </c>
      <c r="F138" s="5">
        <v>3565.8</v>
      </c>
      <c r="G138" s="5">
        <v>3426.3</v>
      </c>
      <c r="H138" s="5">
        <v>3390.7</v>
      </c>
      <c r="I138" s="5">
        <v>3597.3</v>
      </c>
      <c r="J138" s="5">
        <v>3521.8</v>
      </c>
      <c r="K138" s="5">
        <v>3642</v>
      </c>
      <c r="L138" s="5">
        <v>3697.5</v>
      </c>
      <c r="M138" s="5">
        <v>3930.5</v>
      </c>
      <c r="N138" s="5">
        <v>3594.5</v>
      </c>
      <c r="O138" s="5"/>
    </row>
    <row r="139" spans="2:15" x14ac:dyDescent="0.25">
      <c r="B139" s="4" t="s">
        <v>81</v>
      </c>
      <c r="C139" s="4">
        <v>1398.2</v>
      </c>
      <c r="D139" s="5">
        <v>1411.3</v>
      </c>
      <c r="E139" s="5">
        <v>1395.1</v>
      </c>
      <c r="F139" s="5">
        <v>1433.2</v>
      </c>
      <c r="G139" s="5">
        <v>1344.5</v>
      </c>
      <c r="H139" s="5">
        <v>1327.3</v>
      </c>
      <c r="I139" s="5">
        <v>1344.4</v>
      </c>
      <c r="J139" s="5">
        <v>1327.5</v>
      </c>
      <c r="K139" s="5">
        <v>1286</v>
      </c>
      <c r="L139" s="5">
        <v>1332.4</v>
      </c>
      <c r="M139" s="5">
        <v>1405</v>
      </c>
      <c r="N139" s="5">
        <v>1355.5</v>
      </c>
      <c r="O139" s="5"/>
    </row>
    <row r="140" spans="2:15" x14ac:dyDescent="0.25">
      <c r="B140" s="4" t="s">
        <v>82</v>
      </c>
      <c r="C140" s="4">
        <v>543.1</v>
      </c>
      <c r="D140" s="5">
        <v>688.6</v>
      </c>
      <c r="E140" s="5">
        <v>676.2</v>
      </c>
      <c r="F140" s="5">
        <v>722.3</v>
      </c>
      <c r="G140" s="5">
        <v>671.4</v>
      </c>
      <c r="H140" s="5">
        <v>597.20000000000005</v>
      </c>
      <c r="I140" s="5">
        <v>620.9</v>
      </c>
      <c r="J140" s="5">
        <v>489.8</v>
      </c>
      <c r="K140" s="5">
        <v>512.5</v>
      </c>
      <c r="L140" s="5">
        <v>741.4</v>
      </c>
      <c r="M140" s="5">
        <v>803.3</v>
      </c>
      <c r="N140" s="5">
        <v>485.1</v>
      </c>
      <c r="O140" s="5"/>
    </row>
    <row r="141" spans="2:15" x14ac:dyDescent="0.25"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4" spans="2:15" x14ac:dyDescent="0.25">
      <c r="B144" s="7" t="s">
        <v>114</v>
      </c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2:15" x14ac:dyDescent="0.25">
      <c r="B145" s="4" t="s">
        <v>72</v>
      </c>
      <c r="C145" s="4" t="s">
        <v>98</v>
      </c>
      <c r="D145" s="4">
        <v>2001</v>
      </c>
      <c r="E145" s="4">
        <v>2002</v>
      </c>
      <c r="F145" s="4">
        <v>2003</v>
      </c>
      <c r="G145" s="4">
        <v>2004</v>
      </c>
      <c r="H145" s="4">
        <v>2005</v>
      </c>
      <c r="I145" s="4">
        <v>2006</v>
      </c>
      <c r="J145" s="4">
        <v>2007</v>
      </c>
      <c r="K145" s="4">
        <v>2008</v>
      </c>
      <c r="L145" s="4">
        <v>2009</v>
      </c>
      <c r="M145" s="4">
        <v>2010</v>
      </c>
      <c r="N145" s="4">
        <v>2011</v>
      </c>
      <c r="O145" s="4">
        <v>2012</v>
      </c>
    </row>
    <row r="146" spans="2:15" x14ac:dyDescent="0.25">
      <c r="B146" s="4" t="s">
        <v>99</v>
      </c>
      <c r="C146" s="4" t="s">
        <v>100</v>
      </c>
      <c r="D146" s="5">
        <v>3.6</v>
      </c>
      <c r="E146" s="5">
        <v>3.4</v>
      </c>
      <c r="F146" s="5">
        <v>3.8</v>
      </c>
      <c r="G146" s="5">
        <v>4.2</v>
      </c>
      <c r="H146" s="5">
        <v>3.9</v>
      </c>
      <c r="I146" s="5">
        <v>4.3</v>
      </c>
      <c r="J146" s="5">
        <v>4.4000000000000004</v>
      </c>
      <c r="K146" s="5">
        <v>4.2</v>
      </c>
      <c r="L146" s="5">
        <v>4.7</v>
      </c>
      <c r="M146" s="5">
        <v>6.8</v>
      </c>
      <c r="N146" s="5">
        <v>4</v>
      </c>
      <c r="O146" s="5">
        <v>3.8</v>
      </c>
    </row>
    <row r="147" spans="2:15" x14ac:dyDescent="0.25">
      <c r="B147" s="4" t="s">
        <v>102</v>
      </c>
      <c r="C147" s="4" t="s">
        <v>100</v>
      </c>
      <c r="D147" s="5">
        <v>13.4</v>
      </c>
      <c r="E147" s="5">
        <v>13.9</v>
      </c>
      <c r="F147" s="5">
        <v>14.3</v>
      </c>
      <c r="G147" s="5">
        <v>13</v>
      </c>
      <c r="H147" s="5">
        <v>15.8</v>
      </c>
      <c r="I147" s="5">
        <v>16.7</v>
      </c>
      <c r="J147" s="5">
        <v>16.600000000000001</v>
      </c>
      <c r="K147" s="5">
        <v>20.100000000000001</v>
      </c>
      <c r="L147" s="5">
        <v>18.5</v>
      </c>
      <c r="M147" s="5">
        <v>18.899999999999999</v>
      </c>
      <c r="N147" s="5">
        <v>19.399999999999999</v>
      </c>
      <c r="O147" s="5">
        <v>20.8</v>
      </c>
    </row>
    <row r="148" spans="2:15" x14ac:dyDescent="0.25">
      <c r="B148" s="4" t="s">
        <v>103</v>
      </c>
      <c r="C148" s="4" t="s">
        <v>100</v>
      </c>
      <c r="D148" s="5">
        <v>8.5</v>
      </c>
      <c r="E148" s="5">
        <v>8.5</v>
      </c>
      <c r="F148" s="5">
        <v>9.1</v>
      </c>
      <c r="G148" s="5">
        <v>8.8000000000000007</v>
      </c>
      <c r="H148" s="5">
        <v>9.5</v>
      </c>
      <c r="I148" s="5">
        <v>10.3</v>
      </c>
      <c r="J148" s="5">
        <v>9.8000000000000007</v>
      </c>
      <c r="K148" s="5">
        <v>10.199999999999999</v>
      </c>
      <c r="L148" s="5">
        <v>10.1</v>
      </c>
      <c r="M148" s="5">
        <v>9.5</v>
      </c>
      <c r="N148" s="5">
        <v>9.1999999999999993</v>
      </c>
      <c r="O148" s="5">
        <v>8.5</v>
      </c>
    </row>
    <row r="149" spans="2:15" x14ac:dyDescent="0.25">
      <c r="B149" s="4" t="s">
        <v>104</v>
      </c>
      <c r="C149" s="4" t="s">
        <v>100</v>
      </c>
      <c r="D149" s="5">
        <v>71.099999999999994</v>
      </c>
      <c r="E149" s="5">
        <v>73.5</v>
      </c>
      <c r="F149" s="5">
        <v>73.3</v>
      </c>
      <c r="G149" s="5">
        <v>74.400000000000006</v>
      </c>
      <c r="H149" s="5">
        <v>73.8</v>
      </c>
      <c r="I149" s="5">
        <v>76.5</v>
      </c>
      <c r="J149" s="5">
        <v>80.8</v>
      </c>
      <c r="K149" s="5">
        <v>82.1</v>
      </c>
      <c r="L149" s="5">
        <v>82.7</v>
      </c>
      <c r="M149" s="5">
        <v>80.599999999999994</v>
      </c>
      <c r="N149" s="5">
        <v>82.7</v>
      </c>
      <c r="O149" s="5">
        <v>88.1</v>
      </c>
    </row>
    <row r="150" spans="2:15" x14ac:dyDescent="0.25">
      <c r="B150" s="4" t="s">
        <v>79</v>
      </c>
      <c r="C150" s="4" t="s">
        <v>101</v>
      </c>
      <c r="D150" s="5">
        <v>46</v>
      </c>
      <c r="E150" s="5">
        <v>40</v>
      </c>
      <c r="F150" s="5">
        <v>45.5</v>
      </c>
      <c r="G150" s="5">
        <v>49.9</v>
      </c>
      <c r="H150" s="5">
        <v>29.9</v>
      </c>
      <c r="I150" s="5">
        <v>26.9</v>
      </c>
      <c r="J150" s="5">
        <v>23.6</v>
      </c>
      <c r="K150" s="5">
        <v>26.3</v>
      </c>
      <c r="L150" s="5">
        <v>29.8</v>
      </c>
      <c r="M150" s="5">
        <v>24.9</v>
      </c>
      <c r="N150" s="5">
        <v>35.200000000000003</v>
      </c>
      <c r="O150" s="5">
        <v>44.1</v>
      </c>
    </row>
    <row r="151" spans="2:15" x14ac:dyDescent="0.25">
      <c r="B151" s="4" t="s">
        <v>105</v>
      </c>
      <c r="C151" s="4" t="s">
        <v>106</v>
      </c>
      <c r="D151" s="5">
        <v>1130.0999999999999</v>
      </c>
      <c r="E151" s="5">
        <v>1185.5999999999999</v>
      </c>
      <c r="F151" s="5">
        <v>1188.4000000000001</v>
      </c>
      <c r="G151" s="5">
        <v>1161.7</v>
      </c>
      <c r="H151" s="5">
        <v>1118.9000000000001</v>
      </c>
      <c r="I151" s="5">
        <v>1092.4000000000001</v>
      </c>
      <c r="J151" s="5">
        <v>1123.5999999999999</v>
      </c>
      <c r="K151" s="5">
        <v>1091.4000000000001</v>
      </c>
      <c r="L151" s="5">
        <v>1093.4000000000001</v>
      </c>
      <c r="M151" s="5">
        <v>1063.9000000000001</v>
      </c>
      <c r="N151" s="5">
        <v>1104.2</v>
      </c>
      <c r="O151" s="5">
        <v>1088.5999999999999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53"/>
  <sheetViews>
    <sheetView topLeftCell="A22" workbookViewId="0">
      <selection activeCell="N36" sqref="N36"/>
    </sheetView>
  </sheetViews>
  <sheetFormatPr defaultRowHeight="15" x14ac:dyDescent="0.25"/>
  <cols>
    <col min="3" max="3" width="25" customWidth="1"/>
    <col min="4" max="4" width="9" customWidth="1"/>
    <col min="5" max="5" width="10.140625" customWidth="1"/>
    <col min="7" max="7" width="9.85546875" customWidth="1"/>
    <col min="8" max="8" width="10.5703125" bestFit="1" customWidth="1"/>
    <col min="17" max="17" width="22.28515625" bestFit="1" customWidth="1"/>
    <col min="18" max="18" width="11.5703125" customWidth="1"/>
    <col min="19" max="19" width="15.140625" customWidth="1"/>
    <col min="20" max="20" width="9.85546875" bestFit="1" customWidth="1"/>
    <col min="22" max="22" width="16" bestFit="1" customWidth="1"/>
    <col min="23" max="23" width="16" customWidth="1"/>
    <col min="25" max="25" width="19.42578125" bestFit="1" customWidth="1"/>
    <col min="26" max="26" width="25.5703125" bestFit="1" customWidth="1"/>
    <col min="27" max="27" width="28.42578125" bestFit="1" customWidth="1"/>
  </cols>
  <sheetData>
    <row r="2" spans="3:27" ht="15.75" thickBot="1" x14ac:dyDescent="0.3">
      <c r="C2" t="s">
        <v>188</v>
      </c>
    </row>
    <row r="3" spans="3:27" ht="15.75" thickBot="1" x14ac:dyDescent="0.3">
      <c r="C3" s="15" t="s">
        <v>140</v>
      </c>
      <c r="Q3" t="s">
        <v>189</v>
      </c>
    </row>
    <row r="4" spans="3:27" ht="15.75" thickBot="1" x14ac:dyDescent="0.3">
      <c r="C4" s="15" t="s">
        <v>136</v>
      </c>
      <c r="D4" s="36">
        <v>2012</v>
      </c>
      <c r="E4" s="37">
        <v>2013</v>
      </c>
      <c r="F4" s="37">
        <v>2014</v>
      </c>
      <c r="G4" s="37">
        <v>2015</v>
      </c>
      <c r="H4" s="37">
        <v>2016</v>
      </c>
      <c r="I4" s="37">
        <v>2017</v>
      </c>
      <c r="J4" s="37">
        <v>2018</v>
      </c>
      <c r="K4" s="37">
        <v>2019</v>
      </c>
      <c r="L4" s="37">
        <v>2020</v>
      </c>
      <c r="M4" s="37">
        <v>2021</v>
      </c>
      <c r="N4" s="38">
        <v>2022</v>
      </c>
      <c r="Q4" s="44" t="s">
        <v>172</v>
      </c>
      <c r="R4" s="45" t="s">
        <v>156</v>
      </c>
      <c r="S4" s="45" t="s">
        <v>146</v>
      </c>
      <c r="T4" s="45" t="s">
        <v>147</v>
      </c>
      <c r="U4" s="45" t="s">
        <v>157</v>
      </c>
      <c r="V4" s="46" t="s">
        <v>173</v>
      </c>
      <c r="W4" s="47"/>
      <c r="Y4" s="44" t="s">
        <v>72</v>
      </c>
      <c r="Z4" s="45" t="s">
        <v>194</v>
      </c>
      <c r="AA4" s="46" t="s">
        <v>195</v>
      </c>
    </row>
    <row r="5" spans="3:27" x14ac:dyDescent="0.25">
      <c r="C5" s="32" t="s">
        <v>137</v>
      </c>
      <c r="D5" s="33">
        <v>3689.7</v>
      </c>
      <c r="E5" s="34">
        <v>4010.8</v>
      </c>
      <c r="F5" s="34">
        <v>4019.6</v>
      </c>
      <c r="G5" s="34">
        <v>3739.7</v>
      </c>
      <c r="H5" s="34">
        <v>3441.7</v>
      </c>
      <c r="I5" s="34">
        <v>3248.4</v>
      </c>
      <c r="J5" s="34">
        <v>3128.7</v>
      </c>
      <c r="K5" s="34">
        <v>3071</v>
      </c>
      <c r="L5" s="34">
        <v>2894.5</v>
      </c>
      <c r="M5" s="34">
        <v>2722.7</v>
      </c>
      <c r="N5" s="35">
        <v>2522.1999999999998</v>
      </c>
      <c r="Q5" s="41" t="s">
        <v>158</v>
      </c>
      <c r="R5" s="42" t="s">
        <v>159</v>
      </c>
      <c r="S5" s="42" t="s">
        <v>149</v>
      </c>
      <c r="T5" s="42" t="s">
        <v>150</v>
      </c>
      <c r="U5" s="42">
        <v>0</v>
      </c>
      <c r="V5" s="43" t="s">
        <v>160</v>
      </c>
      <c r="W5" s="48"/>
      <c r="Y5" s="49" t="s">
        <v>191</v>
      </c>
      <c r="Z5" s="42" t="s">
        <v>197</v>
      </c>
      <c r="AA5" s="43">
        <v>0.61</v>
      </c>
    </row>
    <row r="6" spans="3:27" x14ac:dyDescent="0.25">
      <c r="C6" s="30" t="s">
        <v>141</v>
      </c>
      <c r="D6" s="27">
        <v>0</v>
      </c>
      <c r="E6" s="23">
        <v>14</v>
      </c>
      <c r="F6" s="23">
        <v>346</v>
      </c>
      <c r="G6" s="23">
        <v>429.4</v>
      </c>
      <c r="H6" s="23">
        <v>507.9</v>
      </c>
      <c r="I6" s="23">
        <v>535.79999999999995</v>
      </c>
      <c r="J6" s="23">
        <v>493.2</v>
      </c>
      <c r="K6" s="23">
        <v>484.6</v>
      </c>
      <c r="L6" s="23">
        <v>518.1</v>
      </c>
      <c r="M6" s="23">
        <v>522.5</v>
      </c>
      <c r="N6" s="24">
        <v>505.5</v>
      </c>
      <c r="Q6" s="13" t="s">
        <v>161</v>
      </c>
      <c r="R6" s="21" t="s">
        <v>159</v>
      </c>
      <c r="S6" s="21" t="s">
        <v>149</v>
      </c>
      <c r="T6" s="21" t="s">
        <v>150</v>
      </c>
      <c r="U6" s="21">
        <v>0</v>
      </c>
      <c r="V6" s="22" t="s">
        <v>160</v>
      </c>
      <c r="W6" s="48"/>
      <c r="Y6" s="17" t="s">
        <v>192</v>
      </c>
      <c r="Z6" s="21" t="s">
        <v>198</v>
      </c>
      <c r="AA6" s="22">
        <v>24.7</v>
      </c>
    </row>
    <row r="7" spans="3:27" x14ac:dyDescent="0.25">
      <c r="C7" s="30" t="s">
        <v>138</v>
      </c>
      <c r="D7" s="27">
        <v>0</v>
      </c>
      <c r="E7" s="23">
        <v>0</v>
      </c>
      <c r="F7" s="23">
        <v>4</v>
      </c>
      <c r="G7" s="23">
        <v>271.8</v>
      </c>
      <c r="H7" s="23">
        <v>457.7</v>
      </c>
      <c r="I7" s="23">
        <v>1019.1</v>
      </c>
      <c r="J7" s="23">
        <v>1107.7</v>
      </c>
      <c r="K7" s="23">
        <v>1434.4</v>
      </c>
      <c r="L7" s="23">
        <v>1567.4</v>
      </c>
      <c r="M7" s="23">
        <v>1741.4</v>
      </c>
      <c r="N7" s="24">
        <v>1827.4</v>
      </c>
      <c r="Q7" s="13" t="s">
        <v>162</v>
      </c>
      <c r="R7" s="21" t="s">
        <v>159</v>
      </c>
      <c r="S7" s="21" t="s">
        <v>149</v>
      </c>
      <c r="T7" s="21" t="s">
        <v>150</v>
      </c>
      <c r="U7" s="21">
        <v>0</v>
      </c>
      <c r="V7" s="22" t="s">
        <v>160</v>
      </c>
      <c r="W7" s="48"/>
      <c r="Y7" s="17" t="s">
        <v>196</v>
      </c>
      <c r="Z7" s="21" t="s">
        <v>199</v>
      </c>
      <c r="AA7" s="22">
        <v>6.4</v>
      </c>
    </row>
    <row r="8" spans="3:27" ht="15.75" thickBot="1" x14ac:dyDescent="0.3">
      <c r="C8" s="30" t="s">
        <v>144</v>
      </c>
      <c r="D8" s="27">
        <v>0</v>
      </c>
      <c r="E8" s="23">
        <v>0</v>
      </c>
      <c r="F8" s="23">
        <v>0</v>
      </c>
      <c r="G8" s="23">
        <v>10.9</v>
      </c>
      <c r="H8" s="23">
        <v>16.399999999999999</v>
      </c>
      <c r="I8" s="23">
        <v>40.6</v>
      </c>
      <c r="J8" s="23">
        <v>327.8</v>
      </c>
      <c r="K8" s="23">
        <v>498.7</v>
      </c>
      <c r="L8" s="23">
        <v>840.8</v>
      </c>
      <c r="M8" s="23">
        <v>1306.0999999999999</v>
      </c>
      <c r="N8" s="24">
        <v>1560</v>
      </c>
      <c r="Q8" s="13" t="s">
        <v>174</v>
      </c>
      <c r="R8" s="21" t="s">
        <v>159</v>
      </c>
      <c r="S8" s="21" t="s">
        <v>149</v>
      </c>
      <c r="T8" s="21" t="s">
        <v>150</v>
      </c>
      <c r="U8" s="21">
        <v>0</v>
      </c>
      <c r="V8" s="22" t="s">
        <v>160</v>
      </c>
      <c r="W8" s="48"/>
      <c r="Y8" s="18" t="s">
        <v>193</v>
      </c>
      <c r="Z8" s="39" t="s">
        <v>199</v>
      </c>
      <c r="AA8" s="40">
        <v>8.91</v>
      </c>
    </row>
    <row r="9" spans="3:27" x14ac:dyDescent="0.25">
      <c r="C9" s="30" t="s">
        <v>139</v>
      </c>
      <c r="D9" s="27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56.5</v>
      </c>
      <c r="K9" s="23">
        <v>84.8</v>
      </c>
      <c r="L9" s="23">
        <v>258.39999999999998</v>
      </c>
      <c r="M9" s="23">
        <v>377.6</v>
      </c>
      <c r="N9" s="24">
        <v>461.2</v>
      </c>
      <c r="Q9" s="13" t="s">
        <v>175</v>
      </c>
      <c r="R9" s="21" t="s">
        <v>159</v>
      </c>
      <c r="S9" s="21" t="s">
        <v>149</v>
      </c>
      <c r="T9" s="21" t="s">
        <v>150</v>
      </c>
      <c r="U9" s="21">
        <v>0</v>
      </c>
      <c r="V9" s="22" t="s">
        <v>160</v>
      </c>
      <c r="W9" s="48"/>
    </row>
    <row r="10" spans="3:27" ht="15.75" thickBot="1" x14ac:dyDescent="0.3">
      <c r="C10" s="31" t="s">
        <v>145</v>
      </c>
      <c r="D10" s="28">
        <v>3689.7</v>
      </c>
      <c r="E10" s="25">
        <v>4024.8</v>
      </c>
      <c r="F10" s="25">
        <v>4369.6000000000004</v>
      </c>
      <c r="G10" s="25">
        <v>4451.8999999999996</v>
      </c>
      <c r="H10" s="25">
        <v>4423.8</v>
      </c>
      <c r="I10" s="25">
        <v>4843.8999999999996</v>
      </c>
      <c r="J10" s="25">
        <v>5113.8999999999996</v>
      </c>
      <c r="K10" s="25">
        <v>5573.4</v>
      </c>
      <c r="L10" s="25">
        <v>6079.2</v>
      </c>
      <c r="M10" s="25">
        <v>6670.3</v>
      </c>
      <c r="N10" s="26">
        <v>6876.4</v>
      </c>
      <c r="Q10" s="13" t="s">
        <v>176</v>
      </c>
      <c r="R10" s="21" t="s">
        <v>159</v>
      </c>
      <c r="S10" s="21" t="s">
        <v>179</v>
      </c>
      <c r="T10" s="21" t="s">
        <v>150</v>
      </c>
      <c r="U10" s="21">
        <v>2015</v>
      </c>
      <c r="V10" s="22" t="s">
        <v>163</v>
      </c>
      <c r="W10" s="48"/>
    </row>
    <row r="11" spans="3:27" ht="15.75" thickBot="1" x14ac:dyDescent="0.3">
      <c r="Q11" s="13" t="s">
        <v>164</v>
      </c>
      <c r="R11" s="21" t="s">
        <v>159</v>
      </c>
      <c r="S11" s="21" t="s">
        <v>179</v>
      </c>
      <c r="T11" s="21" t="s">
        <v>150</v>
      </c>
      <c r="U11" s="21">
        <v>2015</v>
      </c>
      <c r="V11" s="22" t="s">
        <v>163</v>
      </c>
      <c r="W11" s="48"/>
    </row>
    <row r="12" spans="3:27" ht="15.75" thickBot="1" x14ac:dyDescent="0.3">
      <c r="C12" s="15" t="s">
        <v>153</v>
      </c>
      <c r="Q12" s="13" t="s">
        <v>177</v>
      </c>
      <c r="R12" s="21" t="s">
        <v>165</v>
      </c>
      <c r="S12" s="21" t="s">
        <v>142</v>
      </c>
      <c r="T12" s="21" t="s">
        <v>151</v>
      </c>
      <c r="U12" s="21">
        <v>2014</v>
      </c>
      <c r="V12" s="22" t="s">
        <v>163</v>
      </c>
      <c r="W12" s="48"/>
    </row>
    <row r="13" spans="3:27" ht="15.75" thickBot="1" x14ac:dyDescent="0.3">
      <c r="C13" s="15" t="s">
        <v>136</v>
      </c>
      <c r="D13" s="36">
        <v>2012</v>
      </c>
      <c r="E13" s="37">
        <v>2013</v>
      </c>
      <c r="F13" s="37">
        <v>2014</v>
      </c>
      <c r="G13" s="37">
        <v>2015</v>
      </c>
      <c r="H13" s="37">
        <v>2016</v>
      </c>
      <c r="I13" s="37">
        <v>2017</v>
      </c>
      <c r="J13" s="37">
        <v>2018</v>
      </c>
      <c r="K13" s="37">
        <v>2019</v>
      </c>
      <c r="L13" s="37">
        <v>2020</v>
      </c>
      <c r="M13" s="37">
        <v>2021</v>
      </c>
      <c r="N13" s="38">
        <v>2022</v>
      </c>
      <c r="Q13" s="13" t="s">
        <v>178</v>
      </c>
      <c r="R13" s="21" t="s">
        <v>166</v>
      </c>
      <c r="S13" s="21" t="s">
        <v>167</v>
      </c>
      <c r="T13" s="21" t="s">
        <v>143</v>
      </c>
      <c r="U13" s="21">
        <v>2018</v>
      </c>
      <c r="V13" s="22" t="s">
        <v>163</v>
      </c>
      <c r="W13" s="48"/>
    </row>
    <row r="14" spans="3:27" x14ac:dyDescent="0.25">
      <c r="C14" s="32" t="s">
        <v>137</v>
      </c>
      <c r="D14" s="33">
        <v>2302.3000000000002</v>
      </c>
      <c r="E14" s="34">
        <v>2167.6999999999998</v>
      </c>
      <c r="F14" s="34">
        <v>2042.3</v>
      </c>
      <c r="G14" s="34">
        <v>1889.4</v>
      </c>
      <c r="H14" s="34">
        <v>1851.5</v>
      </c>
      <c r="I14" s="34">
        <v>1790.2</v>
      </c>
      <c r="J14" s="34">
        <v>1725.2</v>
      </c>
      <c r="K14" s="34">
        <v>1648.5</v>
      </c>
      <c r="L14" s="34">
        <v>1503.6</v>
      </c>
      <c r="M14" s="34">
        <v>1204.8</v>
      </c>
      <c r="N14" s="35">
        <v>1119.8</v>
      </c>
      <c r="Q14" s="13" t="s">
        <v>180</v>
      </c>
      <c r="R14" s="21" t="s">
        <v>166</v>
      </c>
      <c r="S14" s="21" t="s">
        <v>168</v>
      </c>
      <c r="T14" s="21" t="s">
        <v>143</v>
      </c>
      <c r="U14" s="21">
        <v>2015</v>
      </c>
      <c r="V14" s="22" t="s">
        <v>163</v>
      </c>
      <c r="W14" s="48"/>
    </row>
    <row r="15" spans="3:27" x14ac:dyDescent="0.25">
      <c r="C15" s="30" t="s">
        <v>141</v>
      </c>
      <c r="D15" s="27">
        <v>0</v>
      </c>
      <c r="E15" s="23">
        <v>2.7</v>
      </c>
      <c r="F15" s="23">
        <v>26.3</v>
      </c>
      <c r="G15" s="23">
        <v>65.599999999999994</v>
      </c>
      <c r="H15" s="23">
        <v>110.1</v>
      </c>
      <c r="I15" s="23">
        <v>91.6</v>
      </c>
      <c r="J15" s="23">
        <v>97.1</v>
      </c>
      <c r="K15" s="23">
        <v>74.2</v>
      </c>
      <c r="L15" s="23">
        <v>83.7</v>
      </c>
      <c r="M15" s="23">
        <v>146.4</v>
      </c>
      <c r="N15" s="24">
        <v>146.4</v>
      </c>
      <c r="Q15" s="13" t="s">
        <v>181</v>
      </c>
      <c r="R15" s="21" t="s">
        <v>166</v>
      </c>
      <c r="S15" s="21" t="s">
        <v>142</v>
      </c>
      <c r="T15" s="21" t="s">
        <v>151</v>
      </c>
      <c r="U15" s="21">
        <v>2017</v>
      </c>
      <c r="V15" s="22" t="s">
        <v>163</v>
      </c>
      <c r="W15" s="48"/>
    </row>
    <row r="16" spans="3:27" x14ac:dyDescent="0.25">
      <c r="C16" s="30" t="s">
        <v>138</v>
      </c>
      <c r="D16" s="27">
        <v>0</v>
      </c>
      <c r="E16" s="23">
        <v>0</v>
      </c>
      <c r="F16" s="23">
        <v>0</v>
      </c>
      <c r="G16" s="23">
        <v>0</v>
      </c>
      <c r="H16" s="23">
        <v>25</v>
      </c>
      <c r="I16" s="23">
        <v>35</v>
      </c>
      <c r="J16" s="23">
        <v>50</v>
      </c>
      <c r="K16" s="23">
        <v>50</v>
      </c>
      <c r="L16" s="23">
        <v>50</v>
      </c>
      <c r="M16" s="23">
        <v>50</v>
      </c>
      <c r="N16" s="24">
        <v>50</v>
      </c>
      <c r="Q16" s="13" t="s">
        <v>158</v>
      </c>
      <c r="R16" s="21" t="s">
        <v>159</v>
      </c>
      <c r="S16" s="21" t="s">
        <v>148</v>
      </c>
      <c r="T16" s="21" t="s">
        <v>150</v>
      </c>
      <c r="U16" s="21">
        <v>2017</v>
      </c>
      <c r="V16" s="22" t="s">
        <v>169</v>
      </c>
      <c r="W16" s="48"/>
    </row>
    <row r="17" spans="3:23" x14ac:dyDescent="0.25">
      <c r="C17" s="30" t="s">
        <v>144</v>
      </c>
      <c r="D17" s="27">
        <v>0</v>
      </c>
      <c r="E17" s="23">
        <v>0</v>
      </c>
      <c r="F17" s="23">
        <v>0</v>
      </c>
      <c r="G17" s="23">
        <v>5.5</v>
      </c>
      <c r="H17" s="23">
        <v>10.9</v>
      </c>
      <c r="I17" s="23">
        <v>10.9</v>
      </c>
      <c r="J17" s="23">
        <v>14.9</v>
      </c>
      <c r="K17" s="23">
        <v>15.9</v>
      </c>
      <c r="L17" s="23">
        <v>17.899999999999999</v>
      </c>
      <c r="M17" s="23">
        <v>7</v>
      </c>
      <c r="N17" s="24">
        <v>7</v>
      </c>
      <c r="Q17" s="13" t="s">
        <v>182</v>
      </c>
      <c r="R17" s="21" t="s">
        <v>159</v>
      </c>
      <c r="S17" s="21" t="s">
        <v>142</v>
      </c>
      <c r="T17" s="21" t="s">
        <v>151</v>
      </c>
      <c r="U17" s="21">
        <v>2018</v>
      </c>
      <c r="V17" s="22" t="s">
        <v>163</v>
      </c>
      <c r="W17" s="48"/>
    </row>
    <row r="18" spans="3:23" x14ac:dyDescent="0.25">
      <c r="C18" s="30" t="s">
        <v>139</v>
      </c>
      <c r="D18" s="27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4"/>
      <c r="Q18" s="13" t="s">
        <v>183</v>
      </c>
      <c r="R18" s="21" t="s">
        <v>170</v>
      </c>
      <c r="S18" s="21" t="s">
        <v>142</v>
      </c>
      <c r="T18" s="21" t="s">
        <v>151</v>
      </c>
      <c r="U18" s="21">
        <v>2019</v>
      </c>
      <c r="V18" s="22" t="s">
        <v>163</v>
      </c>
      <c r="W18" s="48"/>
    </row>
    <row r="19" spans="3:23" ht="15.75" thickBot="1" x14ac:dyDescent="0.3">
      <c r="C19" s="31" t="s">
        <v>152</v>
      </c>
      <c r="D19" s="28">
        <v>2302.3000000000002</v>
      </c>
      <c r="E19" s="25">
        <v>2170.4</v>
      </c>
      <c r="F19" s="25">
        <v>2068.6</v>
      </c>
      <c r="G19" s="25">
        <v>1960.4</v>
      </c>
      <c r="H19" s="25">
        <v>1997.5</v>
      </c>
      <c r="I19" s="25">
        <v>1927.7</v>
      </c>
      <c r="J19" s="25">
        <v>1887.2</v>
      </c>
      <c r="K19" s="25">
        <v>1788.7</v>
      </c>
      <c r="L19" s="25">
        <v>1655.2</v>
      </c>
      <c r="M19" s="25">
        <v>1408.2</v>
      </c>
      <c r="N19" s="26">
        <v>1323.2</v>
      </c>
      <c r="Q19" s="14" t="s">
        <v>171</v>
      </c>
      <c r="R19" s="39" t="s">
        <v>166</v>
      </c>
      <c r="S19" s="39" t="s">
        <v>168</v>
      </c>
      <c r="T19" s="39" t="s">
        <v>143</v>
      </c>
      <c r="U19" s="39">
        <v>2019</v>
      </c>
      <c r="V19" s="40" t="s">
        <v>163</v>
      </c>
      <c r="W19" s="48"/>
    </row>
    <row r="20" spans="3:23" ht="15.75" thickBot="1" x14ac:dyDescent="0.3"/>
    <row r="21" spans="3:23" ht="15.75" thickBot="1" x14ac:dyDescent="0.3">
      <c r="C21" s="15" t="s">
        <v>154</v>
      </c>
      <c r="Q21" t="s">
        <v>190</v>
      </c>
    </row>
    <row r="22" spans="3:23" ht="15.75" thickBot="1" x14ac:dyDescent="0.3">
      <c r="C22" s="15" t="s">
        <v>136</v>
      </c>
      <c r="D22" s="36">
        <v>2012</v>
      </c>
      <c r="E22" s="37">
        <v>2013</v>
      </c>
      <c r="F22" s="37">
        <v>2014</v>
      </c>
      <c r="G22" s="37">
        <v>2015</v>
      </c>
      <c r="H22" s="37">
        <v>2016</v>
      </c>
      <c r="I22" s="37">
        <v>2017</v>
      </c>
      <c r="J22" s="37">
        <v>2018</v>
      </c>
      <c r="K22" s="37">
        <v>2019</v>
      </c>
      <c r="L22" s="37">
        <v>2020</v>
      </c>
      <c r="M22" s="37">
        <v>2021</v>
      </c>
      <c r="N22" s="38">
        <v>2022</v>
      </c>
      <c r="Q22" s="44" t="s">
        <v>172</v>
      </c>
      <c r="R22" s="45" t="s">
        <v>156</v>
      </c>
      <c r="S22" s="45" t="s">
        <v>146</v>
      </c>
      <c r="T22" s="45" t="s">
        <v>147</v>
      </c>
      <c r="U22" s="45" t="s">
        <v>157</v>
      </c>
      <c r="V22" s="46" t="s">
        <v>173</v>
      </c>
      <c r="W22" s="47"/>
    </row>
    <row r="23" spans="3:23" x14ac:dyDescent="0.25">
      <c r="C23" s="32" t="s">
        <v>137</v>
      </c>
      <c r="D23" s="33">
        <f>D5+D14</f>
        <v>5992</v>
      </c>
      <c r="E23" s="34">
        <f t="shared" ref="E23:N23" si="0">E5+E14</f>
        <v>6178.5</v>
      </c>
      <c r="F23" s="34">
        <f t="shared" si="0"/>
        <v>6061.9</v>
      </c>
      <c r="G23" s="34">
        <f t="shared" si="0"/>
        <v>5629.1</v>
      </c>
      <c r="H23" s="34">
        <f t="shared" si="0"/>
        <v>5293.2</v>
      </c>
      <c r="I23" s="34">
        <f t="shared" si="0"/>
        <v>5038.6000000000004</v>
      </c>
      <c r="J23" s="34">
        <f t="shared" si="0"/>
        <v>4853.8999999999996</v>
      </c>
      <c r="K23" s="34">
        <f t="shared" si="0"/>
        <v>4719.5</v>
      </c>
      <c r="L23" s="34">
        <f t="shared" si="0"/>
        <v>4398.1000000000004</v>
      </c>
      <c r="M23" s="34">
        <f t="shared" si="0"/>
        <v>3927.5</v>
      </c>
      <c r="N23" s="35">
        <f t="shared" si="0"/>
        <v>3642</v>
      </c>
      <c r="Q23" s="41" t="s">
        <v>184</v>
      </c>
      <c r="R23" s="42" t="s">
        <v>166</v>
      </c>
      <c r="S23" s="42" t="s">
        <v>179</v>
      </c>
      <c r="T23" s="42" t="s">
        <v>150</v>
      </c>
      <c r="U23" s="42">
        <v>2014</v>
      </c>
      <c r="V23" s="43" t="s">
        <v>169</v>
      </c>
      <c r="W23" s="48"/>
    </row>
    <row r="24" spans="3:23" x14ac:dyDescent="0.25">
      <c r="C24" s="30" t="s">
        <v>141</v>
      </c>
      <c r="D24" s="27">
        <f t="shared" ref="D24:N24" si="1">D6+D15</f>
        <v>0</v>
      </c>
      <c r="E24" s="23">
        <f t="shared" si="1"/>
        <v>16.7</v>
      </c>
      <c r="F24" s="23">
        <f t="shared" si="1"/>
        <v>372.3</v>
      </c>
      <c r="G24" s="23">
        <f t="shared" si="1"/>
        <v>495</v>
      </c>
      <c r="H24" s="23">
        <f t="shared" si="1"/>
        <v>618</v>
      </c>
      <c r="I24" s="23">
        <f t="shared" si="1"/>
        <v>627.4</v>
      </c>
      <c r="J24" s="23">
        <f t="shared" si="1"/>
        <v>590.29999999999995</v>
      </c>
      <c r="K24" s="23">
        <f t="shared" si="1"/>
        <v>558.80000000000007</v>
      </c>
      <c r="L24" s="23">
        <f t="shared" si="1"/>
        <v>601.80000000000007</v>
      </c>
      <c r="M24" s="23">
        <f t="shared" si="1"/>
        <v>668.9</v>
      </c>
      <c r="N24" s="24">
        <f t="shared" si="1"/>
        <v>651.9</v>
      </c>
      <c r="Q24" s="13" t="s">
        <v>185</v>
      </c>
      <c r="R24" s="21" t="s">
        <v>166</v>
      </c>
      <c r="S24" s="21" t="s">
        <v>179</v>
      </c>
      <c r="T24" s="21" t="s">
        <v>150</v>
      </c>
      <c r="U24" s="21">
        <v>2014</v>
      </c>
      <c r="V24" s="22" t="s">
        <v>169</v>
      </c>
      <c r="W24" s="48"/>
    </row>
    <row r="25" spans="3:23" x14ac:dyDescent="0.25">
      <c r="C25" s="30" t="s">
        <v>138</v>
      </c>
      <c r="D25" s="27">
        <f t="shared" ref="D25:N25" si="2">D7+D16</f>
        <v>0</v>
      </c>
      <c r="E25" s="23">
        <f t="shared" si="2"/>
        <v>0</v>
      </c>
      <c r="F25" s="23">
        <f t="shared" si="2"/>
        <v>4</v>
      </c>
      <c r="G25" s="23">
        <f t="shared" si="2"/>
        <v>271.8</v>
      </c>
      <c r="H25" s="23">
        <f t="shared" si="2"/>
        <v>482.7</v>
      </c>
      <c r="I25" s="23">
        <f t="shared" si="2"/>
        <v>1054.0999999999999</v>
      </c>
      <c r="J25" s="23">
        <f t="shared" si="2"/>
        <v>1157.7</v>
      </c>
      <c r="K25" s="23">
        <f t="shared" si="2"/>
        <v>1484.4</v>
      </c>
      <c r="L25" s="23">
        <f t="shared" si="2"/>
        <v>1617.4</v>
      </c>
      <c r="M25" s="23">
        <f t="shared" si="2"/>
        <v>1791.4</v>
      </c>
      <c r="N25" s="24">
        <f t="shared" si="2"/>
        <v>1877.4</v>
      </c>
      <c r="Q25" s="13" t="s">
        <v>187</v>
      </c>
      <c r="R25" s="21" t="s">
        <v>159</v>
      </c>
      <c r="S25" s="21" t="s">
        <v>168</v>
      </c>
      <c r="T25" s="21" t="s">
        <v>143</v>
      </c>
      <c r="U25" s="21">
        <v>2017</v>
      </c>
      <c r="V25" s="22" t="s">
        <v>163</v>
      </c>
      <c r="W25" s="48"/>
    </row>
    <row r="26" spans="3:23" ht="15.75" thickBot="1" x14ac:dyDescent="0.3">
      <c r="C26" s="30" t="s">
        <v>144</v>
      </c>
      <c r="D26" s="27">
        <f t="shared" ref="D26:N26" si="3">D8+D17</f>
        <v>0</v>
      </c>
      <c r="E26" s="23">
        <f t="shared" si="3"/>
        <v>0</v>
      </c>
      <c r="F26" s="23">
        <f t="shared" si="3"/>
        <v>0</v>
      </c>
      <c r="G26" s="23">
        <f t="shared" si="3"/>
        <v>16.399999999999999</v>
      </c>
      <c r="H26" s="23">
        <f t="shared" si="3"/>
        <v>27.299999999999997</v>
      </c>
      <c r="I26" s="23">
        <f t="shared" si="3"/>
        <v>51.5</v>
      </c>
      <c r="J26" s="23">
        <f t="shared" si="3"/>
        <v>342.7</v>
      </c>
      <c r="K26" s="23">
        <f t="shared" si="3"/>
        <v>514.6</v>
      </c>
      <c r="L26" s="23">
        <f t="shared" si="3"/>
        <v>858.69999999999993</v>
      </c>
      <c r="M26" s="23">
        <f t="shared" si="3"/>
        <v>1313.1</v>
      </c>
      <c r="N26" s="24">
        <f t="shared" si="3"/>
        <v>1567</v>
      </c>
      <c r="Q26" s="14" t="s">
        <v>186</v>
      </c>
      <c r="R26" s="39" t="s">
        <v>170</v>
      </c>
      <c r="S26" s="39" t="s">
        <v>168</v>
      </c>
      <c r="T26" s="39" t="s">
        <v>143</v>
      </c>
      <c r="U26" s="39">
        <v>2019</v>
      </c>
      <c r="V26" s="40" t="s">
        <v>169</v>
      </c>
      <c r="W26" s="48"/>
    </row>
    <row r="27" spans="3:23" x14ac:dyDescent="0.25">
      <c r="C27" s="30" t="s">
        <v>139</v>
      </c>
      <c r="D27" s="27">
        <f t="shared" ref="D27:N27" si="4">D9+D18</f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56.5</v>
      </c>
      <c r="K27" s="23">
        <f t="shared" si="4"/>
        <v>84.8</v>
      </c>
      <c r="L27" s="23">
        <f t="shared" si="4"/>
        <v>258.39999999999998</v>
      </c>
      <c r="M27" s="23">
        <f t="shared" si="4"/>
        <v>377.6</v>
      </c>
      <c r="N27" s="24">
        <f t="shared" si="4"/>
        <v>461.2</v>
      </c>
    </row>
    <row r="28" spans="3:23" ht="15.75" thickBot="1" x14ac:dyDescent="0.3">
      <c r="C28" s="31" t="s">
        <v>155</v>
      </c>
      <c r="D28" s="28">
        <f t="shared" ref="D28:N28" si="5">D10+D19</f>
        <v>5992</v>
      </c>
      <c r="E28" s="25">
        <f t="shared" si="5"/>
        <v>6195.2000000000007</v>
      </c>
      <c r="F28" s="25">
        <f t="shared" si="5"/>
        <v>6438.2000000000007</v>
      </c>
      <c r="G28" s="25">
        <f t="shared" si="5"/>
        <v>6412.2999999999993</v>
      </c>
      <c r="H28" s="25">
        <f t="shared" si="5"/>
        <v>6421.3</v>
      </c>
      <c r="I28" s="25">
        <f t="shared" si="5"/>
        <v>6771.5999999999995</v>
      </c>
      <c r="J28" s="25">
        <f t="shared" si="5"/>
        <v>7001.0999999999995</v>
      </c>
      <c r="K28" s="25">
        <f t="shared" si="5"/>
        <v>7362.0999999999995</v>
      </c>
      <c r="L28" s="25">
        <f t="shared" si="5"/>
        <v>7734.4</v>
      </c>
      <c r="M28" s="25">
        <f t="shared" si="5"/>
        <v>8078.5</v>
      </c>
      <c r="N28" s="26">
        <f t="shared" si="5"/>
        <v>8199.6</v>
      </c>
    </row>
    <row r="53" spans="9:9" x14ac:dyDescent="0.25">
      <c r="I53" t="s">
        <v>169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workbookViewId="0">
      <selection activeCell="B5" sqref="B5"/>
    </sheetView>
  </sheetViews>
  <sheetFormatPr defaultRowHeight="15" x14ac:dyDescent="0.25"/>
  <sheetData>
    <row r="3" spans="2:11" x14ac:dyDescent="0.25">
      <c r="C3">
        <v>2013</v>
      </c>
      <c r="D3">
        <v>2014</v>
      </c>
      <c r="E3">
        <v>2015</v>
      </c>
      <c r="F3">
        <v>2016</v>
      </c>
      <c r="G3">
        <v>2017</v>
      </c>
      <c r="H3">
        <v>2018</v>
      </c>
      <c r="I3">
        <v>2019</v>
      </c>
      <c r="J3">
        <v>2020</v>
      </c>
      <c r="K3">
        <v>2021</v>
      </c>
    </row>
    <row r="4" spans="2:11" x14ac:dyDescent="0.25">
      <c r="B4" t="s">
        <v>200</v>
      </c>
      <c r="C4">
        <v>13.78</v>
      </c>
      <c r="D4">
        <v>15.5</v>
      </c>
      <c r="E4">
        <v>16.52</v>
      </c>
      <c r="F4">
        <v>16.100000000000001</v>
      </c>
      <c r="G4">
        <v>17.75</v>
      </c>
      <c r="H4">
        <v>21.21</v>
      </c>
      <c r="I4">
        <v>23.81</v>
      </c>
      <c r="J4">
        <v>26.44</v>
      </c>
      <c r="K4">
        <v>27.72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Ignacio Cuevas González</dc:creator>
  <cp:lastModifiedBy>Felipe Ignacio Cuevas González</cp:lastModifiedBy>
  <cp:lastPrinted>2015-01-12T08:08:03Z</cp:lastPrinted>
  <dcterms:created xsi:type="dcterms:W3CDTF">2014-05-12T09:27:13Z</dcterms:created>
  <dcterms:modified xsi:type="dcterms:W3CDTF">2015-01-21T08:05:55Z</dcterms:modified>
</cp:coreProperties>
</file>