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2"/>
  </bookViews>
  <sheets>
    <sheet name="Fungsi Aritmatika" sheetId="1" r:id="rId1"/>
    <sheet name="TE 3" sheetId="2" r:id="rId2"/>
    <sheet name="TE 4" sheetId="3" r:id="rId3"/>
    <sheet name="TE 5" sheetId="4" r:id="rId4"/>
  </sheets>
  <calcPr calcId="124519"/>
</workbook>
</file>

<file path=xl/calcChain.xml><?xml version="1.0" encoding="utf-8"?>
<calcChain xmlns="http://schemas.openxmlformats.org/spreadsheetml/2006/main">
  <c r="D5" i="4"/>
  <c r="D6"/>
  <c r="D7"/>
  <c r="D8"/>
  <c r="D9"/>
  <c r="D10"/>
  <c r="D11"/>
  <c r="D12"/>
  <c r="D13"/>
  <c r="D14"/>
  <c r="O8" i="3"/>
  <c r="O9"/>
  <c r="O10"/>
  <c r="O11"/>
  <c r="O12"/>
  <c r="O13"/>
  <c r="O14"/>
  <c r="O15"/>
  <c r="O16"/>
  <c r="O7"/>
  <c r="I4" i="2"/>
  <c r="G7" i="3"/>
  <c r="G8"/>
  <c r="G9"/>
  <c r="G10"/>
  <c r="G11"/>
  <c r="G12"/>
  <c r="G13"/>
  <c r="G14"/>
  <c r="G15"/>
  <c r="G16"/>
  <c r="J5" i="2"/>
  <c r="J6"/>
  <c r="J7"/>
  <c r="J8"/>
  <c r="J9"/>
  <c r="J10"/>
  <c r="J4"/>
  <c r="G4"/>
  <c r="G5"/>
  <c r="H5"/>
  <c r="I5"/>
  <c r="G6"/>
  <c r="H6"/>
  <c r="I6"/>
  <c r="G7"/>
  <c r="H7"/>
  <c r="I7"/>
  <c r="G8"/>
  <c r="H8"/>
  <c r="I8"/>
  <c r="G9"/>
  <c r="H9"/>
  <c r="I9"/>
  <c r="G10"/>
  <c r="H10"/>
  <c r="I10"/>
  <c r="H4"/>
  <c r="D5" i="1"/>
  <c r="E5"/>
  <c r="F5"/>
  <c r="G5"/>
  <c r="H5"/>
  <c r="I5"/>
  <c r="D6"/>
  <c r="E6"/>
  <c r="F6"/>
  <c r="G6"/>
  <c r="H6"/>
  <c r="I6"/>
  <c r="D7"/>
  <c r="E7"/>
  <c r="F7"/>
  <c r="G7"/>
  <c r="H7"/>
  <c r="I7"/>
  <c r="D8"/>
  <c r="E8"/>
  <c r="F8"/>
  <c r="G8"/>
  <c r="H8"/>
  <c r="I8"/>
  <c r="D9"/>
  <c r="E9"/>
  <c r="F9"/>
  <c r="G9"/>
  <c r="H9"/>
  <c r="I9"/>
  <c r="D10"/>
  <c r="E10"/>
  <c r="F10"/>
  <c r="G10"/>
  <c r="H10"/>
  <c r="I10"/>
  <c r="D11"/>
  <c r="E11"/>
  <c r="F11"/>
  <c r="G11"/>
  <c r="H11"/>
  <c r="I11"/>
  <c r="D12"/>
  <c r="E12"/>
  <c r="F12"/>
  <c r="G12"/>
  <c r="H12"/>
  <c r="I12"/>
  <c r="D13"/>
  <c r="E13"/>
  <c r="F13"/>
  <c r="G13"/>
  <c r="H13"/>
  <c r="I13"/>
  <c r="D14"/>
  <c r="E14"/>
  <c r="F14"/>
  <c r="G14"/>
  <c r="H14"/>
  <c r="I14"/>
  <c r="D15"/>
  <c r="E15"/>
  <c r="F15"/>
  <c r="G15"/>
  <c r="H15"/>
  <c r="I15"/>
  <c r="D16"/>
  <c r="E16"/>
  <c r="F16"/>
  <c r="G16"/>
  <c r="H16"/>
  <c r="I16"/>
  <c r="D17"/>
  <c r="E17"/>
  <c r="F17"/>
  <c r="G17"/>
  <c r="H17"/>
  <c r="I17"/>
  <c r="I4"/>
  <c r="H4"/>
  <c r="H20" s="1"/>
  <c r="G4"/>
  <c r="F4"/>
  <c r="F18" s="1"/>
  <c r="E4"/>
  <c r="D4"/>
  <c r="D20" s="1"/>
  <c r="C5"/>
  <c r="C19" s="1"/>
  <c r="C6"/>
  <c r="C7"/>
  <c r="C8"/>
  <c r="C9"/>
  <c r="C10"/>
  <c r="C11"/>
  <c r="C12"/>
  <c r="C13"/>
  <c r="C14"/>
  <c r="C15"/>
  <c r="C16"/>
  <c r="C17"/>
  <c r="C4"/>
  <c r="C21"/>
  <c r="H18"/>
  <c r="G18" l="1"/>
  <c r="E21"/>
  <c r="I18"/>
  <c r="I21"/>
  <c r="I20"/>
  <c r="I22"/>
  <c r="I19"/>
  <c r="H21"/>
  <c r="H19"/>
  <c r="H22"/>
  <c r="G21"/>
  <c r="G19"/>
  <c r="G20"/>
  <c r="G22"/>
  <c r="F22"/>
  <c r="F20"/>
  <c r="F19"/>
  <c r="F21"/>
  <c r="E19"/>
  <c r="E22"/>
  <c r="E20"/>
  <c r="E18"/>
  <c r="D21"/>
  <c r="D19"/>
  <c r="D18"/>
  <c r="D22"/>
  <c r="C22"/>
  <c r="C18"/>
  <c r="C20"/>
</calcChain>
</file>

<file path=xl/sharedStrings.xml><?xml version="1.0" encoding="utf-8"?>
<sst xmlns="http://schemas.openxmlformats.org/spreadsheetml/2006/main" count="140" uniqueCount="99">
  <si>
    <t>A</t>
  </si>
  <si>
    <t>B</t>
  </si>
  <si>
    <t>A + B</t>
  </si>
  <si>
    <t>A - B</t>
  </si>
  <si>
    <t>A * B</t>
  </si>
  <si>
    <t>A / B</t>
  </si>
  <si>
    <t xml:space="preserve">A * 10% </t>
  </si>
  <si>
    <t>B * 20%</t>
  </si>
  <si>
    <t>B - (B*20%)</t>
  </si>
  <si>
    <t>Total</t>
  </si>
  <si>
    <t>Rata-rata</t>
  </si>
  <si>
    <t>Nilai Tertinggi</t>
  </si>
  <si>
    <t>Nilai Terendah</t>
  </si>
  <si>
    <t>Jumlah Item</t>
  </si>
  <si>
    <t>No</t>
  </si>
  <si>
    <t>Nama Siswa</t>
  </si>
  <si>
    <t>Ulangan 1</t>
  </si>
  <si>
    <t>Ulangan 2</t>
  </si>
  <si>
    <t>Tugas</t>
  </si>
  <si>
    <t>Ulangan Akhir</t>
  </si>
  <si>
    <t>Jumlah</t>
  </si>
  <si>
    <t>Nilai Rata-rata</t>
  </si>
  <si>
    <t>Nilai Akhir</t>
  </si>
  <si>
    <t>Keterangan</t>
  </si>
  <si>
    <t>Udin</t>
  </si>
  <si>
    <t>Nidu</t>
  </si>
  <si>
    <t>Idun</t>
  </si>
  <si>
    <t>Nudi</t>
  </si>
  <si>
    <t>Duni</t>
  </si>
  <si>
    <t>Inud</t>
  </si>
  <si>
    <t>Diun</t>
  </si>
  <si>
    <t>Keterangan :</t>
  </si>
  <si>
    <t>Nilai Akhir = ((2*U1) + (2*U2) + (3*Tgs) + (3*UA))/10</t>
  </si>
  <si>
    <t>Jika Nilai Akhir &gt;=75, maka Lulus. Selebihnya Remedial</t>
  </si>
  <si>
    <t>DAFTAR REKAPITULASI NILAI MATEMATIKA SISWA</t>
  </si>
  <si>
    <t>FUNGSI ARITMATIKA</t>
  </si>
  <si>
    <t>COURSE SCORE</t>
  </si>
  <si>
    <t>ID</t>
  </si>
  <si>
    <t>Name</t>
  </si>
  <si>
    <t>Course</t>
  </si>
  <si>
    <t>Marks</t>
  </si>
  <si>
    <t>Grade</t>
  </si>
  <si>
    <t>Jack William</t>
  </si>
  <si>
    <t>Billy Darthmouth</t>
  </si>
  <si>
    <t>Mcfaden Franklin</t>
  </si>
  <si>
    <t>Steven Shwimmer</t>
  </si>
  <si>
    <t>Sruby Jason</t>
  </si>
  <si>
    <t>Mark Dyne</t>
  </si>
  <si>
    <t>Philip Namdaf</t>
  </si>
  <si>
    <t>Erik Bawn</t>
  </si>
  <si>
    <t>Ricky Ben</t>
  </si>
  <si>
    <t>Miecky Esmeralda</t>
  </si>
  <si>
    <t>Software Engineering</t>
  </si>
  <si>
    <t>Requirement Engineering</t>
  </si>
  <si>
    <t>Multivariative Calculus</t>
  </si>
  <si>
    <t>Software Architecture</t>
  </si>
  <si>
    <t>Relational DBMS</t>
  </si>
  <si>
    <t>PHP Development</t>
  </si>
  <si>
    <t>Microsoft Dot Net Platform</t>
  </si>
  <si>
    <t>HTML &amp; Scripting</t>
  </si>
  <si>
    <t>Data Communication</t>
  </si>
  <si>
    <t>Computer Networks</t>
  </si>
  <si>
    <t>Grade :</t>
  </si>
  <si>
    <t>A &gt; 91</t>
  </si>
  <si>
    <t>B = 81-91</t>
  </si>
  <si>
    <t>C = 71-80</t>
  </si>
  <si>
    <t>D &lt; 71</t>
  </si>
  <si>
    <t>Nama</t>
  </si>
  <si>
    <t>Domisili</t>
  </si>
  <si>
    <t>Upah Minimum</t>
  </si>
  <si>
    <t>A Gultom</t>
  </si>
  <si>
    <t>Adrian MP</t>
  </si>
  <si>
    <t>Adriel</t>
  </si>
  <si>
    <t>Maritza</t>
  </si>
  <si>
    <t>Jenner</t>
  </si>
  <si>
    <t>Nurdaffa P</t>
  </si>
  <si>
    <t>Tony Mathew</t>
  </si>
  <si>
    <t xml:space="preserve">Vanio T A </t>
  </si>
  <si>
    <t>Vincent H W</t>
  </si>
  <si>
    <t>Wyne Wyvern</t>
  </si>
  <si>
    <t>Jakarta</t>
  </si>
  <si>
    <t>Cirebon</t>
  </si>
  <si>
    <t>Bogor</t>
  </si>
  <si>
    <t>Surabaya</t>
  </si>
  <si>
    <t>Kendal</t>
  </si>
  <si>
    <t>Yogyakarta</t>
  </si>
  <si>
    <t>Malang</t>
  </si>
  <si>
    <t>Bandung</t>
  </si>
  <si>
    <t>Tabel Referensi</t>
  </si>
  <si>
    <t>Kota Domisili</t>
  </si>
  <si>
    <t>Tanggerang</t>
  </si>
  <si>
    <t>DAFTAR UPAH MINIMUM</t>
  </si>
  <si>
    <t>KOTA BESAR DI PULAU JAWA</t>
  </si>
  <si>
    <t>C</t>
  </si>
  <si>
    <t>D</t>
  </si>
  <si>
    <t>Minimum Score</t>
  </si>
  <si>
    <t>Using Logic Aritmetic IF :</t>
  </si>
  <si>
    <t>Using VLOOKUP :</t>
  </si>
  <si>
    <t>Reference Table</t>
  </si>
</sst>
</file>

<file path=xl/styles.xml><?xml version="1.0" encoding="utf-8"?>
<styleSheet xmlns="http://schemas.openxmlformats.org/spreadsheetml/2006/main">
  <numFmts count="2">
    <numFmt numFmtId="42" formatCode="_(&quot;Rp&quot;* #,##0_);_(&quot;Rp&quot;* \(#,##0\);_(&quot;Rp&quot;* &quot;-&quot;_);_(@_)"/>
    <numFmt numFmtId="164" formatCode="0.0"/>
  </numFmts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/>
      <top/>
      <bottom/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/>
      <right/>
      <top/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0" xfId="0" applyNumberFormat="1"/>
    <xf numFmtId="0" fontId="0" fillId="0" borderId="1" xfId="0" applyBorder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2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2" fillId="0" borderId="0" xfId="0" applyFont="1" applyFill="1" applyBorder="1" applyAlignment="1">
      <alignment horizontal="left"/>
    </xf>
    <xf numFmtId="42" fontId="0" fillId="0" borderId="0" xfId="0" applyNumberFormat="1" applyBorder="1"/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D5" sqref="D5"/>
    </sheetView>
  </sheetViews>
  <sheetFormatPr defaultRowHeight="15"/>
  <cols>
    <col min="3" max="9" width="11.28515625" customWidth="1"/>
  </cols>
  <sheetData>
    <row r="1" spans="1:9">
      <c r="A1" s="41" t="s">
        <v>35</v>
      </c>
      <c r="B1" s="41"/>
      <c r="C1" s="41"/>
      <c r="D1" s="41"/>
      <c r="E1" s="41"/>
      <c r="F1" s="41"/>
      <c r="G1" s="41"/>
      <c r="H1" s="41"/>
      <c r="I1" s="41"/>
    </row>
    <row r="3" spans="1:9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</row>
    <row r="4" spans="1:9">
      <c r="A4" s="2">
        <v>56</v>
      </c>
      <c r="B4" s="2">
        <v>23</v>
      </c>
      <c r="C4" s="3">
        <f>A4+B4</f>
        <v>79</v>
      </c>
      <c r="D4" s="3">
        <f>A4-B4</f>
        <v>33</v>
      </c>
      <c r="E4" s="3">
        <f>A4*B4</f>
        <v>1288</v>
      </c>
      <c r="F4" s="3">
        <f>A4/B4</f>
        <v>2.4347826086956523</v>
      </c>
      <c r="G4" s="3">
        <f>A4*10%</f>
        <v>5.6000000000000005</v>
      </c>
      <c r="H4" s="3">
        <f>B4*20%</f>
        <v>4.6000000000000005</v>
      </c>
      <c r="I4" s="3">
        <f>B4-H4</f>
        <v>18.399999999999999</v>
      </c>
    </row>
    <row r="5" spans="1:9">
      <c r="A5" s="2">
        <v>45</v>
      </c>
      <c r="B5" s="2">
        <v>34</v>
      </c>
      <c r="C5" s="3">
        <f t="shared" ref="C5:C17" si="0">A5+B5</f>
        <v>79</v>
      </c>
      <c r="D5" s="3">
        <f t="shared" ref="D5:D17" si="1">A5-B5</f>
        <v>11</v>
      </c>
      <c r="E5" s="3">
        <f t="shared" ref="E5:E17" si="2">A5*B5</f>
        <v>1530</v>
      </c>
      <c r="F5" s="3">
        <f t="shared" ref="F5:F17" si="3">A5/B5</f>
        <v>1.3235294117647058</v>
      </c>
      <c r="G5" s="3">
        <f t="shared" ref="G5:G17" si="4">A5*10%</f>
        <v>4.5</v>
      </c>
      <c r="H5" s="3">
        <f t="shared" ref="H5:H17" si="5">B5*20%</f>
        <v>6.8000000000000007</v>
      </c>
      <c r="I5" s="3">
        <f t="shared" ref="I5:I17" si="6">B5-H5</f>
        <v>27.2</v>
      </c>
    </row>
    <row r="6" spans="1:9">
      <c r="A6" s="2">
        <v>75</v>
      </c>
      <c r="B6" s="2">
        <v>23</v>
      </c>
      <c r="C6" s="3">
        <f t="shared" si="0"/>
        <v>98</v>
      </c>
      <c r="D6" s="3">
        <f t="shared" si="1"/>
        <v>52</v>
      </c>
      <c r="E6" s="3">
        <f t="shared" si="2"/>
        <v>1725</v>
      </c>
      <c r="F6" s="3">
        <f t="shared" si="3"/>
        <v>3.2608695652173911</v>
      </c>
      <c r="G6" s="3">
        <f t="shared" si="4"/>
        <v>7.5</v>
      </c>
      <c r="H6" s="3">
        <f t="shared" si="5"/>
        <v>4.6000000000000005</v>
      </c>
      <c r="I6" s="3">
        <f t="shared" si="6"/>
        <v>18.399999999999999</v>
      </c>
    </row>
    <row r="7" spans="1:9">
      <c r="A7" s="2">
        <v>78</v>
      </c>
      <c r="B7" s="2">
        <v>11</v>
      </c>
      <c r="C7" s="3">
        <f t="shared" si="0"/>
        <v>89</v>
      </c>
      <c r="D7" s="3">
        <f t="shared" si="1"/>
        <v>67</v>
      </c>
      <c r="E7" s="3">
        <f t="shared" si="2"/>
        <v>858</v>
      </c>
      <c r="F7" s="3">
        <f t="shared" si="3"/>
        <v>7.0909090909090908</v>
      </c>
      <c r="G7" s="3">
        <f t="shared" si="4"/>
        <v>7.8000000000000007</v>
      </c>
      <c r="H7" s="3">
        <f t="shared" si="5"/>
        <v>2.2000000000000002</v>
      </c>
      <c r="I7" s="3">
        <f t="shared" si="6"/>
        <v>8.8000000000000007</v>
      </c>
    </row>
    <row r="8" spans="1:9">
      <c r="A8" s="2">
        <v>78</v>
      </c>
      <c r="B8" s="2">
        <v>34</v>
      </c>
      <c r="C8" s="3">
        <f t="shared" si="0"/>
        <v>112</v>
      </c>
      <c r="D8" s="3">
        <f t="shared" si="1"/>
        <v>44</v>
      </c>
      <c r="E8" s="3">
        <f t="shared" si="2"/>
        <v>2652</v>
      </c>
      <c r="F8" s="3">
        <f t="shared" si="3"/>
        <v>2.2941176470588234</v>
      </c>
      <c r="G8" s="3">
        <f t="shared" si="4"/>
        <v>7.8000000000000007</v>
      </c>
      <c r="H8" s="3">
        <f t="shared" si="5"/>
        <v>6.8000000000000007</v>
      </c>
      <c r="I8" s="3">
        <f t="shared" si="6"/>
        <v>27.2</v>
      </c>
    </row>
    <row r="9" spans="1:9">
      <c r="A9" s="2">
        <v>98</v>
      </c>
      <c r="B9" s="2">
        <v>45</v>
      </c>
      <c r="C9" s="3">
        <f t="shared" si="0"/>
        <v>143</v>
      </c>
      <c r="D9" s="3">
        <f t="shared" si="1"/>
        <v>53</v>
      </c>
      <c r="E9" s="3">
        <f t="shared" si="2"/>
        <v>4410</v>
      </c>
      <c r="F9" s="3">
        <f t="shared" si="3"/>
        <v>2.1777777777777776</v>
      </c>
      <c r="G9" s="3">
        <f t="shared" si="4"/>
        <v>9.8000000000000007</v>
      </c>
      <c r="H9" s="3">
        <f t="shared" si="5"/>
        <v>9</v>
      </c>
      <c r="I9" s="3">
        <f t="shared" si="6"/>
        <v>36</v>
      </c>
    </row>
    <row r="10" spans="1:9">
      <c r="A10" s="2">
        <v>67</v>
      </c>
      <c r="B10" s="2">
        <v>23</v>
      </c>
      <c r="C10" s="3">
        <f t="shared" si="0"/>
        <v>90</v>
      </c>
      <c r="D10" s="3">
        <f t="shared" si="1"/>
        <v>44</v>
      </c>
      <c r="E10" s="3">
        <f t="shared" si="2"/>
        <v>1541</v>
      </c>
      <c r="F10" s="3">
        <f t="shared" si="3"/>
        <v>2.9130434782608696</v>
      </c>
      <c r="G10" s="3">
        <f t="shared" si="4"/>
        <v>6.7</v>
      </c>
      <c r="H10" s="3">
        <f t="shared" si="5"/>
        <v>4.6000000000000005</v>
      </c>
      <c r="I10" s="3">
        <f t="shared" si="6"/>
        <v>18.399999999999999</v>
      </c>
    </row>
    <row r="11" spans="1:9">
      <c r="A11" s="2">
        <v>78</v>
      </c>
      <c r="B11" s="2">
        <v>53</v>
      </c>
      <c r="C11" s="3">
        <f t="shared" si="0"/>
        <v>131</v>
      </c>
      <c r="D11" s="3">
        <f t="shared" si="1"/>
        <v>25</v>
      </c>
      <c r="E11" s="3">
        <f t="shared" si="2"/>
        <v>4134</v>
      </c>
      <c r="F11" s="3">
        <f t="shared" si="3"/>
        <v>1.4716981132075471</v>
      </c>
      <c r="G11" s="3">
        <f t="shared" si="4"/>
        <v>7.8000000000000007</v>
      </c>
      <c r="H11" s="3">
        <f t="shared" si="5"/>
        <v>10.600000000000001</v>
      </c>
      <c r="I11" s="3">
        <f t="shared" si="6"/>
        <v>42.4</v>
      </c>
    </row>
    <row r="12" spans="1:9">
      <c r="A12" s="2">
        <v>67</v>
      </c>
      <c r="B12" s="2">
        <v>23</v>
      </c>
      <c r="C12" s="3">
        <f t="shared" si="0"/>
        <v>90</v>
      </c>
      <c r="D12" s="3">
        <f t="shared" si="1"/>
        <v>44</v>
      </c>
      <c r="E12" s="3">
        <f t="shared" si="2"/>
        <v>1541</v>
      </c>
      <c r="F12" s="3">
        <f t="shared" si="3"/>
        <v>2.9130434782608696</v>
      </c>
      <c r="G12" s="3">
        <f t="shared" si="4"/>
        <v>6.7</v>
      </c>
      <c r="H12" s="3">
        <f t="shared" si="5"/>
        <v>4.6000000000000005</v>
      </c>
      <c r="I12" s="3">
        <f t="shared" si="6"/>
        <v>18.399999999999999</v>
      </c>
    </row>
    <row r="13" spans="1:9">
      <c r="A13" s="2">
        <v>97</v>
      </c>
      <c r="B13" s="2">
        <v>12</v>
      </c>
      <c r="C13" s="3">
        <f t="shared" si="0"/>
        <v>109</v>
      </c>
      <c r="D13" s="3">
        <f t="shared" si="1"/>
        <v>85</v>
      </c>
      <c r="E13" s="3">
        <f t="shared" si="2"/>
        <v>1164</v>
      </c>
      <c r="F13" s="3">
        <f t="shared" si="3"/>
        <v>8.0833333333333339</v>
      </c>
      <c r="G13" s="3">
        <f t="shared" si="4"/>
        <v>9.7000000000000011</v>
      </c>
      <c r="H13" s="3">
        <f t="shared" si="5"/>
        <v>2.4000000000000004</v>
      </c>
      <c r="I13" s="3">
        <f t="shared" si="6"/>
        <v>9.6</v>
      </c>
    </row>
    <row r="14" spans="1:9">
      <c r="A14" s="2">
        <v>90</v>
      </c>
      <c r="B14" s="2">
        <v>34</v>
      </c>
      <c r="C14" s="3">
        <f t="shared" si="0"/>
        <v>124</v>
      </c>
      <c r="D14" s="3">
        <f t="shared" si="1"/>
        <v>56</v>
      </c>
      <c r="E14" s="3">
        <f t="shared" si="2"/>
        <v>3060</v>
      </c>
      <c r="F14" s="3">
        <f t="shared" si="3"/>
        <v>2.6470588235294117</v>
      </c>
      <c r="G14" s="3">
        <f t="shared" si="4"/>
        <v>9</v>
      </c>
      <c r="H14" s="3">
        <f t="shared" si="5"/>
        <v>6.8000000000000007</v>
      </c>
      <c r="I14" s="3">
        <f t="shared" si="6"/>
        <v>27.2</v>
      </c>
    </row>
    <row r="15" spans="1:9">
      <c r="A15" s="2">
        <v>67</v>
      </c>
      <c r="B15" s="2">
        <v>54</v>
      </c>
      <c r="C15" s="3">
        <f t="shared" si="0"/>
        <v>121</v>
      </c>
      <c r="D15" s="3">
        <f t="shared" si="1"/>
        <v>13</v>
      </c>
      <c r="E15" s="3">
        <f t="shared" si="2"/>
        <v>3618</v>
      </c>
      <c r="F15" s="3">
        <f t="shared" si="3"/>
        <v>1.2407407407407407</v>
      </c>
      <c r="G15" s="3">
        <f t="shared" si="4"/>
        <v>6.7</v>
      </c>
      <c r="H15" s="3">
        <f t="shared" si="5"/>
        <v>10.8</v>
      </c>
      <c r="I15" s="3">
        <f t="shared" si="6"/>
        <v>43.2</v>
      </c>
    </row>
    <row r="16" spans="1:9">
      <c r="A16" s="2">
        <v>67</v>
      </c>
      <c r="B16" s="2">
        <v>65</v>
      </c>
      <c r="C16" s="3">
        <f t="shared" si="0"/>
        <v>132</v>
      </c>
      <c r="D16" s="3">
        <f t="shared" si="1"/>
        <v>2</v>
      </c>
      <c r="E16" s="3">
        <f t="shared" si="2"/>
        <v>4355</v>
      </c>
      <c r="F16" s="3">
        <f t="shared" si="3"/>
        <v>1.0307692307692307</v>
      </c>
      <c r="G16" s="3">
        <f t="shared" si="4"/>
        <v>6.7</v>
      </c>
      <c r="H16" s="3">
        <f t="shared" si="5"/>
        <v>13</v>
      </c>
      <c r="I16" s="3">
        <f t="shared" si="6"/>
        <v>52</v>
      </c>
    </row>
    <row r="17" spans="1:9">
      <c r="A17" s="2">
        <v>97</v>
      </c>
      <c r="B17" s="2">
        <v>34</v>
      </c>
      <c r="C17" s="3">
        <f t="shared" si="0"/>
        <v>131</v>
      </c>
      <c r="D17" s="3">
        <f t="shared" si="1"/>
        <v>63</v>
      </c>
      <c r="E17" s="3">
        <f t="shared" si="2"/>
        <v>3298</v>
      </c>
      <c r="F17" s="3">
        <f t="shared" si="3"/>
        <v>2.8529411764705883</v>
      </c>
      <c r="G17" s="3">
        <f t="shared" si="4"/>
        <v>9.7000000000000011</v>
      </c>
      <c r="H17" s="3">
        <f t="shared" si="5"/>
        <v>6.8000000000000007</v>
      </c>
      <c r="I17" s="3">
        <f t="shared" si="6"/>
        <v>27.2</v>
      </c>
    </row>
    <row r="18" spans="1:9">
      <c r="A18" s="40" t="s">
        <v>9</v>
      </c>
      <c r="B18" s="40"/>
      <c r="C18" s="8">
        <f>SUM(C4:C17)</f>
        <v>1528</v>
      </c>
      <c r="D18" s="8">
        <f t="shared" ref="D18:I18" si="7">SUM(D4:D17)</f>
        <v>592</v>
      </c>
      <c r="E18" s="8">
        <f t="shared" si="7"/>
        <v>35174</v>
      </c>
      <c r="F18" s="8">
        <f t="shared" si="7"/>
        <v>41.734614475996032</v>
      </c>
      <c r="G18" s="8">
        <f t="shared" si="7"/>
        <v>106.00000000000001</v>
      </c>
      <c r="H18" s="8">
        <f t="shared" si="7"/>
        <v>93.6</v>
      </c>
      <c r="I18" s="8">
        <f t="shared" si="7"/>
        <v>374.4</v>
      </c>
    </row>
    <row r="19" spans="1:9">
      <c r="A19" s="40" t="s">
        <v>10</v>
      </c>
      <c r="B19" s="40"/>
      <c r="C19" s="8">
        <f>AVERAGE(C4:C17)</f>
        <v>109.14285714285714</v>
      </c>
      <c r="D19" s="8">
        <f t="shared" ref="D19:I19" si="8">AVERAGE(D4:D17)</f>
        <v>42.285714285714285</v>
      </c>
      <c r="E19" s="8">
        <f t="shared" si="8"/>
        <v>2512.4285714285716</v>
      </c>
      <c r="F19" s="8">
        <f t="shared" si="8"/>
        <v>2.9810438911425736</v>
      </c>
      <c r="G19" s="8">
        <f t="shared" si="8"/>
        <v>7.5714285714285721</v>
      </c>
      <c r="H19" s="8">
        <f t="shared" si="8"/>
        <v>6.6857142857142851</v>
      </c>
      <c r="I19" s="8">
        <f t="shared" si="8"/>
        <v>26.74285714285714</v>
      </c>
    </row>
    <row r="20" spans="1:9">
      <c r="A20" s="40" t="s">
        <v>11</v>
      </c>
      <c r="B20" s="40"/>
      <c r="C20" s="8">
        <f>MAX(C4:C17)</f>
        <v>143</v>
      </c>
      <c r="D20" s="8">
        <f t="shared" ref="D20:I20" si="9">MAX(D4:D17)</f>
        <v>85</v>
      </c>
      <c r="E20" s="8">
        <f t="shared" si="9"/>
        <v>4410</v>
      </c>
      <c r="F20" s="8">
        <f t="shared" si="9"/>
        <v>8.0833333333333339</v>
      </c>
      <c r="G20" s="8">
        <f t="shared" si="9"/>
        <v>9.8000000000000007</v>
      </c>
      <c r="H20" s="8">
        <f t="shared" si="9"/>
        <v>13</v>
      </c>
      <c r="I20" s="8">
        <f t="shared" si="9"/>
        <v>52</v>
      </c>
    </row>
    <row r="21" spans="1:9">
      <c r="A21" s="40" t="s">
        <v>12</v>
      </c>
      <c r="B21" s="40"/>
      <c r="C21" s="8">
        <f>MIN(C4:C17)</f>
        <v>79</v>
      </c>
      <c r="D21" s="8">
        <f t="shared" ref="D21:I21" si="10">MIN(D4:D17)</f>
        <v>2</v>
      </c>
      <c r="E21" s="8">
        <f t="shared" si="10"/>
        <v>858</v>
      </c>
      <c r="F21" s="8">
        <f t="shared" si="10"/>
        <v>1.0307692307692307</v>
      </c>
      <c r="G21" s="8">
        <f t="shared" si="10"/>
        <v>4.5</v>
      </c>
      <c r="H21" s="8">
        <f t="shared" si="10"/>
        <v>2.2000000000000002</v>
      </c>
      <c r="I21" s="8">
        <f t="shared" si="10"/>
        <v>8.8000000000000007</v>
      </c>
    </row>
    <row r="22" spans="1:9">
      <c r="A22" s="40" t="s">
        <v>13</v>
      </c>
      <c r="B22" s="40"/>
      <c r="C22" s="8">
        <f>COUNT(C4:C17)</f>
        <v>14</v>
      </c>
      <c r="D22" s="8">
        <f t="shared" ref="D22:I22" si="11">COUNT(D4:D17)</f>
        <v>14</v>
      </c>
      <c r="E22" s="8">
        <f t="shared" si="11"/>
        <v>14</v>
      </c>
      <c r="F22" s="8">
        <f t="shared" si="11"/>
        <v>14</v>
      </c>
      <c r="G22" s="8">
        <f t="shared" si="11"/>
        <v>14</v>
      </c>
      <c r="H22" s="8">
        <f t="shared" si="11"/>
        <v>14</v>
      </c>
      <c r="I22" s="8">
        <f t="shared" si="11"/>
        <v>14</v>
      </c>
    </row>
  </sheetData>
  <mergeCells count="6">
    <mergeCell ref="A1:I1"/>
    <mergeCell ref="A18:B18"/>
    <mergeCell ref="A19:B19"/>
    <mergeCell ref="A20:B20"/>
    <mergeCell ref="A21:B21"/>
    <mergeCell ref="A22:B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J10" sqref="J10"/>
    </sheetView>
  </sheetViews>
  <sheetFormatPr defaultRowHeight="15"/>
  <cols>
    <col min="1" max="1" width="3.5703125" bestFit="1" customWidth="1"/>
    <col min="2" max="7" width="8.5703125" customWidth="1"/>
    <col min="8" max="8" width="9.5703125" customWidth="1"/>
    <col min="9" max="9" width="8.5703125" customWidth="1"/>
    <col min="10" max="10" width="11.140625" bestFit="1" customWidth="1"/>
  </cols>
  <sheetData>
    <row r="1" spans="1:10">
      <c r="A1" s="41" t="s">
        <v>34</v>
      </c>
      <c r="B1" s="41"/>
      <c r="C1" s="41"/>
      <c r="D1" s="41"/>
      <c r="E1" s="41"/>
      <c r="F1" s="41"/>
      <c r="G1" s="41"/>
      <c r="H1" s="41"/>
      <c r="I1" s="41"/>
      <c r="J1" s="41"/>
    </row>
    <row r="3" spans="1:10" ht="38.25" customHeight="1">
      <c r="A3" s="10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</row>
    <row r="4" spans="1:10">
      <c r="A4" s="5">
        <v>1</v>
      </c>
      <c r="B4" s="5" t="s">
        <v>24</v>
      </c>
      <c r="C4" s="9">
        <v>6.55</v>
      </c>
      <c r="D4" s="9">
        <v>6.76</v>
      </c>
      <c r="E4" s="9">
        <v>7.68</v>
      </c>
      <c r="F4" s="9">
        <v>8.34</v>
      </c>
      <c r="G4" s="9">
        <f>SUM(C4:F4)</f>
        <v>29.33</v>
      </c>
      <c r="H4" s="9">
        <f>AVERAGE(C4:F4)</f>
        <v>7.3324999999999996</v>
      </c>
      <c r="I4" s="9">
        <f>((2*C4)+(2*D4)+(3*E4)+(3*F4))/10</f>
        <v>7.4679999999999991</v>
      </c>
      <c r="J4" s="5" t="str">
        <f>IF(I4&gt;=7.5,"Lulus","Remedial")</f>
        <v>Remedial</v>
      </c>
    </row>
    <row r="5" spans="1:10">
      <c r="A5" s="5">
        <v>2</v>
      </c>
      <c r="B5" s="5" t="s">
        <v>25</v>
      </c>
      <c r="C5" s="9">
        <v>6.67</v>
      </c>
      <c r="D5" s="9">
        <v>7.87</v>
      </c>
      <c r="E5" s="9">
        <v>8.23</v>
      </c>
      <c r="F5" s="9">
        <v>7.84</v>
      </c>
      <c r="G5" s="9">
        <f t="shared" ref="G5:G10" si="0">SUM(C5:F5)</f>
        <v>30.61</v>
      </c>
      <c r="H5" s="9">
        <f t="shared" ref="H5:H10" si="1">AVERAGE(C5:F5)</f>
        <v>7.6524999999999999</v>
      </c>
      <c r="I5" s="9">
        <f t="shared" ref="I5:I10" si="2">((2*C5)+(2*D5)+(3*E5)+(3*F5))/10</f>
        <v>7.7289999999999992</v>
      </c>
      <c r="J5" s="5" t="str">
        <f t="shared" ref="J5:J10" si="3">IF(I5&gt;=7.5,"Lulus","Remedial")</f>
        <v>Lulus</v>
      </c>
    </row>
    <row r="6" spans="1:10">
      <c r="A6" s="5">
        <v>3</v>
      </c>
      <c r="B6" s="5" t="s">
        <v>26</v>
      </c>
      <c r="C6" s="9">
        <v>8.2100000000000009</v>
      </c>
      <c r="D6" s="9">
        <v>6.78</v>
      </c>
      <c r="E6" s="9">
        <v>8.17</v>
      </c>
      <c r="F6" s="9">
        <v>7.89</v>
      </c>
      <c r="G6" s="9">
        <f t="shared" si="0"/>
        <v>31.050000000000004</v>
      </c>
      <c r="H6" s="9">
        <f t="shared" si="1"/>
        <v>7.7625000000000011</v>
      </c>
      <c r="I6" s="9">
        <f t="shared" si="2"/>
        <v>7.8159999999999998</v>
      </c>
      <c r="J6" s="5" t="str">
        <f t="shared" si="3"/>
        <v>Lulus</v>
      </c>
    </row>
    <row r="7" spans="1:10">
      <c r="A7" s="5">
        <v>4</v>
      </c>
      <c r="B7" s="5" t="s">
        <v>27</v>
      </c>
      <c r="C7" s="9">
        <v>7.54</v>
      </c>
      <c r="D7" s="9">
        <v>7.65</v>
      </c>
      <c r="E7" s="9">
        <v>6.78</v>
      </c>
      <c r="F7" s="9">
        <v>7.68</v>
      </c>
      <c r="G7" s="9">
        <f t="shared" si="0"/>
        <v>29.650000000000002</v>
      </c>
      <c r="H7" s="9">
        <f t="shared" si="1"/>
        <v>7.4125000000000005</v>
      </c>
      <c r="I7" s="9">
        <f t="shared" si="2"/>
        <v>7.3759999999999994</v>
      </c>
      <c r="J7" s="5" t="str">
        <f t="shared" si="3"/>
        <v>Remedial</v>
      </c>
    </row>
    <row r="8" spans="1:10">
      <c r="A8" s="5">
        <v>5</v>
      </c>
      <c r="B8" s="5" t="s">
        <v>28</v>
      </c>
      <c r="C8" s="9">
        <v>9.31</v>
      </c>
      <c r="D8" s="9">
        <v>7.69</v>
      </c>
      <c r="E8" s="9">
        <v>6.92</v>
      </c>
      <c r="F8" s="9">
        <v>8.4499999999999993</v>
      </c>
      <c r="G8" s="9">
        <f t="shared" si="0"/>
        <v>32.370000000000005</v>
      </c>
      <c r="H8" s="9">
        <f t="shared" si="1"/>
        <v>8.0925000000000011</v>
      </c>
      <c r="I8" s="9">
        <f t="shared" si="2"/>
        <v>8.0109999999999992</v>
      </c>
      <c r="J8" s="5" t="str">
        <f t="shared" si="3"/>
        <v>Lulus</v>
      </c>
    </row>
    <row r="9" spans="1:10">
      <c r="A9" s="5">
        <v>6</v>
      </c>
      <c r="B9" s="5" t="s">
        <v>29</v>
      </c>
      <c r="C9" s="9">
        <v>7.54</v>
      </c>
      <c r="D9" s="9">
        <v>8.56</v>
      </c>
      <c r="E9" s="9">
        <v>8.4499999999999993</v>
      </c>
      <c r="F9" s="9">
        <v>7.68</v>
      </c>
      <c r="G9" s="9">
        <f t="shared" si="0"/>
        <v>32.230000000000004</v>
      </c>
      <c r="H9" s="9">
        <f t="shared" si="1"/>
        <v>8.057500000000001</v>
      </c>
      <c r="I9" s="9">
        <f t="shared" si="2"/>
        <v>8.0590000000000011</v>
      </c>
      <c r="J9" s="5" t="str">
        <f t="shared" si="3"/>
        <v>Lulus</v>
      </c>
    </row>
    <row r="10" spans="1:10">
      <c r="A10" s="5">
        <v>7</v>
      </c>
      <c r="B10" s="5" t="s">
        <v>30</v>
      </c>
      <c r="C10" s="9">
        <v>7.89</v>
      </c>
      <c r="D10" s="9">
        <v>6.75</v>
      </c>
      <c r="E10" s="9">
        <v>8.7100000000000009</v>
      </c>
      <c r="F10" s="9">
        <v>8.7100000000000009</v>
      </c>
      <c r="G10" s="9">
        <f t="shared" si="0"/>
        <v>32.06</v>
      </c>
      <c r="H10" s="9">
        <f t="shared" si="1"/>
        <v>8.0150000000000006</v>
      </c>
      <c r="I10" s="9">
        <f t="shared" si="2"/>
        <v>8.1539999999999999</v>
      </c>
      <c r="J10" s="5" t="str">
        <f t="shared" si="3"/>
        <v>Lulus</v>
      </c>
    </row>
    <row r="11" spans="1:10">
      <c r="C11" s="4"/>
      <c r="D11" s="4"/>
      <c r="E11" s="4"/>
      <c r="F11" s="4"/>
      <c r="G11" s="4"/>
      <c r="H11" s="4"/>
      <c r="I11" s="4"/>
    </row>
    <row r="12" spans="1:10">
      <c r="B12" s="42" t="s">
        <v>31</v>
      </c>
      <c r="C12" s="42"/>
      <c r="D12" s="42"/>
      <c r="E12" s="42"/>
      <c r="F12" s="42"/>
      <c r="G12" s="42"/>
      <c r="H12" s="42"/>
      <c r="I12" s="42"/>
    </row>
    <row r="13" spans="1:10">
      <c r="B13" s="42" t="s">
        <v>32</v>
      </c>
      <c r="C13" s="42"/>
      <c r="D13" s="42"/>
      <c r="E13" s="42"/>
      <c r="F13" s="42"/>
      <c r="G13" s="42"/>
      <c r="H13" s="42"/>
      <c r="I13" s="42"/>
    </row>
    <row r="14" spans="1:10">
      <c r="B14" s="42" t="s">
        <v>33</v>
      </c>
      <c r="C14" s="42"/>
      <c r="D14" s="42"/>
      <c r="E14" s="42"/>
      <c r="F14" s="42"/>
      <c r="G14" s="42"/>
      <c r="H14" s="42"/>
      <c r="I14" s="42"/>
    </row>
  </sheetData>
  <mergeCells count="4">
    <mergeCell ref="B14:I14"/>
    <mergeCell ref="A1:J1"/>
    <mergeCell ref="B12:I12"/>
    <mergeCell ref="B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5"/>
  <sheetViews>
    <sheetView tabSelected="1" workbookViewId="0">
      <selection activeCell="F8" sqref="F8"/>
    </sheetView>
  </sheetViews>
  <sheetFormatPr defaultRowHeight="15"/>
  <cols>
    <col min="2" max="2" width="3.28515625" customWidth="1"/>
    <col min="3" max="3" width="6.42578125" style="1" customWidth="1"/>
    <col min="4" max="4" width="17.42578125" bestFit="1" customWidth="1"/>
    <col min="5" max="5" width="30" customWidth="1"/>
    <col min="6" max="7" width="9.140625" style="1"/>
    <col min="8" max="10" width="3.28515625" customWidth="1"/>
    <col min="12" max="12" width="17.42578125" bestFit="1" customWidth="1"/>
    <col min="13" max="13" width="25.28515625" bestFit="1" customWidth="1"/>
    <col min="16" max="16" width="3.28515625" customWidth="1"/>
    <col min="17" max="17" width="15.5703125" bestFit="1" customWidth="1"/>
  </cols>
  <sheetData>
    <row r="1" spans="2:18" ht="15.75" thickBot="1"/>
    <row r="2" spans="2:18" ht="15.75" thickTop="1">
      <c r="B2" s="28"/>
      <c r="C2" s="29"/>
      <c r="D2" s="30"/>
      <c r="E2" s="30"/>
      <c r="F2" s="29"/>
      <c r="G2" s="29"/>
      <c r="H2" s="31"/>
      <c r="I2" s="17"/>
      <c r="J2" s="19"/>
      <c r="K2" s="20"/>
      <c r="L2" s="20"/>
      <c r="M2" s="20"/>
      <c r="N2" s="20"/>
      <c r="O2" s="20"/>
      <c r="P2" s="21"/>
    </row>
    <row r="3" spans="2:18">
      <c r="B3" s="32"/>
      <c r="C3" s="18" t="s">
        <v>96</v>
      </c>
      <c r="D3" s="18"/>
      <c r="E3" s="18"/>
      <c r="F3" s="18"/>
      <c r="G3" s="18"/>
      <c r="H3" s="33"/>
      <c r="I3" s="17"/>
      <c r="J3" s="22"/>
      <c r="K3" s="44" t="s">
        <v>97</v>
      </c>
      <c r="L3" s="44"/>
      <c r="M3" s="44"/>
      <c r="N3" s="44"/>
      <c r="O3" s="44"/>
      <c r="P3" s="23"/>
      <c r="Q3" s="6"/>
      <c r="R3" s="6"/>
    </row>
    <row r="4" spans="2:18">
      <c r="B4" s="32"/>
      <c r="C4" s="43" t="s">
        <v>36</v>
      </c>
      <c r="D4" s="43"/>
      <c r="E4" s="43"/>
      <c r="F4" s="43"/>
      <c r="G4" s="43"/>
      <c r="H4" s="33"/>
      <c r="I4" s="17"/>
      <c r="J4" s="22"/>
      <c r="K4" s="43" t="s">
        <v>36</v>
      </c>
      <c r="L4" s="43"/>
      <c r="M4" s="43"/>
      <c r="N4" s="43"/>
      <c r="O4" s="43"/>
      <c r="P4" s="24"/>
    </row>
    <row r="5" spans="2:18">
      <c r="B5" s="32"/>
      <c r="C5" s="16"/>
      <c r="D5" s="17"/>
      <c r="E5" s="17"/>
      <c r="F5" s="16"/>
      <c r="G5" s="16"/>
      <c r="H5" s="33"/>
      <c r="I5" s="17"/>
      <c r="J5" s="22"/>
      <c r="K5" s="16"/>
      <c r="L5" s="17"/>
      <c r="M5" s="17"/>
      <c r="N5" s="16"/>
      <c r="O5" s="16"/>
      <c r="P5" s="24"/>
    </row>
    <row r="6" spans="2:18">
      <c r="B6" s="32"/>
      <c r="C6" s="12" t="s">
        <v>37</v>
      </c>
      <c r="D6" s="12" t="s">
        <v>38</v>
      </c>
      <c r="E6" s="12" t="s">
        <v>39</v>
      </c>
      <c r="F6" s="12" t="s">
        <v>40</v>
      </c>
      <c r="G6" s="12" t="s">
        <v>41</v>
      </c>
      <c r="H6" s="33"/>
      <c r="I6" s="17"/>
      <c r="J6" s="22"/>
      <c r="K6" s="12" t="s">
        <v>37</v>
      </c>
      <c r="L6" s="12" t="s">
        <v>38</v>
      </c>
      <c r="M6" s="12" t="s">
        <v>39</v>
      </c>
      <c r="N6" s="12" t="s">
        <v>40</v>
      </c>
      <c r="O6" s="12" t="s">
        <v>41</v>
      </c>
      <c r="P6" s="24"/>
    </row>
    <row r="7" spans="2:18">
      <c r="B7" s="32"/>
      <c r="C7" s="11">
        <v>1</v>
      </c>
      <c r="D7" s="5" t="s">
        <v>42</v>
      </c>
      <c r="E7" s="5" t="s">
        <v>52</v>
      </c>
      <c r="F7" s="11">
        <v>60</v>
      </c>
      <c r="G7" s="11" t="str">
        <f>IF(F7&gt;91,"A",IF(F7&gt;=81,"B",IF(F7&gt;=71,"C","D")))</f>
        <v>D</v>
      </c>
      <c r="H7" s="33"/>
      <c r="I7" s="17"/>
      <c r="J7" s="22"/>
      <c r="K7" s="11">
        <v>1</v>
      </c>
      <c r="L7" s="5" t="s">
        <v>42</v>
      </c>
      <c r="M7" s="5" t="s">
        <v>52</v>
      </c>
      <c r="N7" s="11">
        <v>60</v>
      </c>
      <c r="O7" s="11" t="str">
        <f t="shared" ref="O7:O16" si="0">VLOOKUP(N7,$L$20:$M$23,2,TRUE)</f>
        <v>D</v>
      </c>
      <c r="P7" s="24"/>
    </row>
    <row r="8" spans="2:18">
      <c r="B8" s="32"/>
      <c r="C8" s="11">
        <v>2</v>
      </c>
      <c r="D8" s="5" t="s">
        <v>43</v>
      </c>
      <c r="E8" s="5" t="s">
        <v>53</v>
      </c>
      <c r="F8" s="11">
        <v>90</v>
      </c>
      <c r="G8" s="11" t="str">
        <f t="shared" ref="G8:G16" si="1">IF(F8&gt;91,"A",IF(F8&gt;=81,"B",IF(F8&gt;=71,"C","D")))</f>
        <v>B</v>
      </c>
      <c r="H8" s="33"/>
      <c r="I8" s="17"/>
      <c r="J8" s="22"/>
      <c r="K8" s="11">
        <v>2</v>
      </c>
      <c r="L8" s="5" t="s">
        <v>43</v>
      </c>
      <c r="M8" s="5" t="s">
        <v>53</v>
      </c>
      <c r="N8" s="11">
        <v>90</v>
      </c>
      <c r="O8" s="11" t="str">
        <f t="shared" si="0"/>
        <v>B</v>
      </c>
      <c r="P8" s="24"/>
    </row>
    <row r="9" spans="2:18">
      <c r="B9" s="32"/>
      <c r="C9" s="11">
        <v>3</v>
      </c>
      <c r="D9" s="5" t="s">
        <v>44</v>
      </c>
      <c r="E9" s="5" t="s">
        <v>54</v>
      </c>
      <c r="F9" s="11">
        <v>34</v>
      </c>
      <c r="G9" s="11" t="str">
        <f t="shared" si="1"/>
        <v>D</v>
      </c>
      <c r="H9" s="33"/>
      <c r="I9" s="17"/>
      <c r="J9" s="22"/>
      <c r="K9" s="11">
        <v>3</v>
      </c>
      <c r="L9" s="5" t="s">
        <v>44</v>
      </c>
      <c r="M9" s="5" t="s">
        <v>54</v>
      </c>
      <c r="N9" s="11">
        <v>34</v>
      </c>
      <c r="O9" s="11" t="str">
        <f t="shared" si="0"/>
        <v>D</v>
      </c>
      <c r="P9" s="24"/>
    </row>
    <row r="10" spans="2:18">
      <c r="B10" s="32"/>
      <c r="C10" s="11">
        <v>4</v>
      </c>
      <c r="D10" s="5" t="s">
        <v>45</v>
      </c>
      <c r="E10" s="5" t="s">
        <v>55</v>
      </c>
      <c r="F10" s="11">
        <v>96</v>
      </c>
      <c r="G10" s="11" t="str">
        <f t="shared" si="1"/>
        <v>A</v>
      </c>
      <c r="H10" s="33"/>
      <c r="I10" s="17"/>
      <c r="J10" s="22"/>
      <c r="K10" s="11">
        <v>4</v>
      </c>
      <c r="L10" s="5" t="s">
        <v>45</v>
      </c>
      <c r="M10" s="5" t="s">
        <v>55</v>
      </c>
      <c r="N10" s="11">
        <v>96</v>
      </c>
      <c r="O10" s="11" t="str">
        <f t="shared" si="0"/>
        <v>A</v>
      </c>
      <c r="P10" s="24"/>
    </row>
    <row r="11" spans="2:18">
      <c r="B11" s="32"/>
      <c r="C11" s="11">
        <v>5</v>
      </c>
      <c r="D11" s="5" t="s">
        <v>46</v>
      </c>
      <c r="E11" s="5" t="s">
        <v>56</v>
      </c>
      <c r="F11" s="11">
        <v>70</v>
      </c>
      <c r="G11" s="11" t="str">
        <f t="shared" si="1"/>
        <v>D</v>
      </c>
      <c r="H11" s="33"/>
      <c r="I11" s="17"/>
      <c r="J11" s="22"/>
      <c r="K11" s="11">
        <v>5</v>
      </c>
      <c r="L11" s="5" t="s">
        <v>46</v>
      </c>
      <c r="M11" s="5" t="s">
        <v>56</v>
      </c>
      <c r="N11" s="11">
        <v>70</v>
      </c>
      <c r="O11" s="11" t="str">
        <f t="shared" si="0"/>
        <v>D</v>
      </c>
      <c r="P11" s="24"/>
    </row>
    <row r="12" spans="2:18">
      <c r="B12" s="32"/>
      <c r="C12" s="11">
        <v>6</v>
      </c>
      <c r="D12" s="5" t="s">
        <v>47</v>
      </c>
      <c r="E12" s="5" t="s">
        <v>57</v>
      </c>
      <c r="F12" s="11">
        <v>34</v>
      </c>
      <c r="G12" s="11" t="str">
        <f t="shared" si="1"/>
        <v>D</v>
      </c>
      <c r="H12" s="33"/>
      <c r="I12" s="17"/>
      <c r="J12" s="22"/>
      <c r="K12" s="11">
        <v>6</v>
      </c>
      <c r="L12" s="5" t="s">
        <v>47</v>
      </c>
      <c r="M12" s="5" t="s">
        <v>57</v>
      </c>
      <c r="N12" s="11">
        <v>34</v>
      </c>
      <c r="O12" s="11" t="str">
        <f t="shared" si="0"/>
        <v>D</v>
      </c>
      <c r="P12" s="24"/>
    </row>
    <row r="13" spans="2:18">
      <c r="B13" s="32"/>
      <c r="C13" s="11">
        <v>7</v>
      </c>
      <c r="D13" s="5" t="s">
        <v>48</v>
      </c>
      <c r="E13" s="5" t="s">
        <v>58</v>
      </c>
      <c r="F13" s="11">
        <v>78</v>
      </c>
      <c r="G13" s="11" t="str">
        <f t="shared" si="1"/>
        <v>C</v>
      </c>
      <c r="H13" s="33"/>
      <c r="I13" s="17"/>
      <c r="J13" s="22"/>
      <c r="K13" s="11">
        <v>7</v>
      </c>
      <c r="L13" s="5" t="s">
        <v>48</v>
      </c>
      <c r="M13" s="5" t="s">
        <v>58</v>
      </c>
      <c r="N13" s="11">
        <v>78</v>
      </c>
      <c r="O13" s="11" t="str">
        <f t="shared" si="0"/>
        <v>C</v>
      </c>
      <c r="P13" s="24"/>
    </row>
    <row r="14" spans="2:18">
      <c r="B14" s="32"/>
      <c r="C14" s="11">
        <v>8</v>
      </c>
      <c r="D14" s="5" t="s">
        <v>49</v>
      </c>
      <c r="E14" s="5" t="s">
        <v>59</v>
      </c>
      <c r="F14" s="11">
        <v>87</v>
      </c>
      <c r="G14" s="11" t="str">
        <f t="shared" si="1"/>
        <v>B</v>
      </c>
      <c r="H14" s="33"/>
      <c r="I14" s="17"/>
      <c r="J14" s="22"/>
      <c r="K14" s="11">
        <v>8</v>
      </c>
      <c r="L14" s="5" t="s">
        <v>49</v>
      </c>
      <c r="M14" s="5" t="s">
        <v>59</v>
      </c>
      <c r="N14" s="11">
        <v>87</v>
      </c>
      <c r="O14" s="11" t="str">
        <f t="shared" si="0"/>
        <v>B</v>
      </c>
      <c r="P14" s="24"/>
    </row>
    <row r="15" spans="2:18">
      <c r="B15" s="32"/>
      <c r="C15" s="11">
        <v>9</v>
      </c>
      <c r="D15" s="5" t="s">
        <v>50</v>
      </c>
      <c r="E15" s="5" t="s">
        <v>60</v>
      </c>
      <c r="F15" s="11">
        <v>78</v>
      </c>
      <c r="G15" s="11" t="str">
        <f t="shared" si="1"/>
        <v>C</v>
      </c>
      <c r="H15" s="33"/>
      <c r="I15" s="17"/>
      <c r="J15" s="22"/>
      <c r="K15" s="11">
        <v>9</v>
      </c>
      <c r="L15" s="5" t="s">
        <v>50</v>
      </c>
      <c r="M15" s="5" t="s">
        <v>60</v>
      </c>
      <c r="N15" s="11">
        <v>78</v>
      </c>
      <c r="O15" s="11" t="str">
        <f t="shared" si="0"/>
        <v>C</v>
      </c>
      <c r="P15" s="24"/>
    </row>
    <row r="16" spans="2:18">
      <c r="B16" s="32"/>
      <c r="C16" s="11">
        <v>10</v>
      </c>
      <c r="D16" s="5" t="s">
        <v>51</v>
      </c>
      <c r="E16" s="5" t="s">
        <v>61</v>
      </c>
      <c r="F16" s="11">
        <v>89</v>
      </c>
      <c r="G16" s="11" t="str">
        <f t="shared" si="1"/>
        <v>B</v>
      </c>
      <c r="H16" s="33"/>
      <c r="I16" s="17"/>
      <c r="J16" s="22"/>
      <c r="K16" s="11">
        <v>10</v>
      </c>
      <c r="L16" s="5" t="s">
        <v>51</v>
      </c>
      <c r="M16" s="5" t="s">
        <v>61</v>
      </c>
      <c r="N16" s="11">
        <v>89</v>
      </c>
      <c r="O16" s="11" t="str">
        <f t="shared" si="0"/>
        <v>B</v>
      </c>
      <c r="P16" s="24"/>
    </row>
    <row r="17" spans="2:16">
      <c r="B17" s="32"/>
      <c r="C17" s="16"/>
      <c r="D17" s="17"/>
      <c r="E17" s="17"/>
      <c r="F17" s="16"/>
      <c r="G17" s="16"/>
      <c r="H17" s="33"/>
      <c r="I17" s="17"/>
      <c r="J17" s="22"/>
      <c r="K17" s="16"/>
      <c r="L17" s="17"/>
      <c r="M17" s="17"/>
      <c r="N17" s="16"/>
      <c r="O17" s="16"/>
      <c r="P17" s="24"/>
    </row>
    <row r="18" spans="2:16">
      <c r="B18" s="32"/>
      <c r="C18" s="16"/>
      <c r="D18" s="17" t="s">
        <v>62</v>
      </c>
      <c r="E18" s="17"/>
      <c r="F18" s="16"/>
      <c r="G18" s="16"/>
      <c r="H18" s="33"/>
      <c r="I18" s="17"/>
      <c r="J18" s="22"/>
      <c r="K18" s="17"/>
      <c r="L18" s="38" t="s">
        <v>98</v>
      </c>
      <c r="M18" s="17"/>
      <c r="N18" s="16"/>
      <c r="O18" s="16"/>
      <c r="P18" s="24"/>
    </row>
    <row r="19" spans="2:16">
      <c r="B19" s="32"/>
      <c r="C19" s="16"/>
      <c r="D19" s="17" t="s">
        <v>63</v>
      </c>
      <c r="E19" s="17"/>
      <c r="F19" s="16"/>
      <c r="G19" s="16"/>
      <c r="H19" s="33"/>
      <c r="I19" s="17"/>
      <c r="J19" s="22"/>
      <c r="K19" s="17"/>
      <c r="L19" s="15" t="s">
        <v>95</v>
      </c>
      <c r="M19" s="15" t="s">
        <v>41</v>
      </c>
      <c r="N19" s="16"/>
      <c r="O19" s="16"/>
      <c r="P19" s="24"/>
    </row>
    <row r="20" spans="2:16">
      <c r="B20" s="32"/>
      <c r="C20" s="16"/>
      <c r="D20" s="17" t="s">
        <v>64</v>
      </c>
      <c r="E20" s="17"/>
      <c r="F20" s="16"/>
      <c r="G20" s="16"/>
      <c r="H20" s="33"/>
      <c r="I20" s="17"/>
      <c r="J20" s="22"/>
      <c r="K20" s="17"/>
      <c r="L20" s="11">
        <v>0</v>
      </c>
      <c r="M20" s="11" t="s">
        <v>94</v>
      </c>
      <c r="N20" s="16"/>
      <c r="O20" s="16"/>
      <c r="P20" s="24"/>
    </row>
    <row r="21" spans="2:16">
      <c r="B21" s="32"/>
      <c r="C21" s="16"/>
      <c r="D21" s="17" t="s">
        <v>65</v>
      </c>
      <c r="E21" s="17"/>
      <c r="F21" s="16"/>
      <c r="G21" s="16"/>
      <c r="H21" s="33"/>
      <c r="I21" s="17"/>
      <c r="J21" s="22"/>
      <c r="K21" s="17"/>
      <c r="L21" s="11">
        <v>71</v>
      </c>
      <c r="M21" s="11" t="s">
        <v>93</v>
      </c>
      <c r="N21" s="17"/>
      <c r="O21" s="17"/>
      <c r="P21" s="24"/>
    </row>
    <row r="22" spans="2:16">
      <c r="B22" s="32"/>
      <c r="C22" s="16"/>
      <c r="D22" s="17" t="s">
        <v>66</v>
      </c>
      <c r="E22" s="17"/>
      <c r="F22" s="16"/>
      <c r="G22" s="16"/>
      <c r="H22" s="33"/>
      <c r="I22" s="17"/>
      <c r="J22" s="22"/>
      <c r="K22" s="17"/>
      <c r="L22" s="11">
        <v>81</v>
      </c>
      <c r="M22" s="11" t="s">
        <v>1</v>
      </c>
      <c r="N22" s="17"/>
      <c r="O22" s="17"/>
      <c r="P22" s="24"/>
    </row>
    <row r="23" spans="2:16" ht="15.75" thickBot="1">
      <c r="B23" s="34"/>
      <c r="C23" s="35"/>
      <c r="D23" s="36"/>
      <c r="E23" s="36"/>
      <c r="F23" s="35"/>
      <c r="G23" s="35"/>
      <c r="H23" s="37"/>
      <c r="I23" s="17"/>
      <c r="J23" s="22"/>
      <c r="K23" s="17"/>
      <c r="L23" s="11">
        <v>91</v>
      </c>
      <c r="M23" s="11" t="s">
        <v>0</v>
      </c>
      <c r="N23" s="17"/>
      <c r="O23" s="17"/>
      <c r="P23" s="24"/>
    </row>
    <row r="24" spans="2:16" ht="16.5" thickTop="1" thickBot="1">
      <c r="J24" s="25"/>
      <c r="K24" s="26"/>
      <c r="L24" s="26"/>
      <c r="M24" s="26"/>
      <c r="N24" s="26"/>
      <c r="O24" s="26"/>
      <c r="P24" s="27"/>
    </row>
    <row r="25" spans="2:16" ht="15.75" thickTop="1"/>
  </sheetData>
  <mergeCells count="3">
    <mergeCell ref="C4:G4"/>
    <mergeCell ref="K4:O4"/>
    <mergeCell ref="K3:O3"/>
  </mergeCells>
  <dataValidations count="1">
    <dataValidation type="whole" allowBlank="1" showInputMessage="1" showErrorMessage="1" errorTitle="Invalid Scores" error="Try input value between 0-100!" promptTitle="Scores" prompt="0-100" sqref="F7:F16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G2" sqref="G2"/>
    </sheetView>
  </sheetViews>
  <sheetFormatPr defaultRowHeight="15"/>
  <cols>
    <col min="1" max="1" width="3.5703125" bestFit="1" customWidth="1"/>
    <col min="2" max="2" width="15" customWidth="1"/>
    <col min="3" max="3" width="13.7109375" customWidth="1"/>
    <col min="4" max="4" width="15" bestFit="1" customWidth="1"/>
    <col min="6" max="7" width="15" bestFit="1" customWidth="1"/>
    <col min="8" max="8" width="14.7109375" bestFit="1" customWidth="1"/>
    <col min="11" max="11" width="12.85546875" bestFit="1" customWidth="1"/>
  </cols>
  <sheetData>
    <row r="1" spans="1:11">
      <c r="A1" s="41" t="s">
        <v>91</v>
      </c>
      <c r="B1" s="41"/>
      <c r="C1" s="41"/>
      <c r="D1" s="41"/>
    </row>
    <row r="2" spans="1:11">
      <c r="A2" s="41" t="s">
        <v>92</v>
      </c>
      <c r="B2" s="41"/>
      <c r="C2" s="41"/>
      <c r="D2" s="41"/>
    </row>
    <row r="4" spans="1:11">
      <c r="A4" s="13" t="s">
        <v>14</v>
      </c>
      <c r="B4" s="13" t="s">
        <v>67</v>
      </c>
      <c r="C4" s="13" t="s">
        <v>68</v>
      </c>
      <c r="D4" s="13" t="s">
        <v>69</v>
      </c>
      <c r="F4" t="s">
        <v>88</v>
      </c>
    </row>
    <row r="5" spans="1:11">
      <c r="A5" s="5">
        <v>1</v>
      </c>
      <c r="B5" s="5" t="s">
        <v>70</v>
      </c>
      <c r="C5" s="5" t="s">
        <v>80</v>
      </c>
      <c r="D5" s="14">
        <f>VLOOKUP(C5,$F$6:$G$14,2,FALSE)</f>
        <v>2500000</v>
      </c>
      <c r="F5" s="13" t="s">
        <v>89</v>
      </c>
      <c r="G5" s="13" t="s">
        <v>69</v>
      </c>
    </row>
    <row r="6" spans="1:11">
      <c r="A6" s="5">
        <v>2</v>
      </c>
      <c r="B6" s="5" t="s">
        <v>71</v>
      </c>
      <c r="C6" s="5" t="s">
        <v>81</v>
      </c>
      <c r="D6" s="14">
        <f t="shared" ref="D6:D14" si="0">VLOOKUP(C6,$F$6:$G$14,2,FALSE)</f>
        <v>2300000</v>
      </c>
      <c r="F6" s="5" t="s">
        <v>80</v>
      </c>
      <c r="G6" s="14">
        <v>2500000</v>
      </c>
      <c r="J6" s="17"/>
      <c r="K6" s="39"/>
    </row>
    <row r="7" spans="1:11">
      <c r="A7" s="5">
        <v>3</v>
      </c>
      <c r="B7" s="5" t="s">
        <v>72</v>
      </c>
      <c r="C7" s="5" t="s">
        <v>82</v>
      </c>
      <c r="D7" s="14">
        <f t="shared" si="0"/>
        <v>2450000</v>
      </c>
      <c r="F7" s="5" t="s">
        <v>87</v>
      </c>
      <c r="G7" s="14">
        <v>2400000</v>
      </c>
      <c r="J7" s="17"/>
      <c r="K7" s="39"/>
    </row>
    <row r="8" spans="1:11">
      <c r="A8" s="5">
        <v>4</v>
      </c>
      <c r="B8" s="5" t="s">
        <v>73</v>
      </c>
      <c r="C8" s="5" t="s">
        <v>83</v>
      </c>
      <c r="D8" s="14">
        <f t="shared" si="0"/>
        <v>2000000</v>
      </c>
      <c r="F8" s="5" t="s">
        <v>81</v>
      </c>
      <c r="G8" s="14">
        <v>2300000</v>
      </c>
      <c r="J8" s="17"/>
      <c r="K8" s="39"/>
    </row>
    <row r="9" spans="1:11">
      <c r="A9" s="5">
        <v>5</v>
      </c>
      <c r="B9" s="5" t="s">
        <v>74</v>
      </c>
      <c r="C9" s="5" t="s">
        <v>84</v>
      </c>
      <c r="D9" s="14">
        <f t="shared" si="0"/>
        <v>1460000</v>
      </c>
      <c r="F9" s="5" t="s">
        <v>82</v>
      </c>
      <c r="G9" s="14">
        <v>2450000</v>
      </c>
      <c r="J9" s="17"/>
      <c r="K9" s="39"/>
    </row>
    <row r="10" spans="1:11">
      <c r="A10" s="5">
        <v>6</v>
      </c>
      <c r="B10" s="5" t="s">
        <v>75</v>
      </c>
      <c r="C10" s="5" t="s">
        <v>85</v>
      </c>
      <c r="D10" s="14">
        <f t="shared" si="0"/>
        <v>1250000</v>
      </c>
      <c r="F10" s="5" t="s">
        <v>90</v>
      </c>
      <c r="G10" s="14">
        <v>2470000</v>
      </c>
      <c r="J10" s="17"/>
      <c r="K10" s="39"/>
    </row>
    <row r="11" spans="1:11">
      <c r="A11" s="5">
        <v>7</v>
      </c>
      <c r="B11" s="5" t="s">
        <v>76</v>
      </c>
      <c r="C11" s="5" t="s">
        <v>86</v>
      </c>
      <c r="D11" s="14">
        <f t="shared" si="0"/>
        <v>2200000</v>
      </c>
      <c r="F11" s="5" t="s">
        <v>84</v>
      </c>
      <c r="G11" s="14">
        <v>1460000</v>
      </c>
      <c r="J11" s="17"/>
      <c r="K11" s="39"/>
    </row>
    <row r="12" spans="1:11">
      <c r="A12" s="5">
        <v>8</v>
      </c>
      <c r="B12" s="5" t="s">
        <v>77</v>
      </c>
      <c r="C12" s="5" t="s">
        <v>86</v>
      </c>
      <c r="D12" s="14">
        <f t="shared" si="0"/>
        <v>2200000</v>
      </c>
      <c r="F12" s="5" t="s">
        <v>83</v>
      </c>
      <c r="G12" s="14">
        <v>2000000</v>
      </c>
      <c r="J12" s="17"/>
      <c r="K12" s="39"/>
    </row>
    <row r="13" spans="1:11">
      <c r="A13" s="5">
        <v>9</v>
      </c>
      <c r="B13" s="5" t="s">
        <v>78</v>
      </c>
      <c r="C13" s="5" t="s">
        <v>82</v>
      </c>
      <c r="D13" s="14">
        <f t="shared" si="0"/>
        <v>2450000</v>
      </c>
      <c r="F13" s="5" t="s">
        <v>85</v>
      </c>
      <c r="G13" s="14">
        <v>1250000</v>
      </c>
      <c r="J13" s="17"/>
      <c r="K13" s="39"/>
    </row>
    <row r="14" spans="1:11">
      <c r="A14" s="5">
        <v>10</v>
      </c>
      <c r="B14" s="5" t="s">
        <v>79</v>
      </c>
      <c r="C14" s="5" t="s">
        <v>87</v>
      </c>
      <c r="D14" s="14">
        <f t="shared" si="0"/>
        <v>2400000</v>
      </c>
      <c r="F14" s="5" t="s">
        <v>86</v>
      </c>
      <c r="G14" s="14">
        <v>2200000</v>
      </c>
      <c r="J14" s="17"/>
      <c r="K14" s="39"/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Fungsi Aritmatika</vt:lpstr>
      <vt:lpstr>TE 3</vt:lpstr>
      <vt:lpstr>TE 4</vt:lpstr>
      <vt:lpstr>TE 5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107A1</dc:creator>
  <cp:lastModifiedBy>107A1</cp:lastModifiedBy>
  <dcterms:created xsi:type="dcterms:W3CDTF">2020-11-25T03:28:41Z</dcterms:created>
  <dcterms:modified xsi:type="dcterms:W3CDTF">2020-11-25T07:10:32Z</dcterms:modified>
</cp:coreProperties>
</file>