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\Statistical-Performance-Measures\Test Documents\"/>
    </mc:Choice>
  </mc:AlternateContent>
  <xr:revisionPtr revIDLastSave="0" documentId="13_ncr:1_{984AB455-408A-4B4E-B64D-91A98B03C1ED}" xr6:coauthVersionLast="45" xr6:coauthVersionMax="45" xr10:uidLastSave="{00000000-0000-0000-0000-000000000000}"/>
  <bookViews>
    <workbookView xWindow="-23148" yWindow="-108" windowWidth="23256" windowHeight="12576" activeTab="2" xr2:uid="{9218FA83-5AFF-4FD3-A0D8-B584414673FF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2" i="3" l="1"/>
  <c r="N2" i="3"/>
  <c r="M2" i="3"/>
  <c r="L2" i="3"/>
  <c r="H2" i="3"/>
  <c r="O2" i="3" s="1"/>
  <c r="G2" i="3"/>
  <c r="K2" i="3" s="1"/>
  <c r="S2" i="2"/>
  <c r="Q2" i="2"/>
  <c r="P2" i="2"/>
  <c r="O2" i="2"/>
  <c r="J2" i="2"/>
  <c r="I2" i="2"/>
  <c r="M2" i="2" s="1"/>
  <c r="T2" i="1"/>
  <c r="Q2" i="1"/>
  <c r="P2" i="1"/>
  <c r="O2" i="1"/>
  <c r="N2" i="1"/>
  <c r="K2" i="1"/>
  <c r="R2" i="1" s="1"/>
  <c r="J2" i="1"/>
  <c r="L2" i="1" s="1"/>
  <c r="M2" i="1" s="1"/>
  <c r="I2" i="3" l="1"/>
  <c r="J2" i="3" s="1"/>
  <c r="K2" i="2"/>
  <c r="L2" i="2" s="1"/>
  <c r="N2" i="2"/>
</calcChain>
</file>

<file path=xl/sharedStrings.xml><?xml version="1.0" encoding="utf-8"?>
<sst xmlns="http://schemas.openxmlformats.org/spreadsheetml/2006/main" count="45" uniqueCount="14">
  <si>
    <t>Date Time</t>
  </si>
  <si>
    <t>Observed Outflow (GPM)</t>
  </si>
  <si>
    <t xml:space="preserve">Simulated Outflow (GPM)           </t>
  </si>
  <si>
    <t>Mean OO</t>
  </si>
  <si>
    <t>Mean SO</t>
  </si>
  <si>
    <t>r</t>
  </si>
  <si>
    <t>R2</t>
  </si>
  <si>
    <t>NSE</t>
  </si>
  <si>
    <t>d</t>
  </si>
  <si>
    <t>RMSE</t>
  </si>
  <si>
    <t>MAE</t>
  </si>
  <si>
    <t>RSR</t>
  </si>
  <si>
    <t>re</t>
  </si>
  <si>
    <t>PBIAS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</si>
</sst>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/d/yy\ h:mm;@"/>
    <numFmt numFmtId="165" formatCode="0.000"/>
    <numFmt numFmtId="166" formatCode="0.000000"/>
    <numFmt numFmtId="167" formatCode="0.00000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 applyAlignment="1">
      <alignment wrapText="1"/>
    </xf>
    <xf numFmtId="165" fontId="0" fillId="0" borderId="0" xfId="0" applyNumberFormat="1" applyAlignment="1">
      <alignment horizontal="right" wrapText="1"/>
    </xf>
    <xf numFmtId="0" fontId="0" fillId="0" borderId="0" xfId="0" applyAlignment="1">
      <alignment horizontal="right" wrapText="1"/>
    </xf>
    <xf numFmtId="164" fontId="0" fillId="0" borderId="0" xfId="0" applyNumberFormat="1"/>
    <xf numFmtId="166" fontId="0" fillId="0" borderId="0" xfId="0" applyNumberFormat="1"/>
    <xf numFmtId="167" fontId="0" fillId="0" borderId="0" xfId="0" applyNumberFormat="1"/>
    <xf numFmtId="164" fontId="0" fillId="0" borderId="0" xfId="0" applyNumberFormat="1" applyAlignment="1">
      <alignment horizontal="right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7EADC-6A6F-4A07-8DB8-9694DEA39FCC}">
  <dimension ref="D1:T4"/>
  <sheetViews>
    <sheetView workbookViewId="0">
      <selection activeCell="I1" sqref="I1"/>
    </sheetView>
  </sheetViews>
  <sheetFormatPr defaultRowHeight="15" x14ac:dyDescent="0.25"/>
  <sheetData>
    <row r="1" spans="4:20" ht="60" x14ac:dyDescent="0.25">
      <c r="D1" s="1" t="s">
        <v>0</v>
      </c>
      <c r="E1" s="2" t="s">
        <v>1</v>
      </c>
      <c r="F1" s="3"/>
      <c r="G1" s="1" t="s">
        <v>0</v>
      </c>
      <c r="H1" s="3" t="s">
        <v>2</v>
      </c>
      <c r="J1" t="s">
        <v>3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9</v>
      </c>
      <c r="Q1" t="s">
        <v>10</v>
      </c>
      <c r="R1" t="s">
        <v>11</v>
      </c>
      <c r="S1" t="s">
        <v>12</v>
      </c>
      <c r="T1" t="s">
        <v>13</v>
      </c>
    </row>
    <row r="2" spans="4:20" x14ac:dyDescent="0.25">
      <c r="D2" s="4">
        <v>40728.573611111111</v>
      </c>
      <c r="E2" s="5">
        <v>3.3072199022021152E-2</v>
      </c>
      <c r="G2" s="4">
        <v>40728.573614062501</v>
      </c>
      <c r="H2">
        <v>0.4</v>
      </c>
      <c r="J2">
        <f>SUM(E2:E4)/3</f>
        <v>3.0162002550696804E-2</v>
      </c>
      <c r="K2">
        <f>SUM(H2:H4)/3</f>
        <v>0.76000000000000012</v>
      </c>
      <c r="L2">
        <f>((E2-J2)*(H2-K2)+(E3-J2)*(H3-K2)+(E4-J2)*(H4-K2))/(SQRT((E2-J2)^2+(E3-J2)^2+(E4-J2)^2)*SQRT((H2-K2)^2+(H3-K2)^2+(H4-K2)^2))</f>
        <v>1.1949640252593674E-16</v>
      </c>
      <c r="M2">
        <f>L2^2</f>
        <v>1.42793902166407E-32</v>
      </c>
      <c r="N2" s="6">
        <f>1-(((E2-H2)^2+(E3-H3)^2+(E4-H4)^2)/((E2-J2)^2+(E3-J2)^2+(E4-J2)^2))</f>
        <v>-36547.744931168403</v>
      </c>
      <c r="O2">
        <f>1-(((E2-H2)^2+(E3-H3)^2+(E4-H4)^2)/((ABS(H2-J2)+ABS(E2-J2))^2+(ABS(H3-J2)+ABS(E3-J2))^2+(ABS(H4-J2)+ABS(E4-J2))^2))</f>
        <v>9.065988499471378E-3</v>
      </c>
      <c r="P2">
        <f>SQRT((1/3)*((E2-H2)^2+(E3-H3)^2+(E4-H4)^2))</f>
        <v>0.78681665018466185</v>
      </c>
      <c r="Q2">
        <f>(1/3)*(ABS(E2-H2)+ABS(E3-H3)+ABS(E4-H4))</f>
        <v>0.72983799744930322</v>
      </c>
      <c r="R2">
        <f>(SQRT(((E2-H2)^2+(E3-H3)^2+(E4-H4)^2)))/SQRT((E2-K2)^2+(E3-K2)^2+(E4-K2)^2)</f>
        <v>1.0780531337158692</v>
      </c>
      <c r="T2">
        <f>(((E2-H2)+(E3-H3)+(E4-H4))/SUM(E2:E4))*100</f>
        <v>-2419.7265954824425</v>
      </c>
    </row>
    <row r="3" spans="4:20" x14ac:dyDescent="0.25">
      <c r="D3" s="4">
        <v>40728.574999999997</v>
      </c>
      <c r="E3" s="5">
        <v>2.4341609608048109E-2</v>
      </c>
      <c r="G3" s="4">
        <v>40728.57500300926</v>
      </c>
      <c r="H3">
        <v>0.76</v>
      </c>
    </row>
    <row r="4" spans="4:20" x14ac:dyDescent="0.25">
      <c r="D4" s="4">
        <v>40728.576388888891</v>
      </c>
      <c r="E4" s="5">
        <v>3.3072199022021152E-2</v>
      </c>
      <c r="G4" s="4">
        <v>40728.57639195602</v>
      </c>
      <c r="H4">
        <v>1.1200000000000001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9F70E-0E1A-4D96-8EF8-C26127BB9614}">
  <dimension ref="C1:S4"/>
  <sheetViews>
    <sheetView workbookViewId="0">
      <selection activeCell="C1" sqref="C1:S4"/>
    </sheetView>
  </sheetViews>
  <sheetFormatPr defaultRowHeight="15" x14ac:dyDescent="0.25"/>
  <sheetData>
    <row r="1" spans="3:19" ht="60" x14ac:dyDescent="0.25">
      <c r="C1" s="1" t="s">
        <v>0</v>
      </c>
      <c r="D1" s="2" t="s">
        <v>1</v>
      </c>
      <c r="E1" s="3"/>
      <c r="F1" s="1" t="s">
        <v>0</v>
      </c>
      <c r="G1" s="3" t="s">
        <v>2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</row>
    <row r="2" spans="3:19" x14ac:dyDescent="0.25">
      <c r="C2" s="7">
        <v>40792.093055555553</v>
      </c>
      <c r="D2" s="8">
        <v>0.10968643688717547</v>
      </c>
      <c r="E2" s="8"/>
      <c r="F2" s="7">
        <v>40792.093055555553</v>
      </c>
      <c r="G2" s="8">
        <v>0.26</v>
      </c>
      <c r="I2">
        <f>SUM(D2:D4)/3</f>
        <v>0.10968643688717546</v>
      </c>
      <c r="J2">
        <f>SUM(G2:G4)/3</f>
        <v>0.24333333333333332</v>
      </c>
      <c r="K2">
        <f>((D2-I2)*(G2-J2)+(D3-I2)*(G3-J2)+(D4-I2)*(G4-J2))/(SQRT((D2-I2)^2+(D3-I2)^2+(D4-I2)^2)*SQRT((G2-J2)^2+(G3-J2)^2+(G4-J2)^2))</f>
        <v>1.4835979218054372E-15</v>
      </c>
      <c r="L2">
        <f>K2^2</f>
        <v>2.2010627935854122E-30</v>
      </c>
      <c r="M2" s="6">
        <f>1-(((D2-G2)^2+(D3-G3)^2+(D4-G4)^2)/((D2-I2)^2+(D3-I2)^2+(D4-I2)^2))</f>
        <v>-9.3549864250010393E+31</v>
      </c>
      <c r="N2">
        <f>1-(((D2-G2)^2+(D3-G3)^2+(D4-G4)^2)/((ABS(G2-I2)+ABS(D2-I2))^2+(ABS(G3-I2)+ABS(D3-I2))^2+(ABS(G4-I2)+ABS(D4-I2))^2))</f>
        <v>0</v>
      </c>
      <c r="O2">
        <f>SQRT((1/3)*((D2-G2)^2+(D3-G3)^2+(D4-G4)^2))</f>
        <v>0.13422759956598196</v>
      </c>
      <c r="P2">
        <f>(1/3)*(ABS(D2-G2)+ABS(D3-G3)+ABS(D4-G4))</f>
        <v>0.13364689644615785</v>
      </c>
      <c r="Q2">
        <f>(SQRT(((D2-G2)^2+(D3-G3)^2+(D4-G4)^2)))/SQRT((D2-J2)^2+(D3-J2)^2+(D4-J2)^2)</f>
        <v>1.0043450550313231</v>
      </c>
      <c r="S2">
        <f>(((D2-G2)+(D3-G3)+(D4-G4))/SUM(D2:D4))*100</f>
        <v>-121.84450533626902</v>
      </c>
    </row>
    <row r="3" spans="3:19" x14ac:dyDescent="0.25">
      <c r="C3" s="7">
        <v>40792.094444444447</v>
      </c>
      <c r="D3" s="8">
        <v>0.10968643688717547</v>
      </c>
      <c r="E3" s="8"/>
      <c r="F3" s="7">
        <v>40792.094444444447</v>
      </c>
      <c r="G3" s="8">
        <v>0.24</v>
      </c>
    </row>
    <row r="4" spans="3:19" x14ac:dyDescent="0.25">
      <c r="C4" s="7">
        <v>40792.095833333333</v>
      </c>
      <c r="D4" s="8">
        <v>0.10968643688717547</v>
      </c>
      <c r="E4" s="8"/>
      <c r="F4" s="7">
        <v>40792.095833333333</v>
      </c>
      <c r="G4" s="8">
        <v>0.23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37E81-B9A1-412E-B87F-C9AF8554BF0F}">
  <dimension ref="A1:Q4"/>
  <sheetViews>
    <sheetView tabSelected="1" workbookViewId="0">
      <selection activeCell="F3" sqref="F3"/>
    </sheetView>
  </sheetViews>
  <sheetFormatPr defaultRowHeight="15" x14ac:dyDescent="0.25"/>
  <sheetData>
    <row r="1" spans="1:17" ht="60" x14ac:dyDescent="0.25">
      <c r="A1" s="1" t="s">
        <v>0</v>
      </c>
      <c r="B1" s="2" t="s">
        <v>1</v>
      </c>
      <c r="C1" s="3"/>
      <c r="D1" s="1" t="s">
        <v>0</v>
      </c>
      <c r="E1" s="3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</row>
    <row r="2" spans="1:17" x14ac:dyDescent="0.25">
      <c r="A2" s="4">
        <v>40728.569444444445</v>
      </c>
      <c r="B2" s="5">
        <v>2.4341609608048109E-2</v>
      </c>
      <c r="D2" s="4">
        <v>40728.569447222224</v>
      </c>
      <c r="E2">
        <v>0.1</v>
      </c>
      <c r="G2">
        <f>SUM(B2:B4)/3</f>
        <v>3.0162002550696804E-2</v>
      </c>
      <c r="H2">
        <f>SUM(E2:E4)/3</f>
        <v>0.12666666666666668</v>
      </c>
      <c r="I2">
        <f>((B2-G2)*(E2-H2)+(B3-G2)*(E3-H2)+(B4-G2)*(E4-H2))/(SQRT((B2-G2)^2+(B3-G2)^2+(B4-G2)^2)*SQRT((E2-H2)^2+(E3-H2)^2+(E4-H2)^2))</f>
        <v>0.7559289460184544</v>
      </c>
      <c r="J2">
        <f>I2^2</f>
        <v>0.57142857142857129</v>
      </c>
      <c r="K2" s="6">
        <f>1-(((B2-E2)^2+(B3-E3)^2+(B4-E4)^2)/((B2-G2)^2+(B3-G2)^2+(B4-G2)^2))</f>
        <v>-577.39288862780859</v>
      </c>
      <c r="L2">
        <f>1-(((B2-E2)^2+(B3-E3)^2+(B4-E4)^2)/((ABS(E2-G2)+ABS(B2-G2))^2+(ABS(E3-G2)+ABS(B3-G2))^2+(ABS(E4-G2)+ABS(B4-G2))^2))</f>
        <v>8.0041348436912685E-2</v>
      </c>
      <c r="M2">
        <f>SQRT((1/3)*((B2-E2)^2+(B3-E3)^2+(B4-E4)^2))</f>
        <v>9.8980303226910593E-2</v>
      </c>
      <c r="N2">
        <f>(1/3)*(ABS(B2-E2)+ABS(B3-E3)+ABS(B4-E4))</f>
        <v>9.6504664115969863E-2</v>
      </c>
      <c r="O2">
        <f>(SQRT(((B2-E2)^2+(B3-E3)^2+(B4-E4)^2)))/SQRT((B2-H2)^2+(B3-H2)^2+(B4-H2)^2)</f>
        <v>1.0247216078047181</v>
      </c>
      <c r="Q2">
        <f>(((B2-E2)+(B3-E3)+(B4-E4))/SUM(B2:B4))*100</f>
        <v>-319.95443258040706</v>
      </c>
    </row>
    <row r="3" spans="1:17" x14ac:dyDescent="0.25">
      <c r="A3" s="4">
        <v>40728.570833333331</v>
      </c>
      <c r="B3" s="5">
        <v>3.3072199022021152E-2</v>
      </c>
      <c r="D3" s="4">
        <v>40728.570836168983</v>
      </c>
      <c r="E3">
        <v>0.12</v>
      </c>
    </row>
    <row r="4" spans="1:17" x14ac:dyDescent="0.25">
      <c r="A4" s="4">
        <v>40728.572222222225</v>
      </c>
      <c r="B4" s="5">
        <v>3.3072199022021152E-2</v>
      </c>
      <c r="D4" s="4">
        <v>40728.572225115742</v>
      </c>
      <c r="E4">
        <v>0.16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Faryn Dumont</dc:creator>
  <cp:lastModifiedBy>Faryn Dumont</cp:lastModifiedBy>
  <dcterms:created xsi:type="dcterms:W3CDTF">2020-08-31T14:17:56Z</dcterms:created>
  <dcterms:modified xsi:type="dcterms:W3CDTF">2020-09-04T17:52:51Z</dcterms:modified>
</cp:coreProperties>
</file>