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Augusto\Documents\FTT\6 Semestre\contabilidade e custos\"/>
    </mc:Choice>
  </mc:AlternateContent>
  <bookViews>
    <workbookView xWindow="0" yWindow="0" windowWidth="15345" windowHeight="5085" activeTab="1"/>
  </bookViews>
  <sheets>
    <sheet name="Plan1" sheetId="1" r:id="rId1"/>
    <sheet name="Plan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7" i="2" s="1"/>
  <c r="C29" i="2"/>
  <c r="C28" i="2"/>
  <c r="C27" i="2"/>
  <c r="C26" i="2"/>
  <c r="C25" i="2"/>
  <c r="C31" i="2"/>
  <c r="A17" i="2" s="1"/>
  <c r="B25" i="2"/>
  <c r="A11" i="2"/>
  <c r="C24" i="2" s="1"/>
  <c r="B27" i="2"/>
  <c r="B28" i="2"/>
  <c r="B29" i="2"/>
  <c r="B30" i="2" s="1"/>
  <c r="B26" i="2"/>
  <c r="A20" i="2" l="1"/>
  <c r="C14" i="2"/>
  <c r="B24" i="2"/>
  <c r="C11" i="2"/>
  <c r="A8" i="2"/>
  <c r="M2" i="2" s="1"/>
  <c r="B31" i="2" l="1"/>
  <c r="B17" i="2" s="1"/>
  <c r="M6" i="2"/>
  <c r="M4" i="2"/>
  <c r="M3" i="2"/>
  <c r="B14" i="2" s="1"/>
  <c r="A14" i="2"/>
  <c r="M5" i="2"/>
</calcChain>
</file>

<file path=xl/sharedStrings.xml><?xml version="1.0" encoding="utf-8"?>
<sst xmlns="http://schemas.openxmlformats.org/spreadsheetml/2006/main" count="34" uniqueCount="34">
  <si>
    <t>imposto</t>
  </si>
  <si>
    <t>%</t>
  </si>
  <si>
    <t xml:space="preserve">oque é? </t>
  </si>
  <si>
    <t>ISS ou ISSQN</t>
  </si>
  <si>
    <t>esse é um imposto municipal, que deverá ser recolhido para a prefeitura do município onde o serviço foi realizado. Além das empresas, os profissionais autônomos, que emitem notas fiscais, estão sujeitos ao pagamento desse tributo. As alíquotas do ISS podem variar bastante, pois cada município é responsável por fixar os seus percentuais;</t>
  </si>
  <si>
    <t>Nacional Simples</t>
  </si>
  <si>
    <t>é um regime de tributação criado pela Lei Geral. Esse regime pode ser adotado pelas micro e pequenas empresas de qualquer região do Brasil. O maior objetivo desse regime é facilitar a vida dos empreendedores. Isso acontece porque ele unifica oito impostos diferentes em um único documento, ou seja, um único boleto.</t>
  </si>
  <si>
    <t xml:space="preserve">obs: </t>
  </si>
  <si>
    <t>abrange 8 impostos: 
Programa de Integração Nacional – PIS
Instituto Nacional de Seguridade Social – INSS
Imposto sobre Produtos Industrializados – IPI
Imposto sobre Circulação de Mercadorias e Serviços – ICMS
Imposto sobre Circulação de Serviços – ISS
Contribuição Social sobre o Lucro Líquido – CSLL
Contribuição para o Financiamento da Seguridade Social – Cofins
Imposto de Renda da Pessoa Jurídica – IRPJ.</t>
  </si>
  <si>
    <t>O COFINS é um tributo do tipo federal que deve ser pago por contribuintes jurídicos (ou seja, pessoas jurídicas). A única exceção se dá quando em relação às micro e pequenas empresas, tributadas pelo Simples Nacional.
Sendo assim, os microempreendedores brasileiros estão isentos do pagamento do COFINS. Mas por outro lado, é obrigatório que estas empresas façam parte do sistema de tributação unificado do Sistema Nacional Simples.</t>
  </si>
  <si>
    <t>Nº de funcionarios</t>
  </si>
  <si>
    <t>Tempo de manutenção em 1 ano (meses)</t>
  </si>
  <si>
    <t>Custo Anual Equivalente</t>
  </si>
  <si>
    <t>Taxa Minima de atratividade</t>
  </si>
  <si>
    <t>Markup</t>
  </si>
  <si>
    <t>% ganho desejada</t>
  </si>
  <si>
    <t>Imposto Simples nacional</t>
  </si>
  <si>
    <t>Tempo para fazer projeto (meses)</t>
  </si>
  <si>
    <t>Preço de venda ao ano</t>
  </si>
  <si>
    <t>Vida util para o projeto (anos)</t>
  </si>
  <si>
    <t>Ivestimento para o software(R$)</t>
  </si>
  <si>
    <t>Salario mensal (R$)</t>
  </si>
  <si>
    <t>Total investido no software(R$)</t>
  </si>
  <si>
    <t>TIR</t>
  </si>
  <si>
    <t>Valor presente liquido (venda)</t>
  </si>
  <si>
    <t>VPL( Manutenção)</t>
  </si>
  <si>
    <t>Anuidade equivalente venda</t>
  </si>
  <si>
    <t>Anuidade equivalente manutenção</t>
  </si>
  <si>
    <t>TIR venda</t>
  </si>
  <si>
    <t>TIR manutenção</t>
  </si>
  <si>
    <t>Ano</t>
  </si>
  <si>
    <t>Fluxo caixa sem venda</t>
  </si>
  <si>
    <t>Fluxo caixa com venda</t>
  </si>
  <si>
    <t>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</si>
</sst>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2"/>
      <color rgb="FF525452"/>
      <name val="Arial"/>
      <family val="2"/>
    </font>
    <font>
      <sz val="11"/>
      <color rgb="FF222222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Border="1"/>
    <xf numFmtId="8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I2" sqref="I2"/>
    </sheetView>
  </sheetViews>
  <sheetFormatPr defaultRowHeight="15" x14ac:dyDescent="0.25"/>
  <cols>
    <col min="1" max="1" width="16.28515625" style="3" bestFit="1" customWidth="1"/>
    <col min="2" max="2" width="27.140625" style="3" customWidth="1"/>
    <col min="3" max="3" width="9.140625" style="3"/>
    <col min="4" max="4" width="30.140625" style="3" customWidth="1"/>
    <col min="5" max="5" width="26.5703125" style="2" customWidth="1"/>
  </cols>
  <sheetData>
    <row r="1" spans="1:5" x14ac:dyDescent="0.25">
      <c r="A1" s="3" t="s">
        <v>0</v>
      </c>
      <c r="B1" s="3" t="s">
        <v>2</v>
      </c>
      <c r="C1" s="3" t="s">
        <v>1</v>
      </c>
      <c r="D1" s="3" t="s">
        <v>7</v>
      </c>
    </row>
    <row r="2" spans="1:5" ht="375" x14ac:dyDescent="0.25">
      <c r="A2" s="3" t="s">
        <v>5</v>
      </c>
      <c r="B2" s="3" t="s">
        <v>6</v>
      </c>
      <c r="D2" s="3" t="s">
        <v>8</v>
      </c>
      <c r="E2" s="3" t="s">
        <v>9</v>
      </c>
    </row>
    <row r="3" spans="1:5" ht="240" x14ac:dyDescent="0.25">
      <c r="A3" s="3" t="s">
        <v>3</v>
      </c>
      <c r="B3" s="1" t="s">
        <v>4</v>
      </c>
      <c r="C3" s="4">
        <v>2.9000000000000001E-2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67" zoomScaleNormal="84" workbookViewId="0">
      <selection sqref="A1:C31"/>
    </sheetView>
  </sheetViews>
  <sheetFormatPr defaultRowHeight="15" x14ac:dyDescent="0.25"/>
  <cols>
    <col min="1" max="1" width="33.85546875" customWidth="1"/>
    <col min="2" max="2" width="36.7109375" customWidth="1"/>
    <col min="3" max="3" width="34.85546875" customWidth="1"/>
    <col min="4" max="4" width="35" bestFit="1" customWidth="1"/>
    <col min="5" max="5" width="38.28515625" bestFit="1" customWidth="1"/>
    <col min="6" max="6" width="28.7109375" bestFit="1" customWidth="1"/>
    <col min="7" max="7" width="37.140625" bestFit="1" customWidth="1"/>
    <col min="8" max="9" width="37.140625" customWidth="1"/>
    <col min="10" max="10" width="23" bestFit="1" customWidth="1"/>
    <col min="11" max="11" width="23" customWidth="1"/>
    <col min="13" max="13" width="21.140625" bestFit="1" customWidth="1"/>
    <col min="14" max="14" width="20.85546875" bestFit="1" customWidth="1"/>
    <col min="15" max="15" width="12.7109375" bestFit="1" customWidth="1"/>
  </cols>
  <sheetData>
    <row r="1" spans="1:15" x14ac:dyDescent="0.25">
      <c r="A1" s="11" t="s">
        <v>10</v>
      </c>
      <c r="B1" s="11" t="s">
        <v>21</v>
      </c>
      <c r="C1" s="11" t="s">
        <v>17</v>
      </c>
    </row>
    <row r="2" spans="1:15" x14ac:dyDescent="0.25">
      <c r="A2" s="6">
        <v>3</v>
      </c>
      <c r="B2" s="12">
        <v>4000</v>
      </c>
      <c r="C2" s="6">
        <v>1</v>
      </c>
      <c r="L2">
        <v>1</v>
      </c>
      <c r="M2">
        <f>A11/(1-C11)</f>
        <v>28459.233864983813</v>
      </c>
      <c r="O2" s="5"/>
    </row>
    <row r="3" spans="1:15" x14ac:dyDescent="0.25">
      <c r="L3">
        <v>2</v>
      </c>
      <c r="M3">
        <f>A11/(1-C11)</f>
        <v>28459.233864983813</v>
      </c>
      <c r="N3" s="5"/>
    </row>
    <row r="4" spans="1:15" x14ac:dyDescent="0.25">
      <c r="A4" s="11" t="s">
        <v>20</v>
      </c>
      <c r="B4" s="11" t="s">
        <v>11</v>
      </c>
      <c r="C4" s="11" t="s">
        <v>16</v>
      </c>
      <c r="L4">
        <v>3</v>
      </c>
      <c r="M4">
        <f>A11/(1-C11)</f>
        <v>28459.233864983813</v>
      </c>
    </row>
    <row r="5" spans="1:15" x14ac:dyDescent="0.25">
      <c r="A5" s="12">
        <v>600</v>
      </c>
      <c r="B5" s="6">
        <v>1</v>
      </c>
      <c r="C5" s="7">
        <v>0.155</v>
      </c>
      <c r="L5">
        <v>4</v>
      </c>
      <c r="M5">
        <f>A11/(1-C11)</f>
        <v>28459.233864983813</v>
      </c>
    </row>
    <row r="6" spans="1:15" x14ac:dyDescent="0.25">
      <c r="L6">
        <v>5</v>
      </c>
      <c r="M6">
        <f>A11/(1-C11)</f>
        <v>28459.233864983813</v>
      </c>
    </row>
    <row r="7" spans="1:15" x14ac:dyDescent="0.25">
      <c r="A7" s="11" t="s">
        <v>22</v>
      </c>
      <c r="B7" s="11" t="s">
        <v>13</v>
      </c>
      <c r="C7" s="11" t="s">
        <v>19</v>
      </c>
    </row>
    <row r="8" spans="1:15" x14ac:dyDescent="0.25">
      <c r="A8" s="12">
        <f>(A2*B2*C2)+A5</f>
        <v>12600</v>
      </c>
      <c r="B8" s="8">
        <v>0.05</v>
      </c>
      <c r="C8" s="9">
        <v>5</v>
      </c>
    </row>
    <row r="10" spans="1:15" x14ac:dyDescent="0.25">
      <c r="A10" s="11" t="s">
        <v>12</v>
      </c>
      <c r="B10" s="11" t="s">
        <v>15</v>
      </c>
      <c r="C10" s="11" t="s">
        <v>14</v>
      </c>
    </row>
    <row r="11" spans="1:15" x14ac:dyDescent="0.25">
      <c r="A11" s="10">
        <f>PMT(B8,C8,-A8,,0)+((B5*B2*A2)+(A5*B5))</f>
        <v>15510.282456416178</v>
      </c>
      <c r="B11" s="8">
        <v>0.3</v>
      </c>
      <c r="C11" s="7">
        <f>B11+C5</f>
        <v>0.45499999999999996</v>
      </c>
    </row>
    <row r="13" spans="1:15" x14ac:dyDescent="0.25">
      <c r="A13" s="11" t="s">
        <v>18</v>
      </c>
      <c r="B13" s="11" t="s">
        <v>24</v>
      </c>
      <c r="C13" s="11" t="s">
        <v>25</v>
      </c>
    </row>
    <row r="14" spans="1:15" x14ac:dyDescent="0.25">
      <c r="A14" s="14">
        <f>A11/(1-C11)</f>
        <v>28459.233864983813</v>
      </c>
      <c r="B14" s="15">
        <f>NPV(B8,M2:M6)</f>
        <v>123213.58908247396</v>
      </c>
      <c r="C14" s="15">
        <f>B30</f>
        <v>84584.040571011923</v>
      </c>
    </row>
    <row r="15" spans="1:15" x14ac:dyDescent="0.25">
      <c r="A15" s="13"/>
      <c r="B15" s="13"/>
      <c r="C15" s="13"/>
    </row>
    <row r="16" spans="1:15" x14ac:dyDescent="0.25">
      <c r="A16" s="11" t="s">
        <v>28</v>
      </c>
      <c r="B16" s="11" t="s">
        <v>29</v>
      </c>
      <c r="C16" s="11" t="s">
        <v>26</v>
      </c>
    </row>
    <row r="17" spans="1:7" x14ac:dyDescent="0.25">
      <c r="A17" s="16">
        <f>C31</f>
        <v>1.8246583042204216</v>
      </c>
      <c r="B17" s="16">
        <f>B31</f>
        <v>1.4745107317500552</v>
      </c>
      <c r="C17" s="15">
        <f>PMT(B8,2,-C30)</f>
        <v>57923.363685477409</v>
      </c>
    </row>
    <row r="18" spans="1:7" x14ac:dyDescent="0.25">
      <c r="A18" s="13"/>
      <c r="B18" s="13"/>
      <c r="C18" s="13"/>
    </row>
    <row r="19" spans="1:7" x14ac:dyDescent="0.25">
      <c r="A19" s="11" t="s">
        <v>27</v>
      </c>
      <c r="B19" s="13"/>
      <c r="C19" s="13"/>
    </row>
    <row r="20" spans="1:7" x14ac:dyDescent="0.25">
      <c r="A20" s="15">
        <f>PMT(B8,C8,-B30)</f>
        <v>19536.781695762718</v>
      </c>
      <c r="B20" s="13"/>
      <c r="C20" s="13"/>
    </row>
    <row r="23" spans="1:7" x14ac:dyDescent="0.25">
      <c r="A23" s="11" t="s">
        <v>30</v>
      </c>
      <c r="B23" s="11" t="s">
        <v>31</v>
      </c>
      <c r="C23" s="11" t="s">
        <v>32</v>
      </c>
    </row>
    <row r="24" spans="1:7" x14ac:dyDescent="0.25">
      <c r="A24" s="11">
        <v>0</v>
      </c>
      <c r="B24" s="15">
        <f>-A11</f>
        <v>-15510.282456416178</v>
      </c>
      <c r="C24" s="15">
        <f>-A11</f>
        <v>-15510.282456416178</v>
      </c>
    </row>
    <row r="25" spans="1:7" x14ac:dyDescent="0.25">
      <c r="A25" s="11">
        <v>1</v>
      </c>
      <c r="B25" s="14">
        <f>((A2*B2*B5)+A5)/(1-C11)</f>
        <v>23119.266055045871</v>
      </c>
      <c r="C25" s="15">
        <f>A$14</f>
        <v>28459.233864983813</v>
      </c>
    </row>
    <row r="26" spans="1:7" x14ac:dyDescent="0.25">
      <c r="A26" s="11">
        <v>2</v>
      </c>
      <c r="B26" s="14">
        <f>B25</f>
        <v>23119.266055045871</v>
      </c>
      <c r="C26" s="15">
        <f>A$14</f>
        <v>28459.233864983813</v>
      </c>
      <c r="G26" s="5"/>
    </row>
    <row r="27" spans="1:7" x14ac:dyDescent="0.25">
      <c r="A27" s="11">
        <v>3</v>
      </c>
      <c r="B27" s="14">
        <f t="shared" ref="B27:B29" si="0">B26</f>
        <v>23119.266055045871</v>
      </c>
      <c r="C27" s="15">
        <f>A$14</f>
        <v>28459.233864983813</v>
      </c>
    </row>
    <row r="28" spans="1:7" x14ac:dyDescent="0.25">
      <c r="A28" s="11">
        <v>4</v>
      </c>
      <c r="B28" s="14">
        <f t="shared" si="0"/>
        <v>23119.266055045871</v>
      </c>
      <c r="C28" s="15">
        <f>A$14</f>
        <v>28459.233864983813</v>
      </c>
    </row>
    <row r="29" spans="1:7" x14ac:dyDescent="0.25">
      <c r="A29" s="11">
        <v>5</v>
      </c>
      <c r="B29" s="14">
        <f t="shared" si="0"/>
        <v>23119.266055045871</v>
      </c>
      <c r="C29" s="15">
        <f>A$14</f>
        <v>28459.233864983813</v>
      </c>
    </row>
    <row r="30" spans="1:7" x14ac:dyDescent="0.25">
      <c r="A30" s="11" t="s">
        <v>33</v>
      </c>
      <c r="B30" s="15">
        <f>NPV(B8,B25:B29)+B24</f>
        <v>84584.040571011923</v>
      </c>
      <c r="C30" s="15">
        <f>NPV(B8,C25,C26,C27,C28,C29)+C24</f>
        <v>107703.30662605778</v>
      </c>
    </row>
    <row r="31" spans="1:7" x14ac:dyDescent="0.25">
      <c r="A31" s="11" t="s">
        <v>23</v>
      </c>
      <c r="B31" s="16">
        <f>IRR(B24:B29)</f>
        <v>1.4745107317500552</v>
      </c>
      <c r="C31" s="16">
        <f>IRR(C24:C29,)</f>
        <v>1.8246583042204216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Augusto Reis</dc:creator>
  <cp:lastModifiedBy>Carlos Augusto Reis</cp:lastModifiedBy>
  <dcterms:created xsi:type="dcterms:W3CDTF">2019-11-11T22:51:50Z</dcterms:created>
  <dcterms:modified xsi:type="dcterms:W3CDTF">2019-11-24T16:41:05Z</dcterms:modified>
</cp:coreProperties>
</file>