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motif library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<sst xmlns="http://schemas.openxmlformats.org/spreadsheetml/2006/main" count="228" uniqueCount="158">
  <si>
    <t xml:space="preserve">MOTIF N</t>
  </si>
  <si>
    <t xml:space="preserve">motif identifier (from 1 to 45)</t>
  </si>
  <si>
    <t xml:space="preserve">MOTIF SIZE</t>
  </si>
  <si>
    <t xml:space="preserve">motif size in residues</t>
  </si>
  <si>
    <t xml:space="preserve">CLUSTER SIZE</t>
  </si>
  <si>
    <t xml:space="preserve">motif cluster size (in instances)</t>
  </si>
  <si>
    <t xml:space="preserve">REPRESENTATIVE</t>
  </si>
  <si>
    <t xml:space="preserve">motif representative instance</t>
  </si>
  <si>
    <t xml:space="preserve">DESCRIPTION</t>
  </si>
  <si>
    <t xml:space="preserve">motif description</t>
  </si>
  <si>
    <t xml:space="preserve">COMMENT</t>
  </si>
  <si>
    <t xml:space="preserve">synonyms of the motif description</t>
  </si>
  <si>
    <t xml:space="preserve">REPRESENTATIVE HBONDS</t>
  </si>
  <si>
    <t xml:space="preserve">H-bonds in the representative motif instance (double pipes separate the helical strands, vertical levels correspond the base pair levels)</t>
  </si>
  <si>
    <t xml:space="preserve">ANNOTATION THRESHOLD TYPE</t>
  </si>
  <si>
    <t xml:space="preserve">were the hits selected based on RMSD or RESRMSDMAX value</t>
  </si>
  <si>
    <t xml:space="preserve">ANNOTATION THRESHOLD</t>
  </si>
  <si>
    <t xml:space="preserve">selection threshold</t>
  </si>
  <si>
    <t xml:space="preserve">#LORA MATCHES</t>
  </si>
  <si>
    <t xml:space="preserve">number of the hits within LORA modules</t>
  </si>
  <si>
    <t xml:space="preserve">RNA3DHUB</t>
  </si>
  <si>
    <t xml:space="preserve">RNA3DHUB view hyperlink</t>
  </si>
  <si>
    <t xml:space="preserve">6th6_53_6</t>
  </si>
  <si>
    <t xml:space="preserve">cSS base pair</t>
  </si>
  <si>
    <t xml:space="preserve">Type II A-minor fragment</t>
  </si>
  <si>
    <t xml:space="preserve">GO2'-CO2' (3.4), GN3-CO2' (3.3), GN2-CO2 (3.4)</t>
  </si>
  <si>
    <t xml:space="preserve">RESRMSDMAX</t>
  </si>
  <si>
    <t xml:space="preserve">6th6_16_4</t>
  </si>
  <si>
    <t xml:space="preserve">tWS/tSS base pair</t>
  </si>
  <si>
    <t xml:space="preserve">Type I A-minor fragment</t>
  </si>
  <si>
    <t xml:space="preserve">AN3-GN2 (3.3), AN1-GO2' (3.0)</t>
  </si>
  <si>
    <t xml:space="preserve">6th6_56_17</t>
  </si>
  <si>
    <t xml:space="preserve">ribose-ribose</t>
  </si>
  <si>
    <t xml:space="preserve">bases in trans</t>
  </si>
  <si>
    <t xml:space="preserve">GO2'-CO2' (2.8), GO4'-CO2' (3.8)</t>
  </si>
  <si>
    <t xml:space="preserve">7m4y_78_28</t>
  </si>
  <si>
    <t xml:space="preserve">bases in cis</t>
  </si>
  <si>
    <t xml:space="preserve">AO2'-UO4' (3.7), AO2'-UO2' (3.0), AO4'-UO2' (3.8)</t>
  </si>
  <si>
    <t xml:space="preserve">6th6_12_32</t>
  </si>
  <si>
    <t xml:space="preserve">tSS base pair</t>
  </si>
  <si>
    <t xml:space="preserve">Type 0 A-minor fragment</t>
  </si>
  <si>
    <t xml:space="preserve">GN3-UO2' (3.3), GO2'-UO2' (2.7), GO2'-UO2 (3.3)</t>
  </si>
  <si>
    <t xml:space="preserve">4yaz_0_2</t>
  </si>
  <si>
    <t xml:space="preserve">base-ribose</t>
  </si>
  <si>
    <t xml:space="preserve">CN3-CO2' (3.1), CO2-CO2' (3.2)</t>
  </si>
  <si>
    <t xml:space="preserve">7m4y_31_36</t>
  </si>
  <si>
    <t xml:space="preserve">tWS/tHS base pair</t>
  </si>
  <si>
    <t xml:space="preserve">AN1-GN2 (2.9), AN6-GN3 (3.1), AN6-GO2' (3.3)</t>
  </si>
  <si>
    <t xml:space="preserve">7o7y_46_0</t>
  </si>
  <si>
    <t xml:space="preserve">cWS base pair</t>
  </si>
  <si>
    <t xml:space="preserve">AN1-CO2' (2.5), AN6-CO2 (3.1)</t>
  </si>
  <si>
    <t xml:space="preserve">6th6_27_101</t>
  </si>
  <si>
    <t xml:space="preserve">A1-staple</t>
  </si>
  <si>
    <t xml:space="preserve">Type I A-minor (Planar)</t>
  </si>
  <si>
    <t xml:space="preserve">AN1-GO2' (3.2), AN3-GN2 (3.3) || AO2'-CO2 (3.2), AO2'-CO2' (2.9)</t>
  </si>
  <si>
    <t xml:space="preserve">7m4y_64_19</t>
  </si>
  <si>
    <t xml:space="preserve">cWW(GC) + cSS base pairs</t>
  </si>
  <si>
    <t xml:space="preserve">Type II A-minor</t>
  </si>
  <si>
    <t xml:space="preserve">AO2'-CO2' (2.8), AN3-CO2' (2.7) ||</t>
  </si>
  <si>
    <t xml:space="preserve">6th6_14_83</t>
  </si>
  <si>
    <t xml:space="preserve">N1-staple</t>
  </si>
  <si>
    <t xml:space="preserve">Wobble GU base pair + staple residue</t>
  </si>
  <si>
    <t xml:space="preserve">CO2-UO2' (2.8), CO2'-UO2' (2.5) || CO2'-GN2 (3.8)</t>
  </si>
  <si>
    <t xml:space="preserve">6zu5_12_12</t>
  </si>
  <si>
    <t xml:space="preserve">Type I A-minor (Tilted)</t>
  </si>
  <si>
    <t xml:space="preserve">AO2'-AO2' (3.0) || AC2-UO2 (3.6), AN1-UO2' (4.1)</t>
  </si>
  <si>
    <t xml:space="preserve">7o7y_22_36</t>
  </si>
  <si>
    <t xml:space="preserve">tSH + tWS/tSS base pairs</t>
  </si>
  <si>
    <t xml:space="preserve">GAG/AAG base triple</t>
  </si>
  <si>
    <t xml:space="preserve">AN7-GN2 (2.9), AN6-GN3 (3.1), AN6-GO2' (3.4) // AN1-GO2' (3.1), AN3-GN2 (3.2)</t>
  </si>
  <si>
    <t xml:space="preserve">3p49_0_241</t>
  </si>
  <si>
    <t xml:space="preserve">base-ribose-base</t>
  </si>
  <si>
    <t xml:space="preserve">Type I/IIT A-minor fragment</t>
  </si>
  <si>
    <t xml:space="preserve">AN1-CO2' (3.3) // AN6-CO2' (2.7)</t>
  </si>
  <si>
    <t xml:space="preserve">6th6_48_86</t>
  </si>
  <si>
    <t xml:space="preserve">A2-staple</t>
  </si>
  <si>
    <t xml:space="preserve">AO2'-CO2' (3.0), AN3-CO2' (2.9) ||                                                                                 
                                                     || AN1-CO2' (3.3), AN6-CO2' (3.3) </t>
  </si>
  <si>
    <t xml:space="preserve">7m4y_33_97</t>
  </si>
  <si>
    <t xml:space="preserve">N2-staple</t>
  </si>
  <si>
    <t xml:space="preserve">O2' between two layers</t>
  </si>
  <si>
    <t xml:space="preserve">GO2'-UO2' (3.3) ||
                           || GO2'-GN2 (3.7)</t>
  </si>
  <si>
    <t xml:space="preserve">7ez2_0_57</t>
  </si>
  <si>
    <t xml:space="preserve">ribose-base-ribose</t>
  </si>
  <si>
    <t xml:space="preserve">AC2-CO4' (3.1) ||
AN1-UO2' (3.0) || </t>
  </si>
  <si>
    <t xml:space="preserve">6th6_56_468</t>
  </si>
  <si>
    <t xml:space="preserve">ribose zipper</t>
  </si>
  <si>
    <t xml:space="preserve">Type I/II A-minor fragment</t>
  </si>
  <si>
    <t xml:space="preserve">AO2'-CO2 (3.3), AO2'-CO2' (2.9) ||
AN3-CO2' (3.0), AO2'-CO2' (2.8) ||</t>
  </si>
  <si>
    <t xml:space="preserve">6th6_16_216</t>
  </si>
  <si>
    <t xml:space="preserve">AA2-staple</t>
  </si>
  <si>
    <t xml:space="preserve">AN1-GO2' (3.0) ||
                          || AN3-CO2' (2.5), AO2'-CO2' (3.3)</t>
  </si>
  <si>
    <t xml:space="preserve">6th6_24_739</t>
  </si>
  <si>
    <t xml:space="preserve">with OP1-O2' Hbond</t>
  </si>
  <si>
    <t xml:space="preserve">CO2-UO2' (2.7), CO2'-UO2' (2.7), CO2'-UO2 (3.3) ||
                                                                                 || COP1-CO2' (3.1)</t>
  </si>
  <si>
    <t xml:space="preserve">7m4y_53_397</t>
  </si>
  <si>
    <t xml:space="preserve">tWS/tSS base pair + ribose-ribose</t>
  </si>
  <si>
    <t xml:space="preserve">AN3-GN2 (3.5), AN1-GO2' (3.6) ||
                        GO2'-GO2' (3.4) ||</t>
  </si>
  <si>
    <t xml:space="preserve">6th6_60_61</t>
  </si>
  <si>
    <t xml:space="preserve">cSS base pair + base-ribose</t>
  </si>
  <si>
    <t xml:space="preserve">GN2-CO2 (3.1), GN3-CO2' (3.0), GO2'-CO2' (3.2) ||
                                                       CN3-CO2' (3.2) ||</t>
  </si>
  <si>
    <t xml:space="preserve">7m4y_53_227</t>
  </si>
  <si>
    <t xml:space="preserve">NN2-staple</t>
  </si>
  <si>
    <t xml:space="preserve">AO2'-CO2' (3.0) ||
                           || GO2'-GO2' (3.4)</t>
  </si>
  <si>
    <t xml:space="preserve">RMSD</t>
  </si>
  <si>
    <t xml:space="preserve">6th6_27_776</t>
  </si>
  <si>
    <t xml:space="preserve">AO2'-CO2' (3.0), AN3-CO2' (2.9) ||                                                                                  
                                                     || AN1-CO2' (3.2) + AN1-CO2' (3.3)</t>
  </si>
  <si>
    <t xml:space="preserve">6zu5_7_68</t>
  </si>
  <si>
    <t xml:space="preserve">A1-staple + tSH base pair</t>
  </si>
  <si>
    <t xml:space="preserve">Type I A-minor + GAG base triple intersection</t>
  </si>
  <si>
    <t xml:space="preserve">7m4y_14_295</t>
  </si>
  <si>
    <t xml:space="preserve">cWW(GC)-cWW(GU) interaction</t>
  </si>
  <si>
    <t xml:space="preserve">helical packing</t>
  </si>
  <si>
    <t xml:space="preserve">GN2-UO2' (4.0) // CO2-UO2' (2.6), CO2'-UO2 (3.2) // CO2'-GN2 (3.3)</t>
  </si>
  <si>
    <t xml:space="preserve">6th6_16_510</t>
  </si>
  <si>
    <t xml:space="preserve">Type I/II A-minor</t>
  </si>
  <si>
    <t xml:space="preserve">AN1-GO2' (3.0),  AN3-GN2 (3.3) || AO2'-CO2 (3.9), AO2'-CO2' (2.9)
                                                     || AN3-CO2' (2.5), AO2'-CO2' (3.3)</t>
  </si>
  <si>
    <t xml:space="preserve">6th6_8_1494</t>
  </si>
  <si>
    <t xml:space="preserve">CO2-UO2' (2.5), CO2'-UO2' (2.8), CO2'-UO2 (3.3) || CO2'-GN2 (3.5)
                                                                                 || COP1-CO2' (3.1)</t>
  </si>
  <si>
    <t xml:space="preserve">6th6_76_274</t>
  </si>
  <si>
    <t xml:space="preserve">AN2-staple</t>
  </si>
  <si>
    <t xml:space="preserve">Type I A-minor + ribose-ribose</t>
  </si>
  <si>
    <t xml:space="preserve">                         GO2'-AO2' (2.9) ||
AN1-GO2' (3.7), AN3-GN2 (3.4) || AO2'-CO2 (3.2), AO2'-CO2' (3.0)</t>
  </si>
  <si>
    <t xml:space="preserve">7m4y_76_463</t>
  </si>
  <si>
    <t xml:space="preserve">Type I/IIT A-minor</t>
  </si>
  <si>
    <t xml:space="preserve">AO2'-CO2' (2.8), AN3-CO2' (3.1) ||                                                                               
                          AO2'-GO2' (3.0) || AN1-CO2' (3.8) + AN1-CO2' (2.9)</t>
  </si>
  <si>
    <t xml:space="preserve">6th6_36_182</t>
  </si>
  <si>
    <t xml:space="preserve">base-ribose-base + ribose-ribose</t>
  </si>
  <si>
    <t xml:space="preserve">AN6-GO2' (3.5) // AN1-GO2' (3.5) // GO2'-GO2' (2.7)</t>
  </si>
  <si>
    <t xml:space="preserve">6th6_16_772</t>
  </si>
  <si>
    <t xml:space="preserve">7m4y_33_1582</t>
  </si>
  <si>
    <t xml:space="preserve">GN3-staple</t>
  </si>
  <si>
    <t xml:space="preserve">CO2-UO2' (3.1), CO2'-UO2' (2.5) || 
                            GN2-GO2' (3.7) || COP1-CO2' (3.2)
                                                      || GO2'-CO2' (3.0)</t>
  </si>
  <si>
    <t xml:space="preserve">7o7y_30_999</t>
  </si>
  <si>
    <t xml:space="preserve">cWW(AC)-dinucleotide step interaction</t>
  </si>
  <si>
    <t xml:space="preserve">CO2-UO2' (3.4), CO2'-UO2' (2.4), CO2'-UO2 (3.5) || CO2'-GN2 (3.6)
                                                                                 || COP1-CO2' (2.8)</t>
  </si>
  <si>
    <t xml:space="preserve">7o7y_49_2003</t>
  </si>
  <si>
    <t xml:space="preserve">AAA2-staple</t>
  </si>
  <si>
    <t xml:space="preserve">AO2'-CO2' (2.8), AN3-CO2' (2.8) ||                                                                                  
                          AO2'-CO2' (4.1) || AN6-GO4' (3.2) + AN1-GO2' (2.6) + AN1-GO2' (2.8)</t>
  </si>
  <si>
    <t xml:space="preserve">7o7y_19_946</t>
  </si>
  <si>
    <t xml:space="preserve">G3-staple</t>
  </si>
  <si>
    <t xml:space="preserve">GO4'-GO2' (3.8) ||
GO2'-CO2' (2.8) ||
                           || GN2-CO2 (2.4), GN1-CO2' (2.9)</t>
  </si>
  <si>
    <t xml:space="preserve">6th6_16_1039</t>
  </si>
  <si>
    <t xml:space="preserve">CAA3-staple</t>
  </si>
  <si>
    <t xml:space="preserve">Type I/II A-minor + base-ribose</t>
  </si>
  <si>
    <t xml:space="preserve">7o7y_37_563</t>
  </si>
  <si>
    <t xml:space="preserve">7m4y_13_19990</t>
  </si>
  <si>
    <t xml:space="preserve">UGA3-staple</t>
  </si>
  <si>
    <t xml:space="preserve">6th6_16_1066</t>
  </si>
  <si>
    <t xml:space="preserve">AAN3-staple</t>
  </si>
  <si>
    <t xml:space="preserve">7o7y_6_589</t>
  </si>
  <si>
    <t xml:space="preserve">GAN3-staple</t>
  </si>
  <si>
    <t xml:space="preserve">7m4y_72_455</t>
  </si>
  <si>
    <t xml:space="preserve">6zu5_11_1125</t>
  </si>
  <si>
    <t xml:space="preserve">GA|AG3-staple</t>
  </si>
  <si>
    <t xml:space="preserve">3q1q_3_2120</t>
  </si>
  <si>
    <t xml:space="preserve">UAAN4-staple</t>
  </si>
  <si>
    <t xml:space="preserve">7o7y_3_12101</t>
  </si>
  <si>
    <t xml:space="preserve">NAA4-staple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</si>
</sst>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6.96"/>
    <col collapsed="false" customWidth="true" hidden="false" outlineLevel="0" max="2" min="2" style="2" width="68.48"/>
    <col collapsed="false" customWidth="false" hidden="false" outlineLevel="0" max="1024" min="3" style="2" width="11.52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</row>
    <row r="4" customFormat="false" ht="12.8" hidden="false" customHeight="false" outlineLevel="0" collapsed="false">
      <c r="A4" s="1" t="s">
        <v>6</v>
      </c>
      <c r="B4" s="2" t="s">
        <v>7</v>
      </c>
    </row>
    <row r="5" customFormat="false" ht="12.8" hidden="false" customHeight="false" outlineLevel="0" collapsed="false">
      <c r="A5" s="1" t="s">
        <v>8</v>
      </c>
      <c r="B5" s="2" t="s">
        <v>9</v>
      </c>
    </row>
    <row r="6" customFormat="false" ht="12.8" hidden="false" customHeight="false" outlineLevel="0" collapsed="false">
      <c r="A6" s="1" t="s">
        <v>10</v>
      </c>
      <c r="B6" s="2" t="s">
        <v>11</v>
      </c>
    </row>
    <row r="7" customFormat="false" ht="23.85" hidden="false" customHeight="false" outlineLevel="0" collapsed="false">
      <c r="A7" s="1" t="s">
        <v>12</v>
      </c>
      <c r="B7" s="2" t="s">
        <v>13</v>
      </c>
    </row>
    <row r="8" customFormat="false" ht="12.8" hidden="false" customHeight="false" outlineLevel="0" collapsed="false">
      <c r="A8" s="1" t="s">
        <v>14</v>
      </c>
      <c r="B8" s="2" t="s">
        <v>15</v>
      </c>
    </row>
    <row r="9" customFormat="false" ht="12.8" hidden="false" customHeight="false" outlineLevel="0" collapsed="false">
      <c r="A9" s="1" t="s">
        <v>16</v>
      </c>
      <c r="B9" s="2" t="s">
        <v>17</v>
      </c>
    </row>
    <row r="10" customFormat="false" ht="12.8" hidden="false" customHeight="false" outlineLevel="0" collapsed="false">
      <c r="A10" s="1" t="s">
        <v>18</v>
      </c>
      <c r="B10" s="2" t="s">
        <v>19</v>
      </c>
    </row>
    <row r="11" customFormat="false" ht="12.8" hidden="false" customHeight="false" outlineLevel="0" collapsed="false">
      <c r="A11" s="1" t="s">
        <v>20</v>
      </c>
      <c r="B11" s="2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30" activePane="bottomLeft" state="frozen"/>
      <selection pane="topLeft" activeCell="D1" activeCellId="0" sqref="D1"/>
      <selection pane="bottomLeft" activeCell="K45" activeCellId="0" sqref="K45"/>
    </sheetView>
  </sheetViews>
  <sheetFormatPr defaultColWidth="12.66015625"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8"/>
    <col collapsed="false" customWidth="true" hidden="false" outlineLevel="0" max="3" min="3" style="0" width="12.88"/>
    <col collapsed="false" customWidth="true" hidden="false" outlineLevel="0" max="4" min="4" style="0" width="22.63"/>
    <col collapsed="false" customWidth="true" hidden="false" outlineLevel="0" max="5" min="5" style="0" width="23.23"/>
    <col collapsed="false" customWidth="true" hidden="false" outlineLevel="0" max="6" min="6" style="0" width="17.74"/>
    <col collapsed="false" customWidth="true" hidden="false" outlineLevel="0" max="7" min="7" style="0" width="80.58"/>
    <col collapsed="false" customWidth="true" hidden="false" outlineLevel="0" max="9" min="8" style="0" width="17.13"/>
    <col collapsed="false" customWidth="true" hidden="false" outlineLevel="0" max="1024" min="1024" style="0" width="11.52"/>
  </cols>
  <sheetData>
    <row r="1" customFormat="false" ht="39.55" hidden="false" customHeight="false" outlineLevel="0" collapsed="false">
      <c r="A1" s="3" t="s">
        <v>0</v>
      </c>
      <c r="B1" s="3" t="s">
        <v>2</v>
      </c>
      <c r="C1" s="3" t="s">
        <v>4</v>
      </c>
      <c r="D1" s="3" t="s">
        <v>6</v>
      </c>
      <c r="E1" s="3" t="s">
        <v>8</v>
      </c>
      <c r="F1" s="3" t="s">
        <v>10</v>
      </c>
      <c r="G1" s="3" t="s">
        <v>12</v>
      </c>
      <c r="H1" s="3" t="s">
        <v>14</v>
      </c>
      <c r="I1" s="3" t="s">
        <v>16</v>
      </c>
      <c r="J1" s="3" t="s">
        <v>18</v>
      </c>
      <c r="K1" s="3" t="s">
        <v>20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customFormat="false" ht="26.85" hidden="false" customHeight="false" outlineLevel="0" collapsed="false">
      <c r="A2" s="4" t="n">
        <v>1</v>
      </c>
      <c r="B2" s="4" t="n">
        <v>2</v>
      </c>
      <c r="C2" s="4" t="n">
        <v>234</v>
      </c>
      <c r="D2" s="4" t="s">
        <v>22</v>
      </c>
      <c r="E2" s="4" t="s">
        <v>23</v>
      </c>
      <c r="F2" s="4" t="s">
        <v>24</v>
      </c>
      <c r="G2" s="5" t="s">
        <v>25</v>
      </c>
      <c r="H2" s="4" t="s">
        <v>26</v>
      </c>
      <c r="I2" s="4" t="n">
        <v>1.4</v>
      </c>
      <c r="J2" s="4" t="n">
        <v>515</v>
      </c>
      <c r="K2" s="6" t="str">
        <f aca="false">HYPERLINK("http://rna.bgsu.edu/rna3dhub/display3D/unitid/6TH6|1|BA|G|504,6TH6|1|BA|C|809","view")</f>
        <v>view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customFormat="false" ht="26.85" hidden="false" customHeight="false" outlineLevel="0" collapsed="false">
      <c r="A3" s="4" t="n">
        <v>2</v>
      </c>
      <c r="B3" s="4" t="n">
        <v>2</v>
      </c>
      <c r="C3" s="4" t="n">
        <v>155</v>
      </c>
      <c r="D3" s="4" t="s">
        <v>27</v>
      </c>
      <c r="E3" s="4" t="s">
        <v>28</v>
      </c>
      <c r="F3" s="4" t="s">
        <v>29</v>
      </c>
      <c r="G3" s="5" t="s">
        <v>30</v>
      </c>
      <c r="H3" s="4" t="s">
        <v>26</v>
      </c>
      <c r="I3" s="4" t="n">
        <v>1.25</v>
      </c>
      <c r="J3" s="4" t="n">
        <v>237</v>
      </c>
      <c r="K3" s="6" t="str">
        <f aca="false">HYPERLINK("http://rna.bgsu.edu/rna3dhub/display3D/unitid/6TH6|1|Aa|G|36,6TH6|1|Aa|A|567","view")</f>
        <v>view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customFormat="false" ht="14.9" hidden="false" customHeight="false" outlineLevel="0" collapsed="false">
      <c r="A4" s="4" t="n">
        <v>3</v>
      </c>
      <c r="B4" s="4" t="n">
        <v>2</v>
      </c>
      <c r="C4" s="4" t="n">
        <v>103</v>
      </c>
      <c r="D4" s="4" t="s">
        <v>31</v>
      </c>
      <c r="E4" s="4" t="s">
        <v>32</v>
      </c>
      <c r="F4" s="4" t="s">
        <v>33</v>
      </c>
      <c r="G4" s="5" t="s">
        <v>34</v>
      </c>
      <c r="H4" s="4" t="s">
        <v>26</v>
      </c>
      <c r="I4" s="4" t="n">
        <v>1.35</v>
      </c>
      <c r="J4" s="4" t="n">
        <v>292</v>
      </c>
      <c r="K4" s="6" t="str">
        <f aca="false">HYPERLINK("http://rna.bgsu.edu/rna3dhub/display3D/unitid/6TH6|1|BA|C|2629,6TH6|1|BA|G|2844","view")</f>
        <v>view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customFormat="false" ht="14.9" hidden="false" customHeight="false" outlineLevel="0" collapsed="false">
      <c r="A5" s="4" t="n">
        <v>4</v>
      </c>
      <c r="B5" s="4" t="n">
        <v>2</v>
      </c>
      <c r="C5" s="4" t="n">
        <v>52</v>
      </c>
      <c r="D5" s="4" t="s">
        <v>35</v>
      </c>
      <c r="E5" s="4" t="s">
        <v>32</v>
      </c>
      <c r="F5" s="4" t="s">
        <v>36</v>
      </c>
      <c r="G5" s="5" t="s">
        <v>37</v>
      </c>
      <c r="H5" s="4" t="s">
        <v>26</v>
      </c>
      <c r="I5" s="4" t="n">
        <v>1.1</v>
      </c>
      <c r="J5" s="4" t="n">
        <v>65</v>
      </c>
      <c r="K5" s="6" t="str">
        <f aca="false">HYPERLINK("http://rna.bgsu.edu/rna3dhub/display3D/unitid/7M4Y|1|A|A|1994,7M4Y|1|A|U|2720","view")</f>
        <v>view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customFormat="false" ht="26.85" hidden="false" customHeight="false" outlineLevel="0" collapsed="false">
      <c r="A6" s="4" t="n">
        <v>5</v>
      </c>
      <c r="B6" s="4" t="n">
        <v>2</v>
      </c>
      <c r="C6" s="4" t="n">
        <v>46</v>
      </c>
      <c r="D6" s="4" t="s">
        <v>38</v>
      </c>
      <c r="E6" s="4" t="s">
        <v>39</v>
      </c>
      <c r="F6" s="4" t="s">
        <v>40</v>
      </c>
      <c r="G6" s="5" t="s">
        <v>41</v>
      </c>
      <c r="H6" s="4" t="s">
        <v>26</v>
      </c>
      <c r="I6" s="4" t="n">
        <v>1.1</v>
      </c>
      <c r="J6" s="4" t="n">
        <v>69</v>
      </c>
      <c r="K6" s="6" t="str">
        <f aca="false">HYPERLINK("http://rna.bgsu.edu/rna3dhub/display3D/unitid/6TH6|1|Aa|G|714,6TH6|1|Aa|U|1461","view")</f>
        <v>view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customFormat="false" ht="14.9" hidden="false" customHeight="false" outlineLevel="0" collapsed="false">
      <c r="A7" s="4" t="n">
        <v>6</v>
      </c>
      <c r="B7" s="4" t="n">
        <v>2</v>
      </c>
      <c r="C7" s="4" t="n">
        <v>33</v>
      </c>
      <c r="D7" s="4" t="s">
        <v>42</v>
      </c>
      <c r="E7" s="4" t="s">
        <v>43</v>
      </c>
      <c r="F7" s="4"/>
      <c r="G7" s="5" t="s">
        <v>44</v>
      </c>
      <c r="H7" s="4" t="s">
        <v>26</v>
      </c>
      <c r="I7" s="4" t="n">
        <v>0.7</v>
      </c>
      <c r="J7" s="4" t="n">
        <v>16</v>
      </c>
      <c r="K7" s="6" t="str">
        <f aca="false">HYPERLINK("http://rna.bgsu.edu/rna3dhub/display3D/unitid/4YAZ|1|R|C|27,4YAZ|1|R|C|56","view")</f>
        <v>view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</row>
    <row r="8" customFormat="false" ht="14.9" hidden="false" customHeight="false" outlineLevel="0" collapsed="false">
      <c r="A8" s="4" t="n">
        <v>7</v>
      </c>
      <c r="B8" s="4" t="n">
        <v>2</v>
      </c>
      <c r="C8" s="4" t="n">
        <v>31</v>
      </c>
      <c r="D8" s="4" t="s">
        <v>45</v>
      </c>
      <c r="E8" s="4" t="s">
        <v>46</v>
      </c>
      <c r="F8" s="4"/>
      <c r="G8" s="5" t="s">
        <v>47</v>
      </c>
      <c r="H8" s="4" t="s">
        <v>26</v>
      </c>
      <c r="I8" s="4" t="n">
        <v>1</v>
      </c>
      <c r="J8" s="4" t="n">
        <v>30</v>
      </c>
      <c r="K8" s="6" t="str">
        <f aca="false">HYPERLINK("http://rna.bgsu.edu/rna3dhub/display3D/unitid/7M4Y|1|A|A|1751,7M4Y|1|A|G|2690","view")</f>
        <v>view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</row>
    <row r="9" customFormat="false" ht="14.9" hidden="false" customHeight="false" outlineLevel="0" collapsed="false">
      <c r="A9" s="4" t="n">
        <v>8</v>
      </c>
      <c r="B9" s="4" t="n">
        <v>2</v>
      </c>
      <c r="C9" s="4" t="n">
        <v>25</v>
      </c>
      <c r="D9" s="4" t="s">
        <v>48</v>
      </c>
      <c r="E9" s="4" t="s">
        <v>49</v>
      </c>
      <c r="F9" s="4"/>
      <c r="G9" s="5" t="s">
        <v>50</v>
      </c>
      <c r="H9" s="4" t="s">
        <v>26</v>
      </c>
      <c r="I9" s="4" t="n">
        <v>1</v>
      </c>
      <c r="J9" s="4" t="n">
        <v>25</v>
      </c>
      <c r="K9" s="6" t="str">
        <f aca="false">HYPERLINK("http://rna.bgsu.edu/rna3dhub/display3D/unitid/7O7Y|1|B8|C|28,7O7Y|1|B5|A|1315","view")</f>
        <v>view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</row>
    <row r="10" customFormat="false" ht="26.85" hidden="false" customHeight="false" outlineLevel="0" collapsed="false">
      <c r="A10" s="4" t="n">
        <v>9</v>
      </c>
      <c r="B10" s="4" t="n">
        <v>3</v>
      </c>
      <c r="C10" s="4" t="n">
        <v>103</v>
      </c>
      <c r="D10" s="4" t="s">
        <v>51</v>
      </c>
      <c r="E10" s="4" t="s">
        <v>52</v>
      </c>
      <c r="F10" s="4" t="s">
        <v>53</v>
      </c>
      <c r="G10" s="5" t="s">
        <v>54</v>
      </c>
      <c r="H10" s="4" t="s">
        <v>26</v>
      </c>
      <c r="I10" s="4" t="n">
        <v>1.5</v>
      </c>
      <c r="J10" s="4" t="n">
        <v>217</v>
      </c>
      <c r="K10" s="6" t="str">
        <f aca="false">HYPERLINK("http://rna.bgsu.edu/rna3dhub/display3D/unitid/6TH6|1|BA|C|818,6TH6|1|BA|G|898,6TH6|1|BA|A|1489","view")</f>
        <v>view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customFormat="false" ht="26.85" hidden="false" customHeight="false" outlineLevel="0" collapsed="false">
      <c r="A11" s="4" t="n">
        <v>10</v>
      </c>
      <c r="B11" s="4" t="n">
        <v>3</v>
      </c>
      <c r="C11" s="4" t="n">
        <v>68</v>
      </c>
      <c r="D11" s="4" t="s">
        <v>55</v>
      </c>
      <c r="E11" s="4" t="s">
        <v>56</v>
      </c>
      <c r="F11" s="4" t="s">
        <v>57</v>
      </c>
      <c r="G11" s="5" t="s">
        <v>58</v>
      </c>
      <c r="H11" s="4" t="s">
        <v>26</v>
      </c>
      <c r="I11" s="4" t="n">
        <v>1.47</v>
      </c>
      <c r="J11" s="4" t="n">
        <v>175</v>
      </c>
      <c r="K11" s="6" t="str">
        <f aca="false">HYPERLINK("http://rna.bgsu.edu/rna3dhub/display3D/unitid/7M4Y|1|a|G|43,7M4Y|1|a|C|397,7M4Y|1|a|A|618","view")</f>
        <v>view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customFormat="false" ht="39.55" hidden="false" customHeight="false" outlineLevel="0" collapsed="false">
      <c r="A12" s="4" t="n">
        <v>11</v>
      </c>
      <c r="B12" s="4" t="n">
        <v>3</v>
      </c>
      <c r="C12" s="4" t="n">
        <v>41</v>
      </c>
      <c r="D12" s="4" t="s">
        <v>59</v>
      </c>
      <c r="E12" s="4" t="s">
        <v>60</v>
      </c>
      <c r="F12" s="4" t="s">
        <v>61</v>
      </c>
      <c r="G12" s="5" t="s">
        <v>62</v>
      </c>
      <c r="H12" s="4" t="s">
        <v>26</v>
      </c>
      <c r="I12" s="4" t="n">
        <v>1.2</v>
      </c>
      <c r="J12" s="4" t="n">
        <v>53</v>
      </c>
      <c r="K12" s="6" t="str">
        <f aca="false">HYPERLINK("http://rna.bgsu.edu/rna3dhub/display3D/unitid/6TH6|1|Aa|U|284,6TH6|1|Aa|G|289,6TH6|1|Aa|C|501","view")</f>
        <v>view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customFormat="false" ht="26.85" hidden="false" customHeight="false" outlineLevel="0" collapsed="false">
      <c r="A13" s="4" t="n">
        <v>12</v>
      </c>
      <c r="B13" s="4" t="n">
        <v>3</v>
      </c>
      <c r="C13" s="4" t="n">
        <v>30</v>
      </c>
      <c r="D13" s="4" t="s">
        <v>63</v>
      </c>
      <c r="E13" s="4" t="s">
        <v>52</v>
      </c>
      <c r="F13" s="4" t="s">
        <v>64</v>
      </c>
      <c r="G13" s="5" t="s">
        <v>65</v>
      </c>
      <c r="H13" s="4" t="s">
        <v>26</v>
      </c>
      <c r="I13" s="4" t="n">
        <v>1.2</v>
      </c>
      <c r="J13" s="4" t="n">
        <v>75</v>
      </c>
      <c r="K13" s="6" t="str">
        <f aca="false">HYPERLINK("http://rna.bgsu.edu/rna3dhub/display3D/unitid/6ZU5|1|S60|U|36,6ZU5|1|S60|A|379,6ZU5|1|S60|A|545","view")</f>
        <v>view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customFormat="false" ht="26.85" hidden="false" customHeight="false" outlineLevel="0" collapsed="false">
      <c r="A14" s="4" t="n">
        <v>13</v>
      </c>
      <c r="B14" s="4" t="n">
        <v>3</v>
      </c>
      <c r="C14" s="4" t="n">
        <v>28</v>
      </c>
      <c r="D14" s="4" t="s">
        <v>66</v>
      </c>
      <c r="E14" s="4" t="s">
        <v>67</v>
      </c>
      <c r="F14" s="4" t="s">
        <v>68</v>
      </c>
      <c r="G14" s="5" t="s">
        <v>69</v>
      </c>
      <c r="H14" s="4" t="s">
        <v>26</v>
      </c>
      <c r="I14" s="4" t="n">
        <v>1.5</v>
      </c>
      <c r="J14" s="4" t="n">
        <v>40</v>
      </c>
      <c r="K14" s="6" t="str">
        <f aca="false">HYPERLINK("http://rna.bgsu.edu/rna3dhub/display3D/unitid/7O7Y|1|A2|G|1367,7O7Y|1|A2|G|1462,7O7Y|1|A2|A|1466","view")</f>
        <v>view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customFormat="false" ht="26.85" hidden="false" customHeight="false" outlineLevel="0" collapsed="false">
      <c r="A15" s="4" t="n">
        <v>14</v>
      </c>
      <c r="B15" s="4" t="n">
        <v>3</v>
      </c>
      <c r="C15" s="4" t="n">
        <v>27</v>
      </c>
      <c r="D15" s="4" t="s">
        <v>70</v>
      </c>
      <c r="E15" s="4" t="s">
        <v>71</v>
      </c>
      <c r="F15" s="4" t="s">
        <v>72</v>
      </c>
      <c r="G15" s="5" t="s">
        <v>73</v>
      </c>
      <c r="H15" s="4" t="s">
        <v>26</v>
      </c>
      <c r="I15" s="4" t="n">
        <v>1.45</v>
      </c>
      <c r="J15" s="4" t="n">
        <v>117</v>
      </c>
      <c r="K15" s="6" t="str">
        <f aca="false">HYPERLINK("http://rna.bgsu.edu/rna3dhub/display3D/unitid/3P49|1|A|C|66,3P49|1|A|A|118,3P49|1|A|A|119","view")</f>
        <v>view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customFormat="false" ht="26.85" hidden="false" customHeight="false" outlineLevel="0" collapsed="false">
      <c r="A16" s="4" t="n">
        <v>15</v>
      </c>
      <c r="B16" s="4" t="n">
        <v>3</v>
      </c>
      <c r="C16" s="4" t="n">
        <v>22</v>
      </c>
      <c r="D16" s="4" t="s">
        <v>74</v>
      </c>
      <c r="E16" s="4" t="s">
        <v>75</v>
      </c>
      <c r="F16" s="4" t="s">
        <v>72</v>
      </c>
      <c r="G16" s="5" t="s">
        <v>76</v>
      </c>
      <c r="H16" s="4" t="s">
        <v>26</v>
      </c>
      <c r="I16" s="4" t="n">
        <v>1.45</v>
      </c>
      <c r="J16" s="4" t="n">
        <v>116</v>
      </c>
      <c r="K16" s="6" t="str">
        <f aca="false">HYPERLINK("http://rna.bgsu.edu/rna3dhub/display3D/unitid/6TH6|1|Aa|A|1203,6TH6|1|Aa|C|1306,6TH6|1|Aa|C|1321","view")</f>
        <v>view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customFormat="false" ht="26.85" hidden="false" customHeight="false" outlineLevel="0" collapsed="false">
      <c r="A17" s="4" t="n">
        <v>16</v>
      </c>
      <c r="B17" s="4" t="n">
        <v>3</v>
      </c>
      <c r="C17" s="4" t="n">
        <v>20</v>
      </c>
      <c r="D17" s="4" t="s">
        <v>77</v>
      </c>
      <c r="E17" s="4" t="s">
        <v>78</v>
      </c>
      <c r="F17" s="4" t="s">
        <v>79</v>
      </c>
      <c r="G17" s="5" t="s">
        <v>80</v>
      </c>
      <c r="H17" s="4" t="s">
        <v>26</v>
      </c>
      <c r="I17" s="4" t="n">
        <v>1.1</v>
      </c>
      <c r="J17" s="4" t="n">
        <v>32</v>
      </c>
      <c r="K17" s="6" t="str">
        <f aca="false">HYPERLINK("http://rna.bgsu.edu/rna3dhub/display3D/unitid/7M4Y|1|v|U|4,7M4Y|1|v|G|71,7M4Y|1|A|G|1846","view")</f>
        <v>view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customFormat="false" ht="26.85" hidden="false" customHeight="false" outlineLevel="0" collapsed="false">
      <c r="A18" s="4" t="n">
        <v>17</v>
      </c>
      <c r="B18" s="4" t="n">
        <v>3</v>
      </c>
      <c r="C18" s="4" t="n">
        <v>19</v>
      </c>
      <c r="D18" s="4" t="s">
        <v>81</v>
      </c>
      <c r="E18" s="4" t="s">
        <v>82</v>
      </c>
      <c r="F18" s="4"/>
      <c r="G18" s="5" t="s">
        <v>83</v>
      </c>
      <c r="H18" s="4" t="s">
        <v>26</v>
      </c>
      <c r="I18" s="4" t="n">
        <v>1.1</v>
      </c>
      <c r="J18" s="4" t="n">
        <v>27</v>
      </c>
      <c r="K18" s="6" t="str">
        <f aca="false">HYPERLINK("http://rna.bgsu.edu/rna3dhub/display3D/unitid/7EZ2|1|B|U|4,7EZ2|1|B|C|5,7EZ2|1|N|A|302","view")</f>
        <v>view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customFormat="false" ht="26.85" hidden="false" customHeight="false" outlineLevel="0" collapsed="false">
      <c r="A19" s="4" t="n">
        <v>18</v>
      </c>
      <c r="B19" s="4" t="n">
        <v>4</v>
      </c>
      <c r="C19" s="4" t="n">
        <v>60</v>
      </c>
      <c r="D19" s="4" t="s">
        <v>84</v>
      </c>
      <c r="E19" s="4" t="s">
        <v>85</v>
      </c>
      <c r="F19" s="4" t="s">
        <v>86</v>
      </c>
      <c r="G19" s="5" t="s">
        <v>87</v>
      </c>
      <c r="H19" s="4" t="s">
        <v>26</v>
      </c>
      <c r="I19" s="4" t="n">
        <v>1.5</v>
      </c>
      <c r="J19" s="4" t="n">
        <v>242</v>
      </c>
      <c r="K19" s="6" t="str">
        <f aca="false">HYPERLINK("http://rna.bgsu.edu/rna3dhub/display3D/unitid/6TH6|1|BA|C|2643,6TH6|1|BA|C|2644,6TH6|1|BA|A|2842,6TH6|1|BA|A|2843","view")</f>
        <v>view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customFormat="false" ht="26.85" hidden="false" customHeight="false" outlineLevel="0" collapsed="false">
      <c r="A20" s="4" t="n">
        <v>19</v>
      </c>
      <c r="B20" s="4" t="n">
        <v>4</v>
      </c>
      <c r="C20" s="4" t="n">
        <v>53</v>
      </c>
      <c r="D20" s="4" t="s">
        <v>88</v>
      </c>
      <c r="E20" s="4" t="s">
        <v>89</v>
      </c>
      <c r="F20" s="4" t="s">
        <v>86</v>
      </c>
      <c r="G20" s="5" t="s">
        <v>90</v>
      </c>
      <c r="H20" s="4" t="s">
        <v>26</v>
      </c>
      <c r="I20" s="4" t="n">
        <v>1.4</v>
      </c>
      <c r="J20" s="4" t="n">
        <v>120</v>
      </c>
      <c r="K20" s="6" t="str">
        <f aca="false">HYPERLINK("http://rna.bgsu.edu/rna3dhub/display3D/unitid/6TH6|1|Aa|G|36,6TH6|1|Aa|C|389,6TH6|1|Aa|A|566,6TH6|1|Aa|A|567","view")</f>
        <v>view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customFormat="false" ht="39.55" hidden="false" customHeight="false" outlineLevel="0" collapsed="false">
      <c r="A21" s="4" t="n">
        <v>20</v>
      </c>
      <c r="B21" s="4" t="n">
        <v>4</v>
      </c>
      <c r="C21" s="4" t="n">
        <v>27</v>
      </c>
      <c r="D21" s="4" t="s">
        <v>91</v>
      </c>
      <c r="E21" s="4" t="s">
        <v>78</v>
      </c>
      <c r="F21" s="4" t="s">
        <v>92</v>
      </c>
      <c r="G21" s="5" t="s">
        <v>93</v>
      </c>
      <c r="H21" s="4" t="s">
        <v>26</v>
      </c>
      <c r="I21" s="4" t="n">
        <v>1.1</v>
      </c>
      <c r="J21" s="4" t="n">
        <v>32</v>
      </c>
      <c r="K21" s="6" t="str">
        <f aca="false">HYPERLINK("http://rna.bgsu.edu/rna3dhub/display3D/unitid/6TH6|1|Aa|C|530,6TH6|1|Aa|G|702,6TH6|1|Aa|U|703,6TH6|1|Aa|C|829","view")</f>
        <v>view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customFormat="false" ht="26.85" hidden="false" customHeight="false" outlineLevel="0" collapsed="false">
      <c r="A22" s="4" t="n">
        <v>21</v>
      </c>
      <c r="B22" s="4" t="n">
        <v>4</v>
      </c>
      <c r="C22" s="4" t="n">
        <v>24</v>
      </c>
      <c r="D22" s="4" t="s">
        <v>94</v>
      </c>
      <c r="E22" s="4" t="s">
        <v>95</v>
      </c>
      <c r="F22" s="4"/>
      <c r="G22" s="5" t="s">
        <v>96</v>
      </c>
      <c r="H22" s="4" t="s">
        <v>26</v>
      </c>
      <c r="I22" s="4" t="n">
        <v>1.5</v>
      </c>
      <c r="J22" s="4" t="n">
        <v>86</v>
      </c>
      <c r="K22" s="6" t="str">
        <f aca="false">HYPERLINK("http://rna.bgsu.edu/rna3dhub/display3D/unitid/7M4Y|1|A|G|768,7M4Y|1|A|G|769,7M4Y|1|A|A|1349,7M4Y|1|A|G|1350","view")</f>
        <v>view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customFormat="false" ht="26.85" hidden="false" customHeight="false" outlineLevel="0" collapsed="false">
      <c r="A23" s="4" t="n">
        <v>22</v>
      </c>
      <c r="B23" s="4" t="n">
        <v>4</v>
      </c>
      <c r="C23" s="4" t="n">
        <v>24</v>
      </c>
      <c r="D23" s="4" t="s">
        <v>97</v>
      </c>
      <c r="E23" s="4" t="s">
        <v>98</v>
      </c>
      <c r="F23" s="4"/>
      <c r="G23" s="5" t="s">
        <v>99</v>
      </c>
      <c r="H23" s="4" t="s">
        <v>26</v>
      </c>
      <c r="I23" s="4" t="n">
        <v>1.2</v>
      </c>
      <c r="J23" s="4" t="n">
        <v>30</v>
      </c>
      <c r="K23" s="6" t="str">
        <f aca="false">HYPERLINK("http://rna.bgsu.edu/rna3dhub/display3D/unitid/6TH6|1|BA|C|613,6TH6|1|BA|G|614,6TH6|1|BA|C|1141,6TH6|1|BA|C|1142","view")</f>
        <v>view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customFormat="false" ht="26.85" hidden="false" customHeight="false" outlineLevel="0" collapsed="false">
      <c r="A24" s="4" t="n">
        <v>23</v>
      </c>
      <c r="B24" s="4" t="n">
        <v>4</v>
      </c>
      <c r="C24" s="4" t="n">
        <v>20</v>
      </c>
      <c r="D24" s="4" t="s">
        <v>100</v>
      </c>
      <c r="E24" s="4" t="s">
        <v>101</v>
      </c>
      <c r="F24" s="4"/>
      <c r="G24" s="5" t="s">
        <v>102</v>
      </c>
      <c r="H24" s="4" t="s">
        <v>103</v>
      </c>
      <c r="I24" s="4" t="n">
        <v>1.4</v>
      </c>
      <c r="J24" s="4" t="n">
        <v>114</v>
      </c>
      <c r="K24" s="6" t="str">
        <f aca="false">HYPERLINK("http://rna.bgsu.edu/rna3dhub/display3D/unitid/7M4Y|1|A|C|690,7M4Y|1|A|G|769,7M4Y|1|A|A|1349,7M4Y|1|A|G|1350","view")</f>
        <v>view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customFormat="false" ht="26.85" hidden="false" customHeight="false" outlineLevel="0" collapsed="false">
      <c r="A25" s="4" t="n">
        <v>24</v>
      </c>
      <c r="B25" s="4" t="n">
        <v>4</v>
      </c>
      <c r="C25" s="4" t="n">
        <v>20</v>
      </c>
      <c r="D25" s="4" t="s">
        <v>104</v>
      </c>
      <c r="E25" s="4" t="s">
        <v>89</v>
      </c>
      <c r="F25" s="4" t="s">
        <v>72</v>
      </c>
      <c r="G25" s="5" t="s">
        <v>105</v>
      </c>
      <c r="H25" s="4" t="s">
        <v>26</v>
      </c>
      <c r="I25" s="4" t="n">
        <v>1.4</v>
      </c>
      <c r="J25" s="4" t="n">
        <v>76</v>
      </c>
      <c r="K25" s="6" t="str">
        <f aca="false">HYPERLINK("http://rna.bgsu.edu/rna3dhub/display3D/unitid/6TH6|1|BA|C|1486,6TH6|1|BA|G|1519,6TH6|1|BA|A|1717,6TH6|1|BA|A|1718","view")</f>
        <v>view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customFormat="false" ht="39.55" hidden="false" customHeight="false" outlineLevel="0" collapsed="false">
      <c r="A26" s="4" t="n">
        <v>25</v>
      </c>
      <c r="B26" s="4" t="n">
        <v>4</v>
      </c>
      <c r="C26" s="4" t="n">
        <v>16</v>
      </c>
      <c r="D26" s="4" t="s">
        <v>106</v>
      </c>
      <c r="E26" s="4" t="s">
        <v>107</v>
      </c>
      <c r="F26" s="4" t="s">
        <v>108</v>
      </c>
      <c r="G26" s="5"/>
      <c r="H26" s="4" t="s">
        <v>26</v>
      </c>
      <c r="I26" s="4" t="n">
        <v>1.5</v>
      </c>
      <c r="J26" s="4" t="n">
        <v>32</v>
      </c>
      <c r="K26" s="6" t="str">
        <f aca="false">HYPERLINK("http://rna.bgsu.edu/rna3dhub/display3D/unitid/6ZU5|1|S60|G|1294,6ZU5|1|S60|A|1346,6ZU5|1|L50|C|1759,6ZU5|1|L50|G|1771","view")</f>
        <v>view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customFormat="false" ht="26.85" hidden="false" customHeight="false" outlineLevel="0" collapsed="false">
      <c r="A27" s="4" t="n">
        <v>26</v>
      </c>
      <c r="B27" s="4" t="n">
        <v>4</v>
      </c>
      <c r="C27" s="4" t="n">
        <v>8</v>
      </c>
      <c r="D27" s="4" t="s">
        <v>109</v>
      </c>
      <c r="E27" s="4" t="s">
        <v>110</v>
      </c>
      <c r="F27" s="4" t="s">
        <v>111</v>
      </c>
      <c r="G27" s="5" t="s">
        <v>112</v>
      </c>
      <c r="H27" s="4" t="s">
        <v>26</v>
      </c>
      <c r="I27" s="4" t="n">
        <v>1.4</v>
      </c>
      <c r="J27" s="4" t="n">
        <v>38</v>
      </c>
      <c r="K27" s="6" t="str">
        <f aca="false">HYPERLINK("http://rna.bgsu.edu/rna3dhub/display3D/unitid/7M4Y|1|A|C|2688,7M4Y|1|A|G|2713,7M4Y|1|A|U|2843,7M4Y|1|A|G|2865","view")</f>
        <v>view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customFormat="false" ht="52.2" hidden="false" customHeight="false" outlineLevel="0" collapsed="false">
      <c r="A28" s="4" t="n">
        <v>27</v>
      </c>
      <c r="B28" s="4" t="n">
        <v>5</v>
      </c>
      <c r="C28" s="4" t="n">
        <v>39</v>
      </c>
      <c r="D28" s="4" t="s">
        <v>113</v>
      </c>
      <c r="E28" s="4" t="s">
        <v>89</v>
      </c>
      <c r="F28" s="4" t="s">
        <v>114</v>
      </c>
      <c r="G28" s="5" t="s">
        <v>115</v>
      </c>
      <c r="H28" s="4" t="s">
        <v>26</v>
      </c>
      <c r="I28" s="4" t="n">
        <v>1.15</v>
      </c>
      <c r="J28" s="4" t="n">
        <v>68</v>
      </c>
      <c r="K28" s="6" t="str">
        <f aca="false">HYPERLINK("http://rna.bgsu.edu/rna3dhub/display3D/unitid/6TH6|1|Aa|G|36,6TH6|1|Aa|C|388,6TH6|1|Aa|C|389,6TH6|1|Aa|A|566,6TH6|1|Aa|A|567","view")</f>
        <v>view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customFormat="false" ht="52.2" hidden="false" customHeight="false" outlineLevel="0" collapsed="false">
      <c r="A29" s="4" t="n">
        <v>28</v>
      </c>
      <c r="B29" s="4" t="n">
        <v>5</v>
      </c>
      <c r="C29" s="4" t="n">
        <v>26</v>
      </c>
      <c r="D29" s="4" t="s">
        <v>116</v>
      </c>
      <c r="E29" s="4" t="s">
        <v>78</v>
      </c>
      <c r="F29" s="4" t="s">
        <v>92</v>
      </c>
      <c r="G29" s="5" t="s">
        <v>117</v>
      </c>
      <c r="H29" s="4" t="s">
        <v>26</v>
      </c>
      <c r="I29" s="4" t="n">
        <v>1.25</v>
      </c>
      <c r="J29" s="4" t="n">
        <v>37</v>
      </c>
      <c r="K29" s="6" t="str">
        <f aca="false">HYPERLINK("http://rna.bgsu.edu/rna3dhub/display3D/unitid/6TH6|1|BA|C|1784,6TH6|1|BA|G|2802,6TH6|1|BA|U|2803,6TH6|1|BA|G|2812,6TH6|1|BA|C|2813","view")</f>
        <v>view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customFormat="false" ht="39.55" hidden="false" customHeight="false" outlineLevel="0" collapsed="false">
      <c r="A30" s="4" t="n">
        <v>29</v>
      </c>
      <c r="B30" s="4" t="n">
        <v>5</v>
      </c>
      <c r="C30" s="4" t="n">
        <v>22</v>
      </c>
      <c r="D30" s="4" t="s">
        <v>118</v>
      </c>
      <c r="E30" s="4" t="s">
        <v>119</v>
      </c>
      <c r="F30" s="4" t="s">
        <v>120</v>
      </c>
      <c r="G30" s="5" t="s">
        <v>121</v>
      </c>
      <c r="H30" s="4" t="s">
        <v>26</v>
      </c>
      <c r="I30" s="4" t="n">
        <v>1.7</v>
      </c>
      <c r="J30" s="4" t="n">
        <v>104</v>
      </c>
      <c r="K30" s="6" t="str">
        <f aca="false">HYPERLINK("http://rna.bgsu.edu/rna3dhub/display3D/unitid/6TH6|1|Aa|A|1432,6TH6|1|Aa|G|1433,6TH6|1|BA|C|2060,6TH6|1|BA|G|2072,6TH6|1|BA|A|2073","view")</f>
        <v>view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customFormat="false" ht="26.85" hidden="false" customHeight="false" outlineLevel="0" collapsed="false">
      <c r="A31" s="4" t="n">
        <v>30</v>
      </c>
      <c r="B31" s="4" t="n">
        <v>5</v>
      </c>
      <c r="C31" s="4" t="n">
        <v>14</v>
      </c>
      <c r="D31" s="4" t="s">
        <v>122</v>
      </c>
      <c r="E31" s="4" t="s">
        <v>89</v>
      </c>
      <c r="F31" s="4" t="s">
        <v>123</v>
      </c>
      <c r="G31" s="5" t="s">
        <v>124</v>
      </c>
      <c r="H31" s="4" t="s">
        <v>26</v>
      </c>
      <c r="I31" s="4" t="n">
        <v>1.4</v>
      </c>
      <c r="J31" s="4" t="n">
        <v>95</v>
      </c>
      <c r="K31" s="6" t="str">
        <f aca="false">HYPERLINK("http://rna.bgsu.edu/rna3dhub/display3D/unitid/7M4Y|1|a|G|68,7M4Y|1|a|C|69,7M4Y|1|a|C|99,7M4Y|1|a|A|167,7M4Y|1|a|A|168","view")</f>
        <v>view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customFormat="false" ht="26.85" hidden="false" customHeight="false" outlineLevel="0" collapsed="false">
      <c r="A32" s="4" t="n">
        <v>31</v>
      </c>
      <c r="B32" s="4" t="n">
        <v>5</v>
      </c>
      <c r="C32" s="4" t="n">
        <v>12</v>
      </c>
      <c r="D32" s="4" t="s">
        <v>125</v>
      </c>
      <c r="E32" s="4" t="s">
        <v>126</v>
      </c>
      <c r="F32" s="4"/>
      <c r="G32" s="5" t="s">
        <v>127</v>
      </c>
      <c r="H32" s="4" t="s">
        <v>103</v>
      </c>
      <c r="I32" s="4" t="n">
        <v>1.5</v>
      </c>
      <c r="J32" s="4" t="n">
        <v>108</v>
      </c>
      <c r="K32" s="6" t="str">
        <f aca="false">HYPERLINK("http://rna.bgsu.edu/rna3dhub/display3D/unitid/6TH6|1|BA|A|600,6TH6|1|BA|A|601,6TH6|1|BA|G|602,6TH6|1|BA|G|1123,6TH6|1|BA|G|1124","view")</f>
        <v>view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customFormat="false" ht="52.2" hidden="false" customHeight="false" outlineLevel="0" collapsed="false">
      <c r="A33" s="4" t="n">
        <v>32</v>
      </c>
      <c r="B33" s="4" t="n">
        <v>6</v>
      </c>
      <c r="C33" s="4" t="n">
        <v>22</v>
      </c>
      <c r="D33" s="4" t="s">
        <v>128</v>
      </c>
      <c r="E33" s="4" t="s">
        <v>89</v>
      </c>
      <c r="F33" s="4" t="s">
        <v>114</v>
      </c>
      <c r="G33" s="5" t="s">
        <v>115</v>
      </c>
      <c r="H33" s="4" t="s">
        <v>26</v>
      </c>
      <c r="I33" s="4" t="n">
        <v>1.5</v>
      </c>
      <c r="J33" s="4" t="n">
        <v>87</v>
      </c>
      <c r="K33" s="6" t="str">
        <f aca="false">HYPERLINK("http://rna.bgsu.edu/rna3dhub/display3D/unitid/6TH6|1|Aa|G|35,6TH6|1|Aa|G|36,6TH6|1|Aa|C|388,6TH6|1|Aa|C|389,6TH6|1|Aa|A|566,6TH6|1|Aa|A|567","view")</f>
        <v>view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customFormat="false" ht="39.55" hidden="false" customHeight="false" outlineLevel="0" collapsed="false">
      <c r="A34" s="4" t="n">
        <v>33</v>
      </c>
      <c r="B34" s="4" t="n">
        <v>6</v>
      </c>
      <c r="C34" s="4" t="n">
        <v>10</v>
      </c>
      <c r="D34" s="4" t="s">
        <v>129</v>
      </c>
      <c r="E34" s="4" t="s">
        <v>130</v>
      </c>
      <c r="F34" s="4"/>
      <c r="G34" s="5" t="s">
        <v>131</v>
      </c>
      <c r="H34" s="4" t="s">
        <v>103</v>
      </c>
      <c r="I34" s="4" t="n">
        <v>1.5</v>
      </c>
      <c r="J34" s="4" t="n">
        <v>75</v>
      </c>
      <c r="K34" s="6" t="str">
        <f aca="false">HYPERLINK("http://rna.bgsu.edu/rna3dhub/display3D/unitid/7M4Y|1|v|G|71,7M4Y|1|v|C|72,7M4Y|1|A|G|1846,7M4Y|1|A|U|1847,7M4Y|1|A|C|1888,7M4Y|1|A|C|1889","view")</f>
        <v>view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customFormat="false" ht="52.2" hidden="false" customHeight="false" outlineLevel="0" collapsed="false">
      <c r="A35" s="4" t="n">
        <v>34</v>
      </c>
      <c r="B35" s="4" t="n">
        <v>6</v>
      </c>
      <c r="C35" s="4" t="n">
        <v>9</v>
      </c>
      <c r="D35" s="4" t="s">
        <v>132</v>
      </c>
      <c r="E35" s="4" t="s">
        <v>133</v>
      </c>
      <c r="F35" s="4"/>
      <c r="G35" s="5" t="s">
        <v>134</v>
      </c>
      <c r="H35" s="4" t="s">
        <v>26</v>
      </c>
      <c r="I35" s="4" t="n">
        <v>2.2</v>
      </c>
      <c r="J35" s="4" t="n">
        <v>52</v>
      </c>
      <c r="K35" s="6" t="str">
        <f aca="false">HYPERLINK("http://rna.bgsu.edu/rna3dhub/display3D/unitid/7O7Y|1|B5|OMG|4383,7O7Y|1|B5|U|4384,7O7Y|1|B5|G|4407,7O7Y|1|B5|C|4408,7O7Y|1|B5|C|4743,7O7Y|1|B5|A|4782","view")</f>
        <v>view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customFormat="false" ht="26.85" hidden="false" customHeight="false" outlineLevel="0" collapsed="false">
      <c r="A36" s="4" t="n">
        <v>35</v>
      </c>
      <c r="B36" s="4" t="n">
        <v>6</v>
      </c>
      <c r="C36" s="4" t="n">
        <v>6</v>
      </c>
      <c r="D36" s="4" t="s">
        <v>135</v>
      </c>
      <c r="E36" s="4" t="s">
        <v>136</v>
      </c>
      <c r="F36" s="4"/>
      <c r="G36" s="5" t="s">
        <v>137</v>
      </c>
      <c r="H36" s="4" t="s">
        <v>26</v>
      </c>
      <c r="I36" s="4" t="n">
        <v>2</v>
      </c>
      <c r="J36" s="4" t="n">
        <v>27</v>
      </c>
      <c r="K36" s="6" t="str">
        <f aca="false">HYPERLINK("http://rna.bgsu.edu/rna3dhub/display3D/unitid/7O7Y|1|B5|C|2288,7O7Y|1|B5|C|2289,7O7Y|1|B5|G|2358,7O7Y|1|B5|A|2587,7O7Y|1|B5|A|2588,7O7Y|1|B5|A|2589","view")</f>
        <v>view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customFormat="false" ht="39.55" hidden="false" customHeight="false" outlineLevel="0" collapsed="false">
      <c r="A37" s="4" t="n">
        <v>36</v>
      </c>
      <c r="B37" s="4" t="n">
        <v>6</v>
      </c>
      <c r="C37" s="4" t="n">
        <v>6</v>
      </c>
      <c r="D37" s="4" t="s">
        <v>138</v>
      </c>
      <c r="E37" s="4" t="s">
        <v>139</v>
      </c>
      <c r="F37" s="4"/>
      <c r="G37" s="5" t="s">
        <v>140</v>
      </c>
      <c r="H37" s="4" t="s">
        <v>26</v>
      </c>
      <c r="I37" s="4" t="n">
        <v>0.4</v>
      </c>
      <c r="J37" s="4" t="n">
        <v>4</v>
      </c>
      <c r="K37" s="6" t="str">
        <f aca="false">HYPERLINK("http://rna.bgsu.edu/rna3dhub/display3D/unitid/7O7Y|1|A2|G|1547,7O7Y|1|A2|G|1655,7O7Y|1|A2|C|1656,7O7Y|1|A2|G|1670,7O7Y|1|A2|C|1671,7O7Y|1|A2|G|1672","view")</f>
        <v>view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 customFormat="false" ht="26.85" hidden="false" customHeight="false" outlineLevel="0" collapsed="false">
      <c r="A38" s="4" t="n">
        <v>37</v>
      </c>
      <c r="B38" s="4" t="n">
        <v>7</v>
      </c>
      <c r="C38" s="4" t="n">
        <v>9</v>
      </c>
      <c r="D38" s="4" t="s">
        <v>141</v>
      </c>
      <c r="E38" s="4" t="s">
        <v>142</v>
      </c>
      <c r="F38" s="4" t="s">
        <v>143</v>
      </c>
      <c r="G38" s="5"/>
      <c r="H38" s="4" t="s">
        <v>26</v>
      </c>
      <c r="I38" s="4" t="n">
        <v>1.8</v>
      </c>
      <c r="J38" s="4" t="n">
        <v>33</v>
      </c>
      <c r="K38" s="6" t="str">
        <f aca="false">HYPERLINK("http://rna.bgsu.edu/rna3dhub/display3D/unitid/6TH6|1|Aa|G|35,6TH6|1|Aa|G|36,6TH6|1|Aa|C|389,6TH6|1|Aa|C|390,6TH6|1|Aa|C|565,6TH6|1|Aa|A|566,6TH6|1|Aa|A|567","view")</f>
        <v>view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 customFormat="false" ht="14.9" hidden="false" customHeight="false" outlineLevel="0" collapsed="false">
      <c r="A39" s="4" t="n">
        <v>38</v>
      </c>
      <c r="B39" s="4" t="n">
        <v>7</v>
      </c>
      <c r="C39" s="4" t="n">
        <v>8</v>
      </c>
      <c r="D39" s="4" t="s">
        <v>144</v>
      </c>
      <c r="E39" s="4" t="s">
        <v>130</v>
      </c>
      <c r="F39" s="4"/>
      <c r="G39" s="5"/>
      <c r="H39" s="4" t="s">
        <v>103</v>
      </c>
      <c r="I39" s="4" t="n">
        <v>1.1</v>
      </c>
      <c r="J39" s="4" t="n">
        <v>43</v>
      </c>
      <c r="K39" s="6" t="str">
        <f aca="false">HYPERLINK("http://rna.bgsu.edu/rna3dhub/display3D/unitid/7O7Y|1|A2|G|681,7O7Y|1|A2|PSU|682,7O7Y|1|A2|U|683,7O7Y|1|A2|A|1025,7O7Y|1|A2|U|1026,7O7Y|1|A2|G|1160,7O7Y|1|A2|U|1161","view")</f>
        <v>view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 customFormat="false" ht="14.9" hidden="false" customHeight="false" outlineLevel="0" collapsed="false">
      <c r="A40" s="4" t="n">
        <v>39</v>
      </c>
      <c r="B40" s="4" t="n">
        <v>7</v>
      </c>
      <c r="C40" s="4" t="n">
        <v>8</v>
      </c>
      <c r="D40" s="4" t="s">
        <v>145</v>
      </c>
      <c r="E40" s="4" t="s">
        <v>146</v>
      </c>
      <c r="F40" s="4"/>
      <c r="G40" s="5"/>
      <c r="H40" s="4" t="s">
        <v>26</v>
      </c>
      <c r="I40" s="4" t="n">
        <v>1.7</v>
      </c>
      <c r="J40" s="4" t="n">
        <v>33</v>
      </c>
      <c r="K40" s="6" t="str">
        <f aca="false">HYPERLINK("http://rna.bgsu.edu/rna3dhub/display3D/unitid/7M4Y|1|A|C|2069,7M4Y|1|A|U|2070,7M4Y|1|A|U|2071,7M4Y|1|A|G|2432,7M4Y|1|A|U|2592,7M4Y|1|A|G|2593,7M4Y|1|A|A|2594","view")</f>
        <v>view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</row>
    <row r="41" customFormat="false" ht="14.9" hidden="false" customHeight="false" outlineLevel="0" collapsed="false">
      <c r="A41" s="4" t="n">
        <v>40</v>
      </c>
      <c r="B41" s="4" t="n">
        <v>7</v>
      </c>
      <c r="C41" s="4" t="n">
        <v>6</v>
      </c>
      <c r="D41" s="4" t="s">
        <v>147</v>
      </c>
      <c r="E41" s="4" t="s">
        <v>148</v>
      </c>
      <c r="F41" s="4"/>
      <c r="G41" s="5"/>
      <c r="H41" s="4" t="s">
        <v>103</v>
      </c>
      <c r="I41" s="4" t="n">
        <v>1.1</v>
      </c>
      <c r="J41" s="4" t="n">
        <v>61</v>
      </c>
      <c r="K41" s="6" t="str">
        <f aca="false">HYPERLINK("http://rna.bgsu.edu/rna3dhub/display3D/unitid/6TH6|1|Aa|G|36,6TH6|1|Aa|G|37,6TH6|1|Aa|C|388,6TH6|1|Aa|C|389,6TH6|1|Aa|A|566,6TH6|1|Aa|A|567,6TH6|1|Aa|C|568","view")</f>
        <v>view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</row>
    <row r="42" customFormat="false" ht="14.9" hidden="false" customHeight="false" outlineLevel="0" collapsed="false">
      <c r="A42" s="4" t="n">
        <v>41</v>
      </c>
      <c r="B42" s="4" t="n">
        <v>8</v>
      </c>
      <c r="C42" s="4" t="n">
        <v>5</v>
      </c>
      <c r="D42" s="4" t="s">
        <v>149</v>
      </c>
      <c r="E42" s="4" t="s">
        <v>150</v>
      </c>
      <c r="F42" s="4"/>
      <c r="G42" s="5"/>
      <c r="H42" s="4" t="s">
        <v>103</v>
      </c>
      <c r="I42" s="4" t="n">
        <v>1.25</v>
      </c>
      <c r="J42" s="4" t="n">
        <v>67</v>
      </c>
      <c r="K42" s="6" t="str">
        <f aca="false">HYPERLINK("http://rna.bgsu.edu/rna3dhub/display3D/unitid/7O7Y|1|AT|A|29,7O7Y|1|AT|G|30,7O7Y|1|AT|A|31,7O7Y|1|AT|C|40,7O7Y|1|AT|U|41,7O7Y|1|A2|7MG|1640,7O7Y|1|A2|A|1641,7O7Y|1|A2|A|1642","view")</f>
        <v>view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</row>
    <row r="43" customFormat="false" ht="14.9" hidden="false" customHeight="false" outlineLevel="0" collapsed="false">
      <c r="A43" s="4" t="n">
        <v>42</v>
      </c>
      <c r="B43" s="4" t="n">
        <v>8</v>
      </c>
      <c r="C43" s="4" t="n">
        <v>5</v>
      </c>
      <c r="D43" s="4" t="s">
        <v>151</v>
      </c>
      <c r="E43" s="4" t="s">
        <v>146</v>
      </c>
      <c r="F43" s="4"/>
      <c r="G43" s="5"/>
      <c r="H43" s="4" t="s">
        <v>103</v>
      </c>
      <c r="I43" s="4" t="n">
        <v>1.25</v>
      </c>
      <c r="J43" s="4" t="n">
        <v>33</v>
      </c>
      <c r="K43" s="6" t="str">
        <f aca="false">HYPERLINK("http://rna.bgsu.edu/rna3dhub/display3D/unitid/7M4Y|1|A|C|1706,7M4Y|1|A|U|1707,7M4Y|1|A|G|1708,7M4Y|1|A|A|1745,7M4Y|1|A|G|1746,7M4Y|1|A|U|2854,7M4Y|1|A|G|2855,7M4Y|1|A|A|2856","view")</f>
        <v>view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</row>
    <row r="44" customFormat="false" ht="14.9" hidden="false" customHeight="false" outlineLevel="0" collapsed="false">
      <c r="A44" s="4" t="n">
        <v>43</v>
      </c>
      <c r="B44" s="4" t="n">
        <v>9</v>
      </c>
      <c r="C44" s="4" t="n">
        <v>4</v>
      </c>
      <c r="D44" s="4" t="s">
        <v>152</v>
      </c>
      <c r="E44" s="4" t="s">
        <v>153</v>
      </c>
      <c r="F44" s="4"/>
      <c r="G44" s="5"/>
      <c r="H44" s="4" t="s">
        <v>103</v>
      </c>
      <c r="I44" s="4" t="n">
        <v>2</v>
      </c>
      <c r="J44" s="4" t="n">
        <v>14</v>
      </c>
      <c r="K44" s="6" t="str">
        <f aca="false">HYPERLINK("http://rna.bgsu.edu/rna3dhub/display3D/unitid/6ZU5|1|S60|A|1140,6ZU5|1|S60|G|1141,6ZU5|1|S60|A|1166,6ZU5|1|S60|G|1167,6ZU5|1|S60|C|1229,6ZU5|1|S60|G|1230,6ZU5|1|S60|C|1246,6ZU5|1|S60|G|1247,6ZU5|1|S60|G|1248","view")</f>
        <v>view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</row>
    <row r="45" customFormat="false" ht="14.9" hidden="false" customHeight="false" outlineLevel="0" collapsed="false">
      <c r="A45" s="4" t="n">
        <v>44</v>
      </c>
      <c r="B45" s="4" t="n">
        <v>10</v>
      </c>
      <c r="C45" s="4" t="n">
        <v>5</v>
      </c>
      <c r="D45" s="4" t="s">
        <v>154</v>
      </c>
      <c r="E45" s="4" t="s">
        <v>155</v>
      </c>
      <c r="F45" s="4"/>
      <c r="G45" s="5"/>
      <c r="H45" s="4" t="s">
        <v>103</v>
      </c>
      <c r="I45" s="4" t="n">
        <v>2</v>
      </c>
      <c r="J45" s="4" t="n">
        <v>68</v>
      </c>
      <c r="K45" s="6" t="str">
        <f aca="false">HYPERLINK("http://rna.bgsu.edu/rna3dhub/display3D/unitid/3Q1Q|1|B|G|75,3Q1Q|1|B|G|76,3Q1Q|1|B|G|77,3Q1Q|1|B|C|84,3Q1Q|1|B|C|85,3Q1Q|1|B|G|86,3Q1Q|1|B|U|286,3Q1Q|1|B|A|287,3Q1Q|1|B|A|288,3Q1Q|1|B|C|289","view")</f>
        <v>view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</row>
    <row r="46" customFormat="false" ht="14.9" hidden="false" customHeight="false" outlineLevel="0" collapsed="false">
      <c r="A46" s="4" t="n">
        <v>45</v>
      </c>
      <c r="B46" s="4" t="n">
        <v>10</v>
      </c>
      <c r="C46" s="4" t="n">
        <v>4</v>
      </c>
      <c r="D46" s="4" t="s">
        <v>156</v>
      </c>
      <c r="E46" s="4" t="s">
        <v>157</v>
      </c>
      <c r="F46" s="4"/>
      <c r="G46" s="5"/>
      <c r="H46" s="4" t="s">
        <v>103</v>
      </c>
      <c r="I46" s="4" t="n">
        <v>0.5</v>
      </c>
      <c r="J46" s="4" t="n">
        <v>4</v>
      </c>
      <c r="K46" s="6" t="str">
        <f aca="false">HYPERLINK("http://rna.bgsu.edu/rna3dhub/display3D/unitid/7O7Y|1|A2|C|1206,7O7Y|1|A2|G|1207,7O7Y|1|A2|A|1209,7O7Y|1|A2|A|1210,7O7Y|1|A2|PSU|1693,7O7Y|1|A2|G|1694,7O7Y|1|A2|U|1695,7O7Y|1|A2|C|1834,7O7Y|1|A2|A|1835,7O7Y|1|A2|A|1836","view")</f>
        <v>view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/>
      <c r="G47" s="5"/>
      <c r="H47" s="4"/>
      <c r="I47" s="4"/>
      <c r="J47" s="4"/>
      <c r="K47" s="4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/>
      <c r="G48" s="5"/>
      <c r="H48" s="4"/>
      <c r="I48" s="4"/>
      <c r="J48" s="4"/>
      <c r="K48" s="4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/>
      <c r="G49" s="5"/>
      <c r="H49" s="4"/>
      <c r="I49" s="4"/>
      <c r="J49" s="4"/>
      <c r="K49" s="4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5"/>
      <c r="H50" s="4"/>
      <c r="I50" s="4"/>
      <c r="J50" s="4"/>
      <c r="K50" s="4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5"/>
      <c r="H51" s="4"/>
      <c r="I51" s="4"/>
      <c r="J51" s="4"/>
      <c r="K51" s="4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5"/>
      <c r="H52" s="4"/>
      <c r="I52" s="4"/>
      <c r="J52" s="4"/>
      <c r="K52" s="4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5"/>
      <c r="H53" s="4"/>
      <c r="I53" s="4"/>
      <c r="J53" s="4"/>
      <c r="K53" s="4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5"/>
      <c r="H54" s="4"/>
      <c r="I54" s="4"/>
      <c r="J54" s="4"/>
      <c r="K54" s="4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5"/>
      <c r="H55" s="4"/>
      <c r="I55" s="4"/>
      <c r="J55" s="4"/>
      <c r="K55" s="4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5"/>
      <c r="H56" s="4"/>
      <c r="I56" s="4"/>
      <c r="J56" s="4"/>
      <c r="K56" s="4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5"/>
      <c r="H57" s="4"/>
      <c r="I57" s="4"/>
      <c r="J57" s="4"/>
      <c r="K57" s="4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5"/>
      <c r="H58" s="4"/>
      <c r="I58" s="4"/>
      <c r="J58" s="4"/>
      <c r="K58" s="4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5"/>
      <c r="H59" s="4"/>
      <c r="I59" s="4"/>
      <c r="J59" s="4"/>
      <c r="K59" s="4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5"/>
      <c r="H60" s="4"/>
      <c r="I60" s="4"/>
      <c r="J60" s="4"/>
      <c r="K60" s="4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5"/>
      <c r="H61" s="4"/>
      <c r="I61" s="4"/>
      <c r="J61" s="4"/>
      <c r="K61" s="4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5"/>
      <c r="H62" s="4"/>
      <c r="I62" s="4"/>
      <c r="J62" s="4"/>
      <c r="K62" s="4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5"/>
      <c r="H63" s="4"/>
      <c r="I63" s="4"/>
      <c r="J63" s="4"/>
      <c r="K63" s="4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5"/>
      <c r="H64" s="4"/>
      <c r="I64" s="4"/>
      <c r="J64" s="4"/>
      <c r="K64" s="4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5"/>
      <c r="H65" s="4"/>
      <c r="I65" s="4"/>
      <c r="J65" s="4"/>
      <c r="K65" s="4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5"/>
      <c r="H66" s="4"/>
      <c r="I66" s="4"/>
      <c r="J66" s="4"/>
      <c r="K66" s="4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5"/>
      <c r="H67" s="4"/>
      <c r="I67" s="4"/>
      <c r="J67" s="4"/>
      <c r="K67" s="4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5"/>
      <c r="H68" s="4"/>
      <c r="I68" s="4"/>
      <c r="J68" s="4"/>
      <c r="K68" s="4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5"/>
      <c r="H69" s="4"/>
      <c r="I69" s="4"/>
      <c r="J69" s="4"/>
      <c r="K69" s="4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5"/>
      <c r="H70" s="4"/>
      <c r="I70" s="4"/>
      <c r="J70" s="4"/>
      <c r="K70" s="4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5"/>
      <c r="H71" s="4"/>
      <c r="I71" s="4"/>
      <c r="J71" s="4"/>
      <c r="K71" s="4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5"/>
      <c r="H72" s="4"/>
      <c r="I72" s="4"/>
      <c r="J72" s="4"/>
      <c r="K72" s="4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5"/>
      <c r="H73" s="4"/>
      <c r="I73" s="4"/>
      <c r="J73" s="4"/>
      <c r="K73" s="4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5"/>
      <c r="H74" s="4"/>
      <c r="I74" s="4"/>
      <c r="J74" s="4"/>
      <c r="K74" s="4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5"/>
      <c r="H75" s="4"/>
      <c r="I75" s="4"/>
      <c r="J75" s="4"/>
      <c r="K75" s="4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5"/>
      <c r="H76" s="4"/>
      <c r="I76" s="4"/>
      <c r="J76" s="4"/>
      <c r="K76" s="4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5"/>
      <c r="H77" s="4"/>
      <c r="I77" s="4"/>
      <c r="J77" s="4"/>
      <c r="K77" s="4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5"/>
      <c r="H78" s="4"/>
      <c r="I78" s="4"/>
      <c r="J78" s="4"/>
      <c r="K78" s="4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5"/>
      <c r="H79" s="4"/>
      <c r="I79" s="4"/>
      <c r="J79" s="4"/>
      <c r="K79" s="4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5"/>
      <c r="H80" s="4"/>
      <c r="I80" s="4"/>
      <c r="J80" s="4"/>
      <c r="K80" s="4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5"/>
      <c r="H81" s="4"/>
      <c r="I81" s="4"/>
      <c r="J81" s="4"/>
      <c r="K81" s="4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5"/>
      <c r="H82" s="4"/>
      <c r="I82" s="4"/>
      <c r="J82" s="4"/>
      <c r="K82" s="4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5"/>
      <c r="H83" s="4"/>
      <c r="I83" s="4"/>
      <c r="J83" s="4"/>
      <c r="K83" s="4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5"/>
      <c r="H84" s="4"/>
      <c r="I84" s="4"/>
      <c r="J84" s="4"/>
      <c r="K84" s="4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5"/>
      <c r="H85" s="4"/>
      <c r="I85" s="4"/>
      <c r="J85" s="4"/>
      <c r="K85" s="4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5"/>
      <c r="H86" s="4"/>
      <c r="I86" s="4"/>
      <c r="J86" s="4"/>
      <c r="K86" s="4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5"/>
      <c r="H87" s="4"/>
      <c r="I87" s="4"/>
      <c r="J87" s="4"/>
      <c r="K87" s="4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5"/>
      <c r="H88" s="4"/>
      <c r="I88" s="4"/>
      <c r="J88" s="4"/>
      <c r="K88" s="4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5"/>
      <c r="H89" s="4"/>
      <c r="I89" s="4"/>
      <c r="J89" s="4"/>
      <c r="K89" s="4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5"/>
      <c r="H90" s="4"/>
      <c r="I90" s="4"/>
      <c r="J90" s="4"/>
      <c r="K90" s="4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5"/>
      <c r="H91" s="4"/>
      <c r="I91" s="4"/>
      <c r="J91" s="4"/>
      <c r="K91" s="4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5"/>
      <c r="H92" s="4"/>
      <c r="I92" s="4"/>
      <c r="J92" s="4"/>
      <c r="K92" s="4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5"/>
      <c r="H93" s="4"/>
      <c r="I93" s="4"/>
      <c r="J93" s="4"/>
      <c r="K93" s="4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5"/>
      <c r="H94" s="4"/>
      <c r="I94" s="4"/>
      <c r="J94" s="4"/>
      <c r="K94" s="4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5"/>
      <c r="H95" s="4"/>
      <c r="I95" s="4"/>
      <c r="J95" s="4"/>
      <c r="K95" s="4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5"/>
      <c r="H96" s="4"/>
      <c r="I96" s="4"/>
      <c r="J96" s="4"/>
      <c r="K96" s="4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5"/>
      <c r="H97" s="4"/>
      <c r="I97" s="4"/>
      <c r="J97" s="4"/>
      <c r="K97" s="4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5"/>
      <c r="H98" s="4"/>
      <c r="I98" s="4"/>
      <c r="J98" s="4"/>
      <c r="K98" s="4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5"/>
      <c r="H99" s="4"/>
      <c r="I99" s="4"/>
      <c r="J99" s="4"/>
      <c r="K99" s="4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5"/>
      <c r="H100" s="4"/>
      <c r="I100" s="4"/>
      <c r="J100" s="4"/>
      <c r="K100" s="4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5"/>
      <c r="H101" s="4"/>
      <c r="I101" s="4"/>
      <c r="J101" s="4"/>
      <c r="K101" s="4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5"/>
      <c r="H102" s="4"/>
      <c r="I102" s="4"/>
      <c r="J102" s="4"/>
      <c r="K102" s="4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5"/>
      <c r="H103" s="4"/>
      <c r="I103" s="4"/>
      <c r="J103" s="4"/>
      <c r="K103" s="4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5"/>
      <c r="H104" s="4"/>
      <c r="I104" s="4"/>
      <c r="J104" s="4"/>
      <c r="K104" s="4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5"/>
      <c r="H105" s="4"/>
      <c r="I105" s="4"/>
      <c r="J105" s="4"/>
      <c r="K105" s="4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5"/>
      <c r="H106" s="4"/>
      <c r="I106" s="4"/>
      <c r="J106" s="4"/>
      <c r="K106" s="4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5"/>
      <c r="H107" s="4"/>
      <c r="I107" s="4"/>
      <c r="J107" s="4"/>
      <c r="K107" s="4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5"/>
      <c r="H108" s="4"/>
      <c r="I108" s="4"/>
      <c r="J108" s="4"/>
      <c r="K108" s="4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5"/>
      <c r="H109" s="4"/>
      <c r="I109" s="4"/>
      <c r="J109" s="4"/>
      <c r="K109" s="4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5"/>
      <c r="H110" s="4"/>
      <c r="I110" s="4"/>
      <c r="J110" s="4"/>
      <c r="K110" s="4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5"/>
      <c r="H111" s="4"/>
      <c r="I111" s="4"/>
      <c r="J111" s="4"/>
      <c r="K111" s="4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5"/>
      <c r="H112" s="4"/>
      <c r="I112" s="4"/>
      <c r="J112" s="4"/>
      <c r="K112" s="4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5"/>
      <c r="H113" s="4"/>
      <c r="I113" s="4"/>
      <c r="J113" s="4"/>
      <c r="K113" s="4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5"/>
      <c r="H114" s="4"/>
      <c r="I114" s="4"/>
      <c r="J114" s="4"/>
      <c r="K114" s="4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5"/>
      <c r="H115" s="4"/>
      <c r="I115" s="4"/>
      <c r="J115" s="4"/>
      <c r="K115" s="4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5"/>
      <c r="H116" s="4"/>
      <c r="I116" s="4"/>
      <c r="J116" s="4"/>
      <c r="K116" s="4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5"/>
      <c r="H117" s="4"/>
      <c r="I117" s="4"/>
      <c r="J117" s="4"/>
      <c r="K117" s="4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5"/>
      <c r="H118" s="4"/>
      <c r="I118" s="4"/>
      <c r="J118" s="4"/>
      <c r="K118" s="4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5"/>
      <c r="H119" s="4"/>
      <c r="I119" s="4"/>
      <c r="J119" s="4"/>
      <c r="K119" s="4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5"/>
      <c r="H120" s="4"/>
      <c r="I120" s="4"/>
      <c r="J120" s="4"/>
      <c r="K120" s="4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5"/>
      <c r="H121" s="4"/>
      <c r="I121" s="4"/>
      <c r="J121" s="4"/>
      <c r="K121" s="4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5"/>
      <c r="H122" s="4"/>
      <c r="I122" s="4"/>
      <c r="J122" s="4"/>
      <c r="K122" s="4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5"/>
      <c r="H123" s="4"/>
      <c r="I123" s="4"/>
      <c r="J123" s="4"/>
      <c r="K123" s="4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5"/>
      <c r="H124" s="4"/>
      <c r="I124" s="4"/>
      <c r="J124" s="4"/>
      <c r="K124" s="4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5"/>
      <c r="H125" s="4"/>
      <c r="I125" s="4"/>
      <c r="J125" s="4"/>
      <c r="K125" s="4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5"/>
      <c r="H126" s="4"/>
      <c r="I126" s="4"/>
      <c r="J126" s="4"/>
      <c r="K126" s="4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5"/>
      <c r="H127" s="4"/>
      <c r="I127" s="4"/>
      <c r="J127" s="4"/>
      <c r="K127" s="4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5"/>
      <c r="H128" s="4"/>
      <c r="I128" s="4"/>
      <c r="J128" s="4"/>
      <c r="K128" s="4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5"/>
      <c r="H129" s="4"/>
      <c r="I129" s="4"/>
      <c r="J129" s="4"/>
      <c r="K129" s="4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5"/>
      <c r="H130" s="4"/>
      <c r="I130" s="4"/>
      <c r="J130" s="4"/>
      <c r="K130" s="4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5"/>
      <c r="H131" s="4"/>
      <c r="I131" s="4"/>
      <c r="J131" s="4"/>
      <c r="K131" s="4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5"/>
      <c r="H132" s="4"/>
      <c r="I132" s="4"/>
      <c r="J132" s="4"/>
      <c r="K132" s="4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5"/>
      <c r="H133" s="4"/>
      <c r="I133" s="4"/>
      <c r="J133" s="4"/>
      <c r="K133" s="4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5"/>
      <c r="H134" s="4"/>
      <c r="I134" s="4"/>
      <c r="J134" s="4"/>
      <c r="K134" s="4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5"/>
      <c r="H135" s="4"/>
      <c r="I135" s="4"/>
      <c r="J135" s="4"/>
      <c r="K135" s="4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5"/>
      <c r="H136" s="4"/>
      <c r="I136" s="4"/>
      <c r="J136" s="4"/>
      <c r="K136" s="4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5"/>
      <c r="H137" s="4"/>
      <c r="I137" s="4"/>
      <c r="J137" s="4"/>
      <c r="K137" s="4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5"/>
      <c r="H138" s="4"/>
      <c r="I138" s="4"/>
      <c r="J138" s="4"/>
      <c r="K138" s="4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5"/>
      <c r="H139" s="4"/>
      <c r="I139" s="4"/>
      <c r="J139" s="4"/>
      <c r="K139" s="4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5"/>
      <c r="H140" s="4"/>
      <c r="I140" s="4"/>
      <c r="J140" s="4"/>
      <c r="K140" s="4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5"/>
      <c r="H141" s="4"/>
      <c r="I141" s="4"/>
      <c r="J141" s="4"/>
      <c r="K141" s="4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5"/>
      <c r="H142" s="4"/>
      <c r="I142" s="4"/>
      <c r="J142" s="4"/>
      <c r="K142" s="4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5"/>
      <c r="H143" s="4"/>
      <c r="I143" s="4"/>
      <c r="J143" s="4"/>
      <c r="K143" s="4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5"/>
      <c r="H144" s="4"/>
      <c r="I144" s="4"/>
      <c r="J144" s="4"/>
      <c r="K144" s="4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5"/>
      <c r="H145" s="4"/>
      <c r="I145" s="4"/>
      <c r="J145" s="4"/>
      <c r="K145" s="4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5"/>
      <c r="H146" s="4"/>
      <c r="I146" s="4"/>
      <c r="J146" s="4"/>
      <c r="K146" s="4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5"/>
      <c r="H147" s="4"/>
      <c r="I147" s="4"/>
      <c r="J147" s="4"/>
      <c r="K147" s="4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5"/>
      <c r="H148" s="4"/>
      <c r="I148" s="4"/>
      <c r="J148" s="4"/>
      <c r="K148" s="4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5"/>
      <c r="H149" s="4"/>
      <c r="I149" s="4"/>
      <c r="J149" s="4"/>
      <c r="K149" s="4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5"/>
      <c r="H150" s="4"/>
      <c r="I150" s="4"/>
      <c r="J150" s="4"/>
      <c r="K150" s="4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5"/>
      <c r="H151" s="4"/>
      <c r="I151" s="4"/>
      <c r="J151" s="4"/>
      <c r="K151" s="4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5"/>
      <c r="H152" s="4"/>
      <c r="I152" s="4"/>
      <c r="J152" s="4"/>
      <c r="K152" s="4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5"/>
      <c r="H153" s="4"/>
      <c r="I153" s="4"/>
      <c r="J153" s="4"/>
      <c r="K153" s="4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5"/>
      <c r="H154" s="4"/>
      <c r="I154" s="4"/>
      <c r="J154" s="4"/>
      <c r="K154" s="4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5"/>
      <c r="H155" s="4"/>
      <c r="I155" s="4"/>
      <c r="J155" s="4"/>
      <c r="K155" s="4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5"/>
      <c r="H156" s="4"/>
      <c r="I156" s="4"/>
      <c r="J156" s="4"/>
      <c r="K156" s="4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5"/>
      <c r="H157" s="4"/>
      <c r="I157" s="4"/>
      <c r="J157" s="4"/>
      <c r="K157" s="4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5"/>
      <c r="H158" s="4"/>
      <c r="I158" s="4"/>
      <c r="J158" s="4"/>
      <c r="K158" s="4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5"/>
      <c r="H159" s="4"/>
      <c r="I159" s="4"/>
      <c r="J159" s="4"/>
      <c r="K159" s="4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5"/>
      <c r="H160" s="4"/>
      <c r="I160" s="4"/>
      <c r="J160" s="4"/>
      <c r="K160" s="4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5"/>
      <c r="H161" s="4"/>
      <c r="I161" s="4"/>
      <c r="J161" s="4"/>
      <c r="K161" s="4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5"/>
      <c r="H162" s="4"/>
      <c r="I162" s="4"/>
      <c r="J162" s="4"/>
      <c r="K162" s="4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5"/>
      <c r="H163" s="4"/>
      <c r="I163" s="4"/>
      <c r="J163" s="4"/>
      <c r="K163" s="4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5"/>
      <c r="H164" s="4"/>
      <c r="I164" s="4"/>
      <c r="J164" s="4"/>
      <c r="K164" s="4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5"/>
      <c r="H165" s="4"/>
      <c r="I165" s="4"/>
      <c r="J165" s="4"/>
      <c r="K165" s="4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5"/>
      <c r="H166" s="4"/>
      <c r="I166" s="4"/>
      <c r="J166" s="4"/>
      <c r="K166" s="4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5"/>
      <c r="H167" s="4"/>
      <c r="I167" s="4"/>
      <c r="J167" s="4"/>
      <c r="K167" s="4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5"/>
      <c r="H168" s="4"/>
      <c r="I168" s="4"/>
      <c r="J168" s="4"/>
      <c r="K168" s="4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5"/>
      <c r="H169" s="4"/>
      <c r="I169" s="4"/>
      <c r="J169" s="4"/>
      <c r="K169" s="4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5"/>
      <c r="H170" s="4"/>
      <c r="I170" s="4"/>
      <c r="J170" s="4"/>
      <c r="K170" s="4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5"/>
      <c r="H171" s="4"/>
      <c r="I171" s="4"/>
      <c r="J171" s="4"/>
      <c r="K171" s="4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5"/>
      <c r="H172" s="4"/>
      <c r="I172" s="4"/>
      <c r="J172" s="4"/>
      <c r="K172" s="4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5"/>
      <c r="H173" s="4"/>
      <c r="I173" s="4"/>
      <c r="J173" s="4"/>
      <c r="K173" s="4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5"/>
      <c r="H174" s="4"/>
      <c r="I174" s="4"/>
      <c r="J174" s="4"/>
      <c r="K174" s="4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5"/>
      <c r="H175" s="4"/>
      <c r="I175" s="4"/>
      <c r="J175" s="4"/>
      <c r="K175" s="4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5"/>
      <c r="H176" s="4"/>
      <c r="I176" s="4"/>
      <c r="J176" s="4"/>
      <c r="K176" s="4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5"/>
      <c r="H177" s="4"/>
      <c r="I177" s="4"/>
      <c r="J177" s="4"/>
      <c r="K177" s="4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5"/>
      <c r="H178" s="4"/>
      <c r="I178" s="4"/>
      <c r="J178" s="4"/>
      <c r="K178" s="4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5"/>
      <c r="H179" s="4"/>
      <c r="I179" s="4"/>
      <c r="J179" s="4"/>
      <c r="K179" s="4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5"/>
      <c r="H180" s="4"/>
      <c r="I180" s="4"/>
      <c r="J180" s="4"/>
      <c r="K180" s="4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5"/>
      <c r="H181" s="4"/>
      <c r="I181" s="4"/>
      <c r="J181" s="4"/>
      <c r="K181" s="4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5"/>
      <c r="H182" s="4"/>
      <c r="I182" s="4"/>
      <c r="J182" s="4"/>
      <c r="K182" s="4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5"/>
      <c r="H183" s="4"/>
      <c r="I183" s="4"/>
      <c r="J183" s="4"/>
      <c r="K183" s="4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5"/>
      <c r="H184" s="4"/>
      <c r="I184" s="4"/>
      <c r="J184" s="4"/>
      <c r="K184" s="4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5"/>
      <c r="H185" s="4"/>
      <c r="I185" s="4"/>
      <c r="J185" s="4"/>
      <c r="K185" s="4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5"/>
      <c r="H186" s="4"/>
      <c r="I186" s="4"/>
      <c r="J186" s="4"/>
      <c r="K186" s="4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5"/>
      <c r="H187" s="4"/>
      <c r="I187" s="4"/>
      <c r="J187" s="4"/>
      <c r="K187" s="4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5"/>
      <c r="H188" s="4"/>
      <c r="I188" s="4"/>
      <c r="J188" s="4"/>
      <c r="K188" s="4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5"/>
      <c r="H189" s="4"/>
      <c r="I189" s="4"/>
      <c r="J189" s="4"/>
      <c r="K189" s="4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5"/>
      <c r="H190" s="4"/>
      <c r="I190" s="4"/>
      <c r="J190" s="4"/>
      <c r="K190" s="4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5"/>
      <c r="H191" s="4"/>
      <c r="I191" s="4"/>
      <c r="J191" s="4"/>
      <c r="K191" s="4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5"/>
      <c r="H192" s="4"/>
      <c r="I192" s="4"/>
      <c r="J192" s="4"/>
      <c r="K192" s="4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5"/>
      <c r="H193" s="4"/>
      <c r="I193" s="4"/>
      <c r="J193" s="4"/>
      <c r="K193" s="4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5"/>
      <c r="H194" s="4"/>
      <c r="I194" s="4"/>
      <c r="J194" s="4"/>
      <c r="K194" s="4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5"/>
      <c r="H195" s="4"/>
      <c r="I195" s="4"/>
      <c r="J195" s="4"/>
      <c r="K195" s="4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5"/>
      <c r="H196" s="4"/>
      <c r="I196" s="4"/>
      <c r="J196" s="4"/>
      <c r="K196" s="4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5"/>
      <c r="H197" s="4"/>
      <c r="I197" s="4"/>
      <c r="J197" s="4"/>
      <c r="K197" s="4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5"/>
      <c r="H198" s="4"/>
      <c r="I198" s="4"/>
      <c r="J198" s="4"/>
      <c r="K198" s="4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5"/>
      <c r="H199" s="4"/>
      <c r="I199" s="4"/>
      <c r="J199" s="4"/>
      <c r="K199" s="4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5"/>
      <c r="H200" s="4"/>
      <c r="I200" s="4"/>
      <c r="J200" s="4"/>
      <c r="K200" s="4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5"/>
      <c r="H201" s="4"/>
      <c r="I201" s="4"/>
      <c r="J201" s="4"/>
      <c r="K201" s="4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5"/>
      <c r="H202" s="4"/>
      <c r="I202" s="4"/>
      <c r="J202" s="4"/>
      <c r="K202" s="4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5"/>
      <c r="H203" s="4"/>
      <c r="I203" s="4"/>
      <c r="J203" s="4"/>
      <c r="K203" s="4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5"/>
      <c r="H204" s="4"/>
      <c r="I204" s="4"/>
      <c r="J204" s="4"/>
      <c r="K204" s="4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5"/>
      <c r="H205" s="4"/>
      <c r="I205" s="4"/>
      <c r="J205" s="4"/>
      <c r="K205" s="4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5"/>
      <c r="H206" s="4"/>
      <c r="I206" s="4"/>
      <c r="J206" s="4"/>
      <c r="K206" s="4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5"/>
      <c r="H207" s="4"/>
      <c r="I207" s="4"/>
      <c r="J207" s="4"/>
      <c r="K207" s="4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5"/>
      <c r="H208" s="4"/>
      <c r="I208" s="4"/>
      <c r="J208" s="4"/>
      <c r="K208" s="4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5"/>
      <c r="H209" s="4"/>
      <c r="I209" s="4"/>
      <c r="J209" s="4"/>
      <c r="K209" s="4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5"/>
      <c r="H210" s="4"/>
      <c r="I210" s="4"/>
      <c r="J210" s="4"/>
      <c r="K210" s="4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5"/>
      <c r="H211" s="4"/>
      <c r="I211" s="4"/>
      <c r="J211" s="4"/>
      <c r="K211" s="4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5"/>
      <c r="H212" s="4"/>
      <c r="I212" s="4"/>
      <c r="J212" s="4"/>
      <c r="K212" s="4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5"/>
      <c r="H213" s="4"/>
      <c r="I213" s="4"/>
      <c r="J213" s="4"/>
      <c r="K213" s="4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5"/>
      <c r="H214" s="4"/>
      <c r="I214" s="4"/>
      <c r="J214" s="4"/>
      <c r="K214" s="4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5"/>
      <c r="H215" s="4"/>
      <c r="I215" s="4"/>
      <c r="J215" s="4"/>
      <c r="K215" s="4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5"/>
      <c r="H216" s="4"/>
      <c r="I216" s="4"/>
      <c r="J216" s="4"/>
      <c r="K216" s="4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5"/>
      <c r="H217" s="4"/>
      <c r="I217" s="4"/>
      <c r="J217" s="4"/>
      <c r="K217" s="4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5"/>
      <c r="H218" s="4"/>
      <c r="I218" s="4"/>
      <c r="J218" s="4"/>
      <c r="K218" s="4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5"/>
      <c r="H219" s="4"/>
      <c r="I219" s="4"/>
      <c r="J219" s="4"/>
      <c r="K219" s="4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5"/>
      <c r="H220" s="4"/>
      <c r="I220" s="4"/>
      <c r="J220" s="4"/>
      <c r="K220" s="4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5"/>
      <c r="H221" s="4"/>
      <c r="I221" s="4"/>
      <c r="J221" s="4"/>
      <c r="K221" s="4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5"/>
      <c r="H222" s="4"/>
      <c r="I222" s="4"/>
      <c r="J222" s="4"/>
      <c r="K222" s="4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5"/>
      <c r="H223" s="4"/>
      <c r="I223" s="4"/>
      <c r="J223" s="4"/>
      <c r="K223" s="4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5"/>
      <c r="H224" s="4"/>
      <c r="I224" s="4"/>
      <c r="J224" s="4"/>
      <c r="K224" s="4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5"/>
      <c r="H225" s="4"/>
      <c r="I225" s="4"/>
      <c r="J225" s="4"/>
      <c r="K225" s="4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5"/>
      <c r="H226" s="4"/>
      <c r="I226" s="4"/>
      <c r="J226" s="4"/>
      <c r="K226" s="4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5"/>
      <c r="H227" s="4"/>
      <c r="I227" s="4"/>
      <c r="J227" s="4"/>
      <c r="K227" s="4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5"/>
      <c r="H228" s="4"/>
      <c r="I228" s="4"/>
      <c r="J228" s="4"/>
      <c r="K228" s="4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5"/>
      <c r="H229" s="4"/>
      <c r="I229" s="4"/>
      <c r="J229" s="4"/>
      <c r="K229" s="4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5"/>
      <c r="H230" s="4"/>
      <c r="I230" s="4"/>
      <c r="J230" s="4"/>
      <c r="K230" s="4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5"/>
      <c r="H231" s="4"/>
      <c r="I231" s="4"/>
      <c r="J231" s="4"/>
      <c r="K231" s="4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5"/>
      <c r="H232" s="4"/>
      <c r="I232" s="4"/>
      <c r="J232" s="4"/>
      <c r="K232" s="4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5"/>
      <c r="H233" s="4"/>
      <c r="I233" s="4"/>
      <c r="J233" s="4"/>
      <c r="K233" s="4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5"/>
      <c r="H234" s="4"/>
      <c r="I234" s="4"/>
      <c r="J234" s="4"/>
      <c r="K234" s="4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5"/>
      <c r="H235" s="4"/>
      <c r="I235" s="4"/>
      <c r="J235" s="4"/>
      <c r="K235" s="4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5"/>
      <c r="H236" s="4"/>
      <c r="I236" s="4"/>
      <c r="J236" s="4"/>
      <c r="K236" s="4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5"/>
      <c r="H237" s="4"/>
      <c r="I237" s="4"/>
      <c r="J237" s="4"/>
      <c r="K237" s="4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5"/>
      <c r="H238" s="4"/>
      <c r="I238" s="4"/>
      <c r="J238" s="4"/>
      <c r="K238" s="4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5"/>
      <c r="H239" s="4"/>
      <c r="I239" s="4"/>
      <c r="J239" s="4"/>
      <c r="K239" s="4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5"/>
      <c r="H240" s="4"/>
      <c r="I240" s="4"/>
      <c r="J240" s="4"/>
      <c r="K240" s="4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5"/>
      <c r="H241" s="4"/>
      <c r="I241" s="4"/>
      <c r="J241" s="4"/>
      <c r="K241" s="4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5"/>
      <c r="H242" s="4"/>
      <c r="I242" s="4"/>
      <c r="J242" s="4"/>
      <c r="K242" s="4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5"/>
      <c r="H243" s="4"/>
      <c r="I243" s="4"/>
      <c r="J243" s="4"/>
      <c r="K243" s="4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5"/>
      <c r="H244" s="4"/>
      <c r="I244" s="4"/>
      <c r="J244" s="4"/>
      <c r="K244" s="4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5"/>
      <c r="H245" s="4"/>
      <c r="I245" s="4"/>
      <c r="J245" s="4"/>
      <c r="K245" s="4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5"/>
      <c r="H246" s="4"/>
      <c r="I246" s="4"/>
      <c r="J246" s="4"/>
      <c r="K246" s="4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5"/>
      <c r="H247" s="4"/>
      <c r="I247" s="4"/>
      <c r="J247" s="4"/>
      <c r="K247" s="4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5"/>
      <c r="H248" s="4"/>
      <c r="I248" s="4"/>
      <c r="J248" s="4"/>
      <c r="K248" s="4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5"/>
      <c r="H249" s="4"/>
      <c r="I249" s="4"/>
      <c r="J249" s="4"/>
      <c r="K249" s="4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5"/>
      <c r="H250" s="4"/>
      <c r="I250" s="4"/>
      <c r="J250" s="4"/>
      <c r="K250" s="4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5"/>
      <c r="H251" s="4"/>
      <c r="I251" s="4"/>
      <c r="J251" s="4"/>
      <c r="K251" s="4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5"/>
      <c r="H252" s="4"/>
      <c r="I252" s="4"/>
      <c r="J252" s="4"/>
      <c r="K252" s="4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5"/>
      <c r="H253" s="4"/>
      <c r="I253" s="4"/>
      <c r="J253" s="4"/>
      <c r="K253" s="4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5"/>
      <c r="H254" s="4"/>
      <c r="I254" s="4"/>
      <c r="J254" s="4"/>
      <c r="K254" s="4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5"/>
      <c r="H255" s="4"/>
      <c r="I255" s="4"/>
      <c r="J255" s="4"/>
      <c r="K255" s="4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5"/>
      <c r="H256" s="4"/>
      <c r="I256" s="4"/>
      <c r="J256" s="4"/>
      <c r="K256" s="4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5"/>
      <c r="H257" s="4"/>
      <c r="I257" s="4"/>
      <c r="J257" s="4"/>
      <c r="K257" s="4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5"/>
      <c r="H258" s="4"/>
      <c r="I258" s="4"/>
      <c r="J258" s="4"/>
      <c r="K258" s="4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5"/>
      <c r="H259" s="4"/>
      <c r="I259" s="4"/>
      <c r="J259" s="4"/>
      <c r="K259" s="4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5"/>
      <c r="H260" s="4"/>
      <c r="I260" s="4"/>
      <c r="J260" s="4"/>
      <c r="K260" s="4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5"/>
      <c r="H261" s="4"/>
      <c r="I261" s="4"/>
      <c r="J261" s="4"/>
      <c r="K261" s="4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5"/>
      <c r="H262" s="4"/>
      <c r="I262" s="4"/>
      <c r="J262" s="4"/>
      <c r="K262" s="4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5"/>
      <c r="H263" s="4"/>
      <c r="I263" s="4"/>
      <c r="J263" s="4"/>
      <c r="K263" s="4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5"/>
      <c r="H264" s="4"/>
      <c r="I264" s="4"/>
      <c r="J264" s="4"/>
      <c r="K264" s="4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5"/>
      <c r="H265" s="4"/>
      <c r="I265" s="4"/>
      <c r="J265" s="4"/>
      <c r="K265" s="4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5"/>
      <c r="H266" s="4"/>
      <c r="I266" s="4"/>
      <c r="J266" s="4"/>
      <c r="K266" s="4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5"/>
      <c r="H267" s="4"/>
      <c r="I267" s="4"/>
      <c r="J267" s="4"/>
      <c r="K267" s="4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5"/>
      <c r="H268" s="4"/>
      <c r="I268" s="4"/>
      <c r="J268" s="4"/>
      <c r="K268" s="4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5"/>
      <c r="H269" s="4"/>
      <c r="I269" s="4"/>
      <c r="J269" s="4"/>
      <c r="K269" s="4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5"/>
      <c r="H270" s="4"/>
      <c r="I270" s="4"/>
      <c r="J270" s="4"/>
      <c r="K270" s="4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5"/>
      <c r="H271" s="4"/>
      <c r="I271" s="4"/>
      <c r="J271" s="4"/>
      <c r="K271" s="4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5"/>
      <c r="H272" s="4"/>
      <c r="I272" s="4"/>
      <c r="J272" s="4"/>
      <c r="K272" s="4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5"/>
      <c r="H273" s="4"/>
      <c r="I273" s="4"/>
      <c r="J273" s="4"/>
      <c r="K273" s="4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5"/>
      <c r="H274" s="4"/>
      <c r="I274" s="4"/>
      <c r="J274" s="4"/>
      <c r="K274" s="4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5"/>
      <c r="H275" s="4"/>
      <c r="I275" s="4"/>
      <c r="J275" s="4"/>
      <c r="K275" s="4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5"/>
      <c r="H276" s="4"/>
      <c r="I276" s="4"/>
      <c r="J276" s="4"/>
      <c r="K276" s="4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5"/>
      <c r="H277" s="4"/>
      <c r="I277" s="4"/>
      <c r="J277" s="4"/>
      <c r="K277" s="4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5"/>
      <c r="H278" s="4"/>
      <c r="I278" s="4"/>
      <c r="J278" s="4"/>
      <c r="K278" s="4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5"/>
      <c r="H279" s="4"/>
      <c r="I279" s="4"/>
      <c r="J279" s="4"/>
      <c r="K279" s="4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5"/>
      <c r="H280" s="4"/>
      <c r="I280" s="4"/>
      <c r="J280" s="4"/>
      <c r="K280" s="4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5"/>
      <c r="H281" s="4"/>
      <c r="I281" s="4"/>
      <c r="J281" s="4"/>
      <c r="K281" s="4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5"/>
      <c r="H282" s="4"/>
      <c r="I282" s="4"/>
      <c r="J282" s="4"/>
      <c r="K282" s="4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5"/>
      <c r="H283" s="4"/>
      <c r="I283" s="4"/>
      <c r="J283" s="4"/>
      <c r="K283" s="4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5"/>
      <c r="H284" s="4"/>
      <c r="I284" s="4"/>
      <c r="J284" s="4"/>
      <c r="K284" s="4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5"/>
      <c r="H285" s="4"/>
      <c r="I285" s="4"/>
      <c r="J285" s="4"/>
      <c r="K285" s="4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5"/>
      <c r="H286" s="4"/>
      <c r="I286" s="4"/>
      <c r="J286" s="4"/>
      <c r="K286" s="4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5"/>
      <c r="H287" s="4"/>
      <c r="I287" s="4"/>
      <c r="J287" s="4"/>
      <c r="K287" s="4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5"/>
      <c r="H288" s="4"/>
      <c r="I288" s="4"/>
      <c r="J288" s="4"/>
      <c r="K288" s="4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5"/>
      <c r="H289" s="4"/>
      <c r="I289" s="4"/>
      <c r="J289" s="4"/>
      <c r="K289" s="4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5"/>
      <c r="H290" s="4"/>
      <c r="I290" s="4"/>
      <c r="J290" s="4"/>
      <c r="K290" s="4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5"/>
      <c r="H291" s="4"/>
      <c r="I291" s="4"/>
      <c r="J291" s="4"/>
      <c r="K291" s="4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5"/>
      <c r="H292" s="4"/>
      <c r="I292" s="4"/>
      <c r="J292" s="4"/>
      <c r="K292" s="4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5"/>
      <c r="H293" s="4"/>
      <c r="I293" s="4"/>
      <c r="J293" s="4"/>
      <c r="K293" s="4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5"/>
      <c r="H294" s="4"/>
      <c r="I294" s="4"/>
      <c r="J294" s="4"/>
      <c r="K294" s="4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5"/>
      <c r="H295" s="4"/>
      <c r="I295" s="4"/>
      <c r="J295" s="4"/>
      <c r="K295" s="4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5"/>
      <c r="H296" s="4"/>
      <c r="I296" s="4"/>
      <c r="J296" s="4"/>
      <c r="K296" s="4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5"/>
      <c r="H297" s="4"/>
      <c r="I297" s="4"/>
      <c r="J297" s="4"/>
      <c r="K297" s="4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5"/>
      <c r="H298" s="4"/>
      <c r="I298" s="4"/>
      <c r="J298" s="4"/>
      <c r="K298" s="4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5"/>
      <c r="H299" s="4"/>
      <c r="I299" s="4"/>
      <c r="J299" s="4"/>
      <c r="K299" s="4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5"/>
      <c r="H300" s="4"/>
      <c r="I300" s="4"/>
      <c r="J300" s="4"/>
      <c r="K300" s="4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5"/>
      <c r="H301" s="4"/>
      <c r="I301" s="4"/>
      <c r="J301" s="4"/>
      <c r="K301" s="4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5"/>
      <c r="H302" s="4"/>
      <c r="I302" s="4"/>
      <c r="J302" s="4"/>
      <c r="K302" s="4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5"/>
      <c r="H303" s="4"/>
      <c r="I303" s="4"/>
      <c r="J303" s="4"/>
      <c r="K303" s="4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5"/>
      <c r="H304" s="4"/>
      <c r="I304" s="4"/>
      <c r="J304" s="4"/>
      <c r="K304" s="4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5"/>
      <c r="H305" s="4"/>
      <c r="I305" s="4"/>
      <c r="J305" s="4"/>
      <c r="K305" s="4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5"/>
      <c r="H306" s="4"/>
      <c r="I306" s="4"/>
      <c r="J306" s="4"/>
      <c r="K306" s="4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5"/>
      <c r="H307" s="4"/>
      <c r="I307" s="4"/>
      <c r="J307" s="4"/>
      <c r="K307" s="4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5"/>
      <c r="H308" s="4"/>
      <c r="I308" s="4"/>
      <c r="J308" s="4"/>
      <c r="K308" s="4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5"/>
      <c r="H309" s="4"/>
      <c r="I309" s="4"/>
      <c r="J309" s="4"/>
      <c r="K309" s="4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5"/>
      <c r="H310" s="4"/>
      <c r="I310" s="4"/>
      <c r="J310" s="4"/>
      <c r="K310" s="4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5"/>
      <c r="H311" s="4"/>
      <c r="I311" s="4"/>
      <c r="J311" s="4"/>
      <c r="K311" s="4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5"/>
      <c r="H312" s="4"/>
      <c r="I312" s="4"/>
      <c r="J312" s="4"/>
      <c r="K312" s="4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5"/>
      <c r="H313" s="4"/>
      <c r="I313" s="4"/>
      <c r="J313" s="4"/>
      <c r="K313" s="4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5"/>
      <c r="H314" s="4"/>
      <c r="I314" s="4"/>
      <c r="J314" s="4"/>
      <c r="K314" s="4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5"/>
      <c r="H315" s="4"/>
      <c r="I315" s="4"/>
      <c r="J315" s="4"/>
      <c r="K315" s="4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5"/>
      <c r="H316" s="4"/>
      <c r="I316" s="4"/>
      <c r="J316" s="4"/>
      <c r="K316" s="4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5"/>
      <c r="H317" s="4"/>
      <c r="I317" s="4"/>
      <c r="J317" s="4"/>
      <c r="K317" s="4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5"/>
      <c r="H318" s="4"/>
      <c r="I318" s="4"/>
      <c r="J318" s="4"/>
      <c r="K318" s="4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5"/>
      <c r="H319" s="4"/>
      <c r="I319" s="4"/>
      <c r="J319" s="4"/>
      <c r="K319" s="4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5"/>
      <c r="H320" s="4"/>
      <c r="I320" s="4"/>
      <c r="J320" s="4"/>
      <c r="K320" s="4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5"/>
      <c r="H321" s="4"/>
      <c r="I321" s="4"/>
      <c r="J321" s="4"/>
      <c r="K321" s="4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5"/>
      <c r="H322" s="4"/>
      <c r="I322" s="4"/>
      <c r="J322" s="4"/>
      <c r="K322" s="4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5"/>
      <c r="H323" s="4"/>
      <c r="I323" s="4"/>
      <c r="J323" s="4"/>
      <c r="K323" s="4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5"/>
      <c r="H324" s="4"/>
      <c r="I324" s="4"/>
      <c r="J324" s="4"/>
      <c r="K324" s="4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5"/>
      <c r="H325" s="4"/>
      <c r="I325" s="4"/>
      <c r="J325" s="4"/>
      <c r="K325" s="4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5"/>
      <c r="H326" s="4"/>
      <c r="I326" s="4"/>
      <c r="J326" s="4"/>
      <c r="K326" s="4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5"/>
      <c r="H327" s="4"/>
      <c r="I327" s="4"/>
      <c r="J327" s="4"/>
      <c r="K327" s="4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5"/>
      <c r="H328" s="4"/>
      <c r="I328" s="4"/>
      <c r="J328" s="4"/>
      <c r="K328" s="4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5"/>
      <c r="H329" s="4"/>
      <c r="I329" s="4"/>
      <c r="J329" s="4"/>
      <c r="K329" s="4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5"/>
      <c r="H330" s="4"/>
      <c r="I330" s="4"/>
      <c r="J330" s="4"/>
      <c r="K330" s="4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5"/>
      <c r="H331" s="4"/>
      <c r="I331" s="4"/>
      <c r="J331" s="4"/>
      <c r="K331" s="4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5"/>
      <c r="H332" s="4"/>
      <c r="I332" s="4"/>
      <c r="J332" s="4"/>
      <c r="K332" s="4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5"/>
      <c r="H333" s="4"/>
      <c r="I333" s="4"/>
      <c r="J333" s="4"/>
      <c r="K333" s="4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5"/>
      <c r="H334" s="4"/>
      <c r="I334" s="4"/>
      <c r="J334" s="4"/>
      <c r="K334" s="4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5"/>
      <c r="H335" s="4"/>
      <c r="I335" s="4"/>
      <c r="J335" s="4"/>
      <c r="K335" s="4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5"/>
      <c r="H336" s="4"/>
      <c r="I336" s="4"/>
      <c r="J336" s="4"/>
      <c r="K336" s="4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5"/>
      <c r="H337" s="4"/>
      <c r="I337" s="4"/>
      <c r="J337" s="4"/>
      <c r="K337" s="4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5"/>
      <c r="H338" s="4"/>
      <c r="I338" s="4"/>
      <c r="J338" s="4"/>
      <c r="K338" s="4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5"/>
      <c r="H339" s="4"/>
      <c r="I339" s="4"/>
      <c r="J339" s="4"/>
      <c r="K339" s="4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5"/>
      <c r="H340" s="4"/>
      <c r="I340" s="4"/>
      <c r="J340" s="4"/>
      <c r="K340" s="4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5"/>
      <c r="H341" s="4"/>
      <c r="I341" s="4"/>
      <c r="J341" s="4"/>
      <c r="K341" s="4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5"/>
      <c r="H342" s="4"/>
      <c r="I342" s="4"/>
      <c r="J342" s="4"/>
      <c r="K342" s="4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5"/>
      <c r="H343" s="4"/>
      <c r="I343" s="4"/>
      <c r="J343" s="4"/>
      <c r="K343" s="4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5"/>
      <c r="H344" s="4"/>
      <c r="I344" s="4"/>
      <c r="J344" s="4"/>
      <c r="K344" s="4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5"/>
      <c r="H345" s="4"/>
      <c r="I345" s="4"/>
      <c r="J345" s="4"/>
      <c r="K345" s="4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5"/>
      <c r="H346" s="4"/>
      <c r="I346" s="4"/>
      <c r="J346" s="4"/>
      <c r="K346" s="4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5"/>
      <c r="H347" s="4"/>
      <c r="I347" s="4"/>
      <c r="J347" s="4"/>
      <c r="K347" s="4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5"/>
      <c r="H348" s="4"/>
      <c r="I348" s="4"/>
      <c r="J348" s="4"/>
      <c r="K348" s="4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5"/>
      <c r="H349" s="4"/>
      <c r="I349" s="4"/>
      <c r="J349" s="4"/>
      <c r="K349" s="4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5"/>
      <c r="H350" s="4"/>
      <c r="I350" s="4"/>
      <c r="J350" s="4"/>
      <c r="K350" s="4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5"/>
      <c r="H351" s="4"/>
      <c r="I351" s="4"/>
      <c r="J351" s="4"/>
      <c r="K351" s="4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5"/>
      <c r="H352" s="4"/>
      <c r="I352" s="4"/>
      <c r="J352" s="4"/>
      <c r="K352" s="4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5"/>
      <c r="H353" s="4"/>
      <c r="I353" s="4"/>
      <c r="J353" s="4"/>
      <c r="K353" s="4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5"/>
      <c r="H354" s="4"/>
      <c r="I354" s="4"/>
      <c r="J354" s="4"/>
      <c r="K354" s="4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5"/>
      <c r="H355" s="4"/>
      <c r="I355" s="4"/>
      <c r="J355" s="4"/>
      <c r="K355" s="4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5"/>
      <c r="H356" s="4"/>
      <c r="I356" s="4"/>
      <c r="J356" s="4"/>
      <c r="K356" s="4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5"/>
      <c r="H357" s="4"/>
      <c r="I357" s="4"/>
      <c r="J357" s="4"/>
      <c r="K357" s="4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5"/>
      <c r="H358" s="4"/>
      <c r="I358" s="4"/>
      <c r="J358" s="4"/>
      <c r="K358" s="4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5"/>
      <c r="H359" s="4"/>
      <c r="I359" s="4"/>
      <c r="J359" s="4"/>
      <c r="K359" s="4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5"/>
      <c r="H360" s="4"/>
      <c r="I360" s="4"/>
      <c r="J360" s="4"/>
      <c r="K360" s="4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5"/>
      <c r="H361" s="4"/>
      <c r="I361" s="4"/>
      <c r="J361" s="4"/>
      <c r="K361" s="4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5"/>
      <c r="H362" s="4"/>
      <c r="I362" s="4"/>
      <c r="J362" s="4"/>
      <c r="K362" s="4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5"/>
      <c r="H363" s="4"/>
      <c r="I363" s="4"/>
      <c r="J363" s="4"/>
      <c r="K363" s="4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5"/>
      <c r="H364" s="4"/>
      <c r="I364" s="4"/>
      <c r="J364" s="4"/>
      <c r="K364" s="4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5"/>
      <c r="H365" s="4"/>
      <c r="I365" s="4"/>
      <c r="J365" s="4"/>
      <c r="K365" s="4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5"/>
      <c r="H366" s="4"/>
      <c r="I366" s="4"/>
      <c r="J366" s="4"/>
      <c r="K366" s="4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5"/>
      <c r="H367" s="4"/>
      <c r="I367" s="4"/>
      <c r="J367" s="4"/>
      <c r="K367" s="4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5"/>
      <c r="H368" s="4"/>
      <c r="I368" s="4"/>
      <c r="J368" s="4"/>
      <c r="K368" s="4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5"/>
      <c r="H369" s="4"/>
      <c r="I369" s="4"/>
      <c r="J369" s="4"/>
      <c r="K369" s="4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5"/>
      <c r="H370" s="4"/>
      <c r="I370" s="4"/>
      <c r="J370" s="4"/>
      <c r="K370" s="4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5"/>
      <c r="H371" s="4"/>
      <c r="I371" s="4"/>
      <c r="J371" s="4"/>
      <c r="K371" s="4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5"/>
      <c r="H372" s="4"/>
      <c r="I372" s="4"/>
      <c r="J372" s="4"/>
      <c r="K372" s="4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5"/>
      <c r="H373" s="4"/>
      <c r="I373" s="4"/>
      <c r="J373" s="4"/>
      <c r="K373" s="4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5"/>
      <c r="H374" s="4"/>
      <c r="I374" s="4"/>
      <c r="J374" s="4"/>
      <c r="K374" s="4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5"/>
      <c r="H375" s="4"/>
      <c r="I375" s="4"/>
      <c r="J375" s="4"/>
      <c r="K375" s="4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5"/>
      <c r="H376" s="4"/>
      <c r="I376" s="4"/>
      <c r="J376" s="4"/>
      <c r="K376" s="4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5"/>
      <c r="H377" s="4"/>
      <c r="I377" s="4"/>
      <c r="J377" s="4"/>
      <c r="K377" s="4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5"/>
      <c r="H378" s="4"/>
      <c r="I378" s="4"/>
      <c r="J378" s="4"/>
      <c r="K378" s="4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5"/>
      <c r="H379" s="4"/>
      <c r="I379" s="4"/>
      <c r="J379" s="4"/>
      <c r="K379" s="4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5"/>
      <c r="H380" s="4"/>
      <c r="I380" s="4"/>
      <c r="J380" s="4"/>
      <c r="K380" s="4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5"/>
      <c r="H381" s="4"/>
      <c r="I381" s="4"/>
      <c r="J381" s="4"/>
      <c r="K381" s="4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5"/>
      <c r="H382" s="4"/>
      <c r="I382" s="4"/>
      <c r="J382" s="4"/>
      <c r="K382" s="4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5"/>
      <c r="H383" s="4"/>
      <c r="I383" s="4"/>
      <c r="J383" s="4"/>
      <c r="K383" s="4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5"/>
      <c r="H384" s="4"/>
      <c r="I384" s="4"/>
      <c r="J384" s="4"/>
      <c r="K384" s="4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5"/>
      <c r="H385" s="4"/>
      <c r="I385" s="4"/>
      <c r="J385" s="4"/>
      <c r="K385" s="4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5"/>
      <c r="H386" s="4"/>
      <c r="I386" s="4"/>
      <c r="J386" s="4"/>
      <c r="K386" s="4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5"/>
      <c r="H387" s="4"/>
      <c r="I387" s="4"/>
      <c r="J387" s="4"/>
      <c r="K387" s="4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5"/>
      <c r="H388" s="4"/>
      <c r="I388" s="4"/>
      <c r="J388" s="4"/>
      <c r="K388" s="4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5"/>
      <c r="H389" s="4"/>
      <c r="I389" s="4"/>
      <c r="J389" s="4"/>
      <c r="K389" s="4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5"/>
      <c r="H390" s="4"/>
      <c r="I390" s="4"/>
      <c r="J390" s="4"/>
      <c r="K390" s="4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5"/>
      <c r="H391" s="4"/>
      <c r="I391" s="4"/>
      <c r="J391" s="4"/>
      <c r="K391" s="4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5"/>
      <c r="H392" s="4"/>
      <c r="I392" s="4"/>
      <c r="J392" s="4"/>
      <c r="K392" s="4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5"/>
      <c r="H393" s="4"/>
      <c r="I393" s="4"/>
      <c r="J393" s="4"/>
      <c r="K393" s="4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5"/>
      <c r="H394" s="4"/>
      <c r="I394" s="4"/>
      <c r="J394" s="4"/>
      <c r="K394" s="4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5"/>
      <c r="H395" s="4"/>
      <c r="I395" s="4"/>
      <c r="J395" s="4"/>
      <c r="K395" s="4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5"/>
      <c r="H396" s="4"/>
      <c r="I396" s="4"/>
      <c r="J396" s="4"/>
      <c r="K396" s="4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5"/>
      <c r="H397" s="4"/>
      <c r="I397" s="4"/>
      <c r="J397" s="4"/>
      <c r="K397" s="4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5"/>
      <c r="H398" s="4"/>
      <c r="I398" s="4"/>
      <c r="J398" s="4"/>
      <c r="K398" s="4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5"/>
      <c r="H399" s="4"/>
      <c r="I399" s="4"/>
      <c r="J399" s="4"/>
      <c r="K399" s="4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5"/>
      <c r="H400" s="4"/>
      <c r="I400" s="4"/>
      <c r="J400" s="4"/>
      <c r="K400" s="4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5"/>
      <c r="H401" s="4"/>
      <c r="I401" s="4"/>
      <c r="J401" s="4"/>
      <c r="K401" s="4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5"/>
      <c r="H402" s="4"/>
      <c r="I402" s="4"/>
      <c r="J402" s="4"/>
      <c r="K402" s="4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5"/>
      <c r="H403" s="4"/>
      <c r="I403" s="4"/>
      <c r="J403" s="4"/>
      <c r="K403" s="4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5"/>
      <c r="H404" s="4"/>
      <c r="I404" s="4"/>
      <c r="J404" s="4"/>
      <c r="K404" s="4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5"/>
      <c r="H405" s="4"/>
      <c r="I405" s="4"/>
      <c r="J405" s="4"/>
      <c r="K405" s="4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5"/>
      <c r="H406" s="4"/>
      <c r="I406" s="4"/>
      <c r="J406" s="4"/>
      <c r="K406" s="4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5"/>
      <c r="H407" s="4"/>
      <c r="I407" s="4"/>
      <c r="J407" s="4"/>
      <c r="K407" s="4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5"/>
      <c r="H408" s="4"/>
      <c r="I408" s="4"/>
      <c r="J408" s="4"/>
      <c r="K408" s="4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5"/>
      <c r="H409" s="4"/>
      <c r="I409" s="4"/>
      <c r="J409" s="4"/>
      <c r="K409" s="4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5"/>
      <c r="H410" s="4"/>
      <c r="I410" s="4"/>
      <c r="J410" s="4"/>
      <c r="K410" s="4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5"/>
      <c r="H411" s="4"/>
      <c r="I411" s="4"/>
      <c r="J411" s="4"/>
      <c r="K411" s="4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5"/>
      <c r="H412" s="4"/>
      <c r="I412" s="4"/>
      <c r="J412" s="4"/>
      <c r="K412" s="4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5"/>
      <c r="H413" s="4"/>
      <c r="I413" s="4"/>
      <c r="J413" s="4"/>
      <c r="K413" s="4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5"/>
      <c r="H414" s="4"/>
      <c r="I414" s="4"/>
      <c r="J414" s="4"/>
      <c r="K414" s="4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5"/>
      <c r="H415" s="4"/>
      <c r="I415" s="4"/>
      <c r="J415" s="4"/>
      <c r="K415" s="4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5"/>
      <c r="H416" s="4"/>
      <c r="I416" s="4"/>
      <c r="J416" s="4"/>
      <c r="K416" s="4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5"/>
      <c r="H417" s="4"/>
      <c r="I417" s="4"/>
      <c r="J417" s="4"/>
      <c r="K417" s="4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5"/>
      <c r="H418" s="4"/>
      <c r="I418" s="4"/>
      <c r="J418" s="4"/>
      <c r="K418" s="4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5"/>
      <c r="H419" s="4"/>
      <c r="I419" s="4"/>
      <c r="J419" s="4"/>
      <c r="K419" s="4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5"/>
      <c r="H420" s="4"/>
      <c r="I420" s="4"/>
      <c r="J420" s="4"/>
      <c r="K420" s="4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5"/>
      <c r="H421" s="4"/>
      <c r="I421" s="4"/>
      <c r="J421" s="4"/>
      <c r="K421" s="4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5"/>
      <c r="H422" s="4"/>
      <c r="I422" s="4"/>
      <c r="J422" s="4"/>
      <c r="K422" s="4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5"/>
      <c r="H423" s="4"/>
      <c r="I423" s="4"/>
      <c r="J423" s="4"/>
      <c r="K423" s="4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5"/>
      <c r="H424" s="4"/>
      <c r="I424" s="4"/>
      <c r="J424" s="4"/>
      <c r="K424" s="4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5"/>
      <c r="H425" s="4"/>
      <c r="I425" s="4"/>
      <c r="J425" s="4"/>
      <c r="K425" s="4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5"/>
      <c r="H426" s="4"/>
      <c r="I426" s="4"/>
      <c r="J426" s="4"/>
      <c r="K426" s="4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5"/>
      <c r="H427" s="4"/>
      <c r="I427" s="4"/>
      <c r="J427" s="4"/>
      <c r="K427" s="4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5"/>
      <c r="H428" s="4"/>
      <c r="I428" s="4"/>
      <c r="J428" s="4"/>
      <c r="K428" s="4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5"/>
      <c r="H429" s="4"/>
      <c r="I429" s="4"/>
      <c r="J429" s="4"/>
      <c r="K429" s="4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5"/>
      <c r="H430" s="4"/>
      <c r="I430" s="4"/>
      <c r="J430" s="4"/>
      <c r="K430" s="4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5"/>
      <c r="H431" s="4"/>
      <c r="I431" s="4"/>
      <c r="J431" s="4"/>
      <c r="K431" s="4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5"/>
      <c r="H432" s="4"/>
      <c r="I432" s="4"/>
      <c r="J432" s="4"/>
      <c r="K432" s="4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5"/>
      <c r="H433" s="4"/>
      <c r="I433" s="4"/>
      <c r="J433" s="4"/>
      <c r="K433" s="4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5"/>
      <c r="H434" s="4"/>
      <c r="I434" s="4"/>
      <c r="J434" s="4"/>
      <c r="K434" s="4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5"/>
      <c r="H435" s="4"/>
      <c r="I435" s="4"/>
      <c r="J435" s="4"/>
      <c r="K435" s="4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5"/>
      <c r="H436" s="4"/>
      <c r="I436" s="4"/>
      <c r="J436" s="4"/>
      <c r="K436" s="4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5"/>
      <c r="H437" s="4"/>
      <c r="I437" s="4"/>
      <c r="J437" s="4"/>
      <c r="K437" s="4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5"/>
      <c r="H438" s="4"/>
      <c r="I438" s="4"/>
      <c r="J438" s="4"/>
      <c r="K438" s="4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5"/>
      <c r="H439" s="4"/>
      <c r="I439" s="4"/>
      <c r="J439" s="4"/>
      <c r="K439" s="4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5"/>
      <c r="H440" s="4"/>
      <c r="I440" s="4"/>
      <c r="J440" s="4"/>
      <c r="K440" s="4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5"/>
      <c r="H441" s="4"/>
      <c r="I441" s="4"/>
      <c r="J441" s="4"/>
      <c r="K441" s="4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5"/>
      <c r="H442" s="4"/>
      <c r="I442" s="4"/>
      <c r="J442" s="4"/>
      <c r="K442" s="4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5"/>
      <c r="H443" s="4"/>
      <c r="I443" s="4"/>
      <c r="J443" s="4"/>
      <c r="K443" s="4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5"/>
      <c r="H444" s="4"/>
      <c r="I444" s="4"/>
      <c r="J444" s="4"/>
      <c r="K444" s="4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5"/>
      <c r="H445" s="4"/>
      <c r="I445" s="4"/>
      <c r="J445" s="4"/>
      <c r="K445" s="4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5"/>
      <c r="H446" s="4"/>
      <c r="I446" s="4"/>
      <c r="J446" s="4"/>
      <c r="K446" s="4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5"/>
      <c r="H447" s="4"/>
      <c r="I447" s="4"/>
      <c r="J447" s="4"/>
      <c r="K447" s="4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5"/>
      <c r="H448" s="4"/>
      <c r="I448" s="4"/>
      <c r="J448" s="4"/>
      <c r="K448" s="4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5"/>
      <c r="H449" s="4"/>
      <c r="I449" s="4"/>
      <c r="J449" s="4"/>
      <c r="K449" s="4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5"/>
      <c r="H450" s="4"/>
      <c r="I450" s="4"/>
      <c r="J450" s="4"/>
      <c r="K450" s="4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5"/>
      <c r="H451" s="4"/>
      <c r="I451" s="4"/>
      <c r="J451" s="4"/>
      <c r="K451" s="4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5"/>
      <c r="H452" s="4"/>
      <c r="I452" s="4"/>
      <c r="J452" s="4"/>
      <c r="K452" s="4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5"/>
      <c r="H453" s="4"/>
      <c r="I453" s="4"/>
      <c r="J453" s="4"/>
      <c r="K453" s="4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5"/>
      <c r="H454" s="4"/>
      <c r="I454" s="4"/>
      <c r="J454" s="4"/>
      <c r="K454" s="4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5"/>
      <c r="H455" s="4"/>
      <c r="I455" s="4"/>
      <c r="J455" s="4"/>
      <c r="K455" s="4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5"/>
      <c r="H456" s="4"/>
      <c r="I456" s="4"/>
      <c r="J456" s="4"/>
      <c r="K456" s="4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5"/>
      <c r="H457" s="4"/>
      <c r="I457" s="4"/>
      <c r="J457" s="4"/>
      <c r="K457" s="4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5"/>
      <c r="H458" s="4"/>
      <c r="I458" s="4"/>
      <c r="J458" s="4"/>
      <c r="K458" s="4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5"/>
      <c r="H459" s="4"/>
      <c r="I459" s="4"/>
      <c r="J459" s="4"/>
      <c r="K459" s="4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5"/>
      <c r="H460" s="4"/>
      <c r="I460" s="4"/>
      <c r="J460" s="4"/>
      <c r="K460" s="4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5"/>
      <c r="H461" s="4"/>
      <c r="I461" s="4"/>
      <c r="J461" s="4"/>
      <c r="K461" s="4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5"/>
      <c r="H462" s="4"/>
      <c r="I462" s="4"/>
      <c r="J462" s="4"/>
      <c r="K462" s="4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5"/>
      <c r="H463" s="4"/>
      <c r="I463" s="4"/>
      <c r="J463" s="4"/>
      <c r="K463" s="4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5"/>
      <c r="H464" s="4"/>
      <c r="I464" s="4"/>
      <c r="J464" s="4"/>
      <c r="K464" s="4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5"/>
      <c r="H465" s="4"/>
      <c r="I465" s="4"/>
      <c r="J465" s="4"/>
      <c r="K465" s="4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5"/>
      <c r="H466" s="4"/>
      <c r="I466" s="4"/>
      <c r="J466" s="4"/>
      <c r="K466" s="4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5"/>
      <c r="H467" s="4"/>
      <c r="I467" s="4"/>
      <c r="J467" s="4"/>
      <c r="K467" s="4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5"/>
      <c r="H468" s="4"/>
      <c r="I468" s="4"/>
      <c r="J468" s="4"/>
      <c r="K468" s="4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5"/>
      <c r="H469" s="4"/>
      <c r="I469" s="4"/>
      <c r="J469" s="4"/>
      <c r="K469" s="4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5"/>
      <c r="H470" s="4"/>
      <c r="I470" s="4"/>
      <c r="J470" s="4"/>
      <c r="K470" s="4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5"/>
      <c r="H471" s="4"/>
      <c r="I471" s="4"/>
      <c r="J471" s="4"/>
      <c r="K471" s="4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5"/>
      <c r="H472" s="4"/>
      <c r="I472" s="4"/>
      <c r="J472" s="4"/>
      <c r="K472" s="4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5"/>
      <c r="H473" s="4"/>
      <c r="I473" s="4"/>
      <c r="J473" s="4"/>
      <c r="K473" s="4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5"/>
      <c r="H474" s="4"/>
      <c r="I474" s="4"/>
      <c r="J474" s="4"/>
      <c r="K474" s="4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5"/>
      <c r="H475" s="4"/>
      <c r="I475" s="4"/>
      <c r="J475" s="4"/>
      <c r="K475" s="4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5"/>
      <c r="H476" s="4"/>
      <c r="I476" s="4"/>
      <c r="J476" s="4"/>
      <c r="K476" s="4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5"/>
      <c r="H477" s="4"/>
      <c r="I477" s="4"/>
      <c r="J477" s="4"/>
      <c r="K477" s="4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5"/>
      <c r="H478" s="4"/>
      <c r="I478" s="4"/>
      <c r="J478" s="4"/>
      <c r="K478" s="4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5"/>
      <c r="H479" s="4"/>
      <c r="I479" s="4"/>
      <c r="J479" s="4"/>
      <c r="K479" s="4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5"/>
      <c r="H480" s="4"/>
      <c r="I480" s="4"/>
      <c r="J480" s="4"/>
      <c r="K480" s="4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5"/>
      <c r="H481" s="4"/>
      <c r="I481" s="4"/>
      <c r="J481" s="4"/>
      <c r="K481" s="4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5"/>
      <c r="H482" s="4"/>
      <c r="I482" s="4"/>
      <c r="J482" s="4"/>
      <c r="K482" s="4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5"/>
      <c r="H483" s="4"/>
      <c r="I483" s="4"/>
      <c r="J483" s="4"/>
      <c r="K483" s="4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5"/>
      <c r="H484" s="4"/>
      <c r="I484" s="4"/>
      <c r="J484" s="4"/>
      <c r="K484" s="4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5"/>
      <c r="H485" s="4"/>
      <c r="I485" s="4"/>
      <c r="J485" s="4"/>
      <c r="K485" s="4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5"/>
      <c r="H486" s="4"/>
      <c r="I486" s="4"/>
      <c r="J486" s="4"/>
      <c r="K486" s="4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5"/>
      <c r="H487" s="4"/>
      <c r="I487" s="4"/>
      <c r="J487" s="4"/>
      <c r="K487" s="4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5"/>
      <c r="H488" s="4"/>
      <c r="I488" s="4"/>
      <c r="J488" s="4"/>
      <c r="K488" s="4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5"/>
      <c r="H489" s="4"/>
      <c r="I489" s="4"/>
      <c r="J489" s="4"/>
      <c r="K489" s="4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5"/>
      <c r="H490" s="4"/>
      <c r="I490" s="4"/>
      <c r="J490" s="4"/>
      <c r="K490" s="4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5"/>
      <c r="H491" s="4"/>
      <c r="I491" s="4"/>
      <c r="J491" s="4"/>
      <c r="K491" s="4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5"/>
      <c r="H492" s="4"/>
      <c r="I492" s="4"/>
      <c r="J492" s="4"/>
      <c r="K492" s="4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5"/>
      <c r="H493" s="4"/>
      <c r="I493" s="4"/>
      <c r="J493" s="4"/>
      <c r="K493" s="4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5"/>
      <c r="H494" s="4"/>
      <c r="I494" s="4"/>
      <c r="J494" s="4"/>
      <c r="K494" s="4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5"/>
      <c r="H495" s="4"/>
      <c r="I495" s="4"/>
      <c r="J495" s="4"/>
      <c r="K495" s="4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5"/>
      <c r="H496" s="4"/>
      <c r="I496" s="4"/>
      <c r="J496" s="4"/>
      <c r="K496" s="4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5"/>
      <c r="H497" s="4"/>
      <c r="I497" s="4"/>
      <c r="J497" s="4"/>
      <c r="K497" s="4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5"/>
      <c r="H498" s="4"/>
      <c r="I498" s="4"/>
      <c r="J498" s="4"/>
      <c r="K498" s="4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5"/>
      <c r="H499" s="4"/>
      <c r="I499" s="4"/>
      <c r="J499" s="4"/>
      <c r="K499" s="4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5"/>
      <c r="H500" s="4"/>
      <c r="I500" s="4"/>
      <c r="J500" s="4"/>
      <c r="K500" s="4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5"/>
      <c r="H501" s="4"/>
      <c r="I501" s="4"/>
      <c r="J501" s="4"/>
      <c r="K501" s="4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5"/>
      <c r="H502" s="4"/>
      <c r="I502" s="4"/>
      <c r="J502" s="4"/>
      <c r="K502" s="4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5"/>
      <c r="H503" s="4"/>
      <c r="I503" s="4"/>
      <c r="J503" s="4"/>
      <c r="K503" s="4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5"/>
      <c r="H504" s="4"/>
      <c r="I504" s="4"/>
      <c r="J504" s="4"/>
      <c r="K504" s="4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5"/>
      <c r="H505" s="4"/>
      <c r="I505" s="4"/>
      <c r="J505" s="4"/>
      <c r="K505" s="4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5"/>
      <c r="H506" s="4"/>
      <c r="I506" s="4"/>
      <c r="J506" s="4"/>
      <c r="K506" s="4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5"/>
      <c r="H507" s="4"/>
      <c r="I507" s="4"/>
      <c r="J507" s="4"/>
      <c r="K507" s="4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5"/>
      <c r="H508" s="4"/>
      <c r="I508" s="4"/>
      <c r="J508" s="4"/>
      <c r="K508" s="4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5"/>
      <c r="H509" s="4"/>
      <c r="I509" s="4"/>
      <c r="J509" s="4"/>
      <c r="K509" s="4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5"/>
      <c r="H510" s="4"/>
      <c r="I510" s="4"/>
      <c r="J510" s="4"/>
      <c r="K510" s="4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5"/>
      <c r="H511" s="4"/>
      <c r="I511" s="4"/>
      <c r="J511" s="4"/>
      <c r="K511" s="4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5"/>
      <c r="H512" s="4"/>
      <c r="I512" s="4"/>
      <c r="J512" s="4"/>
      <c r="K512" s="4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5"/>
      <c r="H513" s="4"/>
      <c r="I513" s="4"/>
      <c r="J513" s="4"/>
      <c r="K513" s="4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5"/>
      <c r="H514" s="4"/>
      <c r="I514" s="4"/>
      <c r="J514" s="4"/>
      <c r="K514" s="4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5"/>
      <c r="H515" s="4"/>
      <c r="I515" s="4"/>
      <c r="J515" s="4"/>
      <c r="K515" s="4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5"/>
      <c r="H516" s="4"/>
      <c r="I516" s="4"/>
      <c r="J516" s="4"/>
      <c r="K516" s="4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5"/>
      <c r="H517" s="4"/>
      <c r="I517" s="4"/>
      <c r="J517" s="4"/>
      <c r="K517" s="4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5"/>
      <c r="H518" s="4"/>
      <c r="I518" s="4"/>
      <c r="J518" s="4"/>
      <c r="K518" s="4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5"/>
      <c r="H519" s="4"/>
      <c r="I519" s="4"/>
      <c r="J519" s="4"/>
      <c r="K519" s="4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5"/>
      <c r="H520" s="4"/>
      <c r="I520" s="4"/>
      <c r="J520" s="4"/>
      <c r="K520" s="4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5"/>
      <c r="H521" s="4"/>
      <c r="I521" s="4"/>
      <c r="J521" s="4"/>
      <c r="K521" s="4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5"/>
      <c r="H522" s="4"/>
      <c r="I522" s="4"/>
      <c r="J522" s="4"/>
      <c r="K522" s="4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5"/>
      <c r="H523" s="4"/>
      <c r="I523" s="4"/>
      <c r="J523" s="4"/>
      <c r="K523" s="4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5"/>
      <c r="H524" s="4"/>
      <c r="I524" s="4"/>
      <c r="J524" s="4"/>
      <c r="K524" s="4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5"/>
      <c r="H525" s="4"/>
      <c r="I525" s="4"/>
      <c r="J525" s="4"/>
      <c r="K525" s="4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5"/>
      <c r="H526" s="4"/>
      <c r="I526" s="4"/>
      <c r="J526" s="4"/>
      <c r="K526" s="4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5"/>
      <c r="H527" s="4"/>
      <c r="I527" s="4"/>
      <c r="J527" s="4"/>
      <c r="K527" s="4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5"/>
      <c r="H528" s="4"/>
      <c r="I528" s="4"/>
      <c r="J528" s="4"/>
      <c r="K528" s="4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5"/>
      <c r="H529" s="4"/>
      <c r="I529" s="4"/>
      <c r="J529" s="4"/>
      <c r="K529" s="4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5"/>
      <c r="H530" s="4"/>
      <c r="I530" s="4"/>
      <c r="J530" s="4"/>
      <c r="K530" s="4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5"/>
      <c r="H531" s="4"/>
      <c r="I531" s="4"/>
      <c r="J531" s="4"/>
      <c r="K531" s="4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5"/>
      <c r="H532" s="4"/>
      <c r="I532" s="4"/>
      <c r="J532" s="4"/>
      <c r="K532" s="4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5"/>
      <c r="H533" s="4"/>
      <c r="I533" s="4"/>
      <c r="J533" s="4"/>
      <c r="K533" s="4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5"/>
      <c r="H534" s="4"/>
      <c r="I534" s="4"/>
      <c r="J534" s="4"/>
      <c r="K534" s="4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5"/>
      <c r="H535" s="4"/>
      <c r="I535" s="4"/>
      <c r="J535" s="4"/>
      <c r="K535" s="4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5"/>
      <c r="H536" s="4"/>
      <c r="I536" s="4"/>
      <c r="J536" s="4"/>
      <c r="K536" s="4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5"/>
      <c r="H537" s="4"/>
      <c r="I537" s="4"/>
      <c r="J537" s="4"/>
      <c r="K537" s="4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5"/>
      <c r="H538" s="4"/>
      <c r="I538" s="4"/>
      <c r="J538" s="4"/>
      <c r="K538" s="4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5"/>
      <c r="H539" s="4"/>
      <c r="I539" s="4"/>
      <c r="J539" s="4"/>
      <c r="K539" s="4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5"/>
      <c r="H540" s="4"/>
      <c r="I540" s="4"/>
      <c r="J540" s="4"/>
      <c r="K540" s="4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5"/>
      <c r="H541" s="4"/>
      <c r="I541" s="4"/>
      <c r="J541" s="4"/>
      <c r="K541" s="4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5"/>
      <c r="H542" s="4"/>
      <c r="I542" s="4"/>
      <c r="J542" s="4"/>
      <c r="K542" s="4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5"/>
      <c r="H543" s="4"/>
      <c r="I543" s="4"/>
      <c r="J543" s="4"/>
      <c r="K543" s="4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5"/>
      <c r="H544" s="4"/>
      <c r="I544" s="4"/>
      <c r="J544" s="4"/>
      <c r="K544" s="4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5"/>
      <c r="H545" s="4"/>
      <c r="I545" s="4"/>
      <c r="J545" s="4"/>
      <c r="K545" s="4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5"/>
      <c r="H546" s="4"/>
      <c r="I546" s="4"/>
      <c r="J546" s="4"/>
      <c r="K546" s="4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5"/>
      <c r="H547" s="4"/>
      <c r="I547" s="4"/>
      <c r="J547" s="4"/>
      <c r="K547" s="4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5"/>
      <c r="H548" s="4"/>
      <c r="I548" s="4"/>
      <c r="J548" s="4"/>
      <c r="K548" s="4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5"/>
      <c r="H549" s="4"/>
      <c r="I549" s="4"/>
      <c r="J549" s="4"/>
      <c r="K549" s="4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5"/>
      <c r="H550" s="4"/>
      <c r="I550" s="4"/>
      <c r="J550" s="4"/>
      <c r="K550" s="4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5"/>
      <c r="H551" s="4"/>
      <c r="I551" s="4"/>
      <c r="J551" s="4"/>
      <c r="K551" s="4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5"/>
      <c r="H552" s="4"/>
      <c r="I552" s="4"/>
      <c r="J552" s="4"/>
      <c r="K552" s="4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5"/>
      <c r="H553" s="4"/>
      <c r="I553" s="4"/>
      <c r="J553" s="4"/>
      <c r="K553" s="4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5"/>
      <c r="H554" s="4"/>
      <c r="I554" s="4"/>
      <c r="J554" s="4"/>
      <c r="K554" s="4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5"/>
      <c r="H555" s="4"/>
      <c r="I555" s="4"/>
      <c r="J555" s="4"/>
      <c r="K555" s="4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r="556" customFormat="false" ht="13.8" hidden="false" customHeight="false" outlineLevel="0" collapsed="false">
      <c r="A556" s="4"/>
      <c r="B556" s="4"/>
      <c r="C556" s="4"/>
      <c r="D556" s="4"/>
      <c r="E556" s="4"/>
      <c r="F556" s="4"/>
      <c r="G556" s="5"/>
      <c r="H556" s="4"/>
      <c r="I556" s="4"/>
      <c r="J556" s="4"/>
      <c r="K556" s="4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customFormat="false" ht="13.8" hidden="false" customHeight="false" outlineLevel="0" collapsed="false">
      <c r="A557" s="4"/>
      <c r="B557" s="4"/>
      <c r="C557" s="4"/>
      <c r="D557" s="4"/>
      <c r="E557" s="4"/>
      <c r="F557" s="4"/>
      <c r="G557" s="5"/>
      <c r="H557" s="4"/>
      <c r="I557" s="4"/>
      <c r="J557" s="4"/>
      <c r="K557" s="4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r="558" customFormat="false" ht="13.8" hidden="false" customHeight="false" outlineLevel="0" collapsed="false">
      <c r="A558" s="4"/>
      <c r="B558" s="4"/>
      <c r="C558" s="4"/>
      <c r="D558" s="4"/>
      <c r="E558" s="4"/>
      <c r="F558" s="4"/>
      <c r="G558" s="5"/>
      <c r="H558" s="4"/>
      <c r="I558" s="4"/>
      <c r="J558" s="4"/>
      <c r="K558" s="4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customFormat="false" ht="13.8" hidden="false" customHeight="false" outlineLevel="0" collapsed="false">
      <c r="A559" s="4"/>
      <c r="B559" s="4"/>
      <c r="C559" s="4"/>
      <c r="D559" s="4"/>
      <c r="E559" s="4"/>
      <c r="F559" s="4"/>
      <c r="G559" s="5"/>
      <c r="H559" s="4"/>
      <c r="I559" s="4"/>
      <c r="J559" s="4"/>
      <c r="K559" s="4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r="560" customFormat="false" ht="13.8" hidden="false" customHeight="false" outlineLevel="0" collapsed="false">
      <c r="A560" s="4"/>
      <c r="B560" s="4"/>
      <c r="C560" s="4"/>
      <c r="D560" s="4"/>
      <c r="E560" s="4"/>
      <c r="F560" s="4"/>
      <c r="G560" s="5"/>
      <c r="H560" s="4"/>
      <c r="I560" s="4"/>
      <c r="J560" s="4"/>
      <c r="K560" s="4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customFormat="false" ht="13.8" hidden="false" customHeight="false" outlineLevel="0" collapsed="false">
      <c r="A561" s="4"/>
      <c r="B561" s="4"/>
      <c r="C561" s="4"/>
      <c r="D561" s="4"/>
      <c r="E561" s="4"/>
      <c r="F561" s="4"/>
      <c r="G561" s="5"/>
      <c r="H561" s="4"/>
      <c r="I561" s="4"/>
      <c r="J561" s="4"/>
      <c r="K561" s="4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r="562" customFormat="false" ht="13.8" hidden="false" customHeight="false" outlineLevel="0" collapsed="false">
      <c r="A562" s="4"/>
      <c r="B562" s="4"/>
      <c r="C562" s="4"/>
      <c r="D562" s="4"/>
      <c r="E562" s="4"/>
      <c r="F562" s="4"/>
      <c r="G562" s="5"/>
      <c r="H562" s="4"/>
      <c r="I562" s="4"/>
      <c r="J562" s="4"/>
      <c r="K562" s="4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customFormat="false" ht="13.8" hidden="false" customHeight="false" outlineLevel="0" collapsed="false">
      <c r="A563" s="4"/>
      <c r="B563" s="4"/>
      <c r="C563" s="4"/>
      <c r="D563" s="4"/>
      <c r="E563" s="4"/>
      <c r="F563" s="4"/>
      <c r="G563" s="5"/>
      <c r="H563" s="4"/>
      <c r="I563" s="4"/>
      <c r="J563" s="4"/>
      <c r="K563" s="4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r="564" customFormat="false" ht="13.8" hidden="false" customHeight="false" outlineLevel="0" collapsed="false">
      <c r="A564" s="4"/>
      <c r="B564" s="4"/>
      <c r="C564" s="4"/>
      <c r="D564" s="4"/>
      <c r="E564" s="4"/>
      <c r="F564" s="4"/>
      <c r="G564" s="5"/>
      <c r="H564" s="4"/>
      <c r="I564" s="4"/>
      <c r="J564" s="4"/>
      <c r="K564" s="4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customFormat="false" ht="13.8" hidden="false" customHeight="false" outlineLevel="0" collapsed="false">
      <c r="A565" s="4"/>
      <c r="B565" s="4"/>
      <c r="C565" s="4"/>
      <c r="D565" s="4"/>
      <c r="E565" s="4"/>
      <c r="F565" s="4"/>
      <c r="G565" s="5"/>
      <c r="H565" s="4"/>
      <c r="I565" s="4"/>
      <c r="J565" s="4"/>
      <c r="K565" s="4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r="566" customFormat="false" ht="13.8" hidden="false" customHeight="false" outlineLevel="0" collapsed="false">
      <c r="A566" s="4"/>
      <c r="B566" s="4"/>
      <c r="C566" s="4"/>
      <c r="D566" s="4"/>
      <c r="E566" s="4"/>
      <c r="F566" s="4"/>
      <c r="G566" s="5"/>
      <c r="H566" s="4"/>
      <c r="I566" s="4"/>
      <c r="J566" s="4"/>
      <c r="K566" s="4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customFormat="false" ht="13.8" hidden="false" customHeight="false" outlineLevel="0" collapsed="false">
      <c r="A567" s="4"/>
      <c r="B567" s="4"/>
      <c r="C567" s="4"/>
      <c r="D567" s="4"/>
      <c r="E567" s="4"/>
      <c r="F567" s="4"/>
      <c r="G567" s="5"/>
      <c r="H567" s="4"/>
      <c r="I567" s="4"/>
      <c r="J567" s="4"/>
      <c r="K567" s="4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r="568" customFormat="false" ht="13.8" hidden="false" customHeight="false" outlineLevel="0" collapsed="false">
      <c r="A568" s="4"/>
      <c r="B568" s="4"/>
      <c r="C568" s="4"/>
      <c r="D568" s="4"/>
      <c r="E568" s="4"/>
      <c r="F568" s="4"/>
      <c r="G568" s="5"/>
      <c r="H568" s="4"/>
      <c r="I568" s="4"/>
      <c r="J568" s="4"/>
      <c r="K568" s="4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customFormat="false" ht="13.8" hidden="false" customHeight="false" outlineLevel="0" collapsed="false">
      <c r="A569" s="4"/>
      <c r="B569" s="4"/>
      <c r="C569" s="4"/>
      <c r="D569" s="4"/>
      <c r="E569" s="4"/>
      <c r="F569" s="4"/>
      <c r="G569" s="5"/>
      <c r="H569" s="4"/>
      <c r="I569" s="4"/>
      <c r="J569" s="4"/>
      <c r="K569" s="4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r="570" customFormat="false" ht="13.8" hidden="false" customHeight="false" outlineLevel="0" collapsed="false">
      <c r="A570" s="4"/>
      <c r="B570" s="4"/>
      <c r="C570" s="4"/>
      <c r="D570" s="4"/>
      <c r="E570" s="4"/>
      <c r="F570" s="4"/>
      <c r="G570" s="5"/>
      <c r="H570" s="4"/>
      <c r="I570" s="4"/>
      <c r="J570" s="4"/>
      <c r="K570" s="4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customFormat="false" ht="13.8" hidden="false" customHeight="false" outlineLevel="0" collapsed="false">
      <c r="A571" s="4"/>
      <c r="B571" s="4"/>
      <c r="C571" s="4"/>
      <c r="D571" s="4"/>
      <c r="E571" s="4"/>
      <c r="F571" s="4"/>
      <c r="G571" s="5"/>
      <c r="H571" s="4"/>
      <c r="I571" s="4"/>
      <c r="J571" s="4"/>
      <c r="K571" s="4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r="572" customFormat="false" ht="13.8" hidden="false" customHeight="false" outlineLevel="0" collapsed="false">
      <c r="A572" s="4"/>
      <c r="B572" s="4"/>
      <c r="C572" s="4"/>
      <c r="D572" s="4"/>
      <c r="E572" s="4"/>
      <c r="F572" s="4"/>
      <c r="G572" s="5"/>
      <c r="H572" s="4"/>
      <c r="I572" s="4"/>
      <c r="J572" s="4"/>
      <c r="K572" s="4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customFormat="false" ht="13.8" hidden="false" customHeight="false" outlineLevel="0" collapsed="false">
      <c r="A573" s="4"/>
      <c r="B573" s="4"/>
      <c r="C573" s="4"/>
      <c r="D573" s="4"/>
      <c r="E573" s="4"/>
      <c r="F573" s="4"/>
      <c r="G573" s="5"/>
      <c r="H573" s="4"/>
      <c r="I573" s="4"/>
      <c r="J573" s="4"/>
      <c r="K573" s="4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r="574" customFormat="false" ht="13.8" hidden="false" customHeight="false" outlineLevel="0" collapsed="false">
      <c r="A574" s="4"/>
      <c r="B574" s="4"/>
      <c r="C574" s="4"/>
      <c r="D574" s="4"/>
      <c r="E574" s="4"/>
      <c r="F574" s="4"/>
      <c r="G574" s="5"/>
      <c r="H574" s="4"/>
      <c r="I574" s="4"/>
      <c r="J574" s="4"/>
      <c r="K574" s="4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customFormat="false" ht="13.8" hidden="false" customHeight="false" outlineLevel="0" collapsed="false">
      <c r="A575" s="4"/>
      <c r="B575" s="4"/>
      <c r="C575" s="4"/>
      <c r="D575" s="4"/>
      <c r="E575" s="4"/>
      <c r="F575" s="4"/>
      <c r="G575" s="5"/>
      <c r="H575" s="4"/>
      <c r="I575" s="4"/>
      <c r="J575" s="4"/>
      <c r="K575" s="4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r="576" customFormat="false" ht="13.8" hidden="false" customHeight="false" outlineLevel="0" collapsed="false">
      <c r="A576" s="4"/>
      <c r="B576" s="4"/>
      <c r="C576" s="4"/>
      <c r="D576" s="4"/>
      <c r="E576" s="4"/>
      <c r="F576" s="4"/>
      <c r="G576" s="5"/>
      <c r="H576" s="4"/>
      <c r="I576" s="4"/>
      <c r="J576" s="4"/>
      <c r="K576" s="4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customFormat="false" ht="13.8" hidden="false" customHeight="false" outlineLevel="0" collapsed="false">
      <c r="A577" s="4"/>
      <c r="B577" s="4"/>
      <c r="C577" s="4"/>
      <c r="D577" s="4"/>
      <c r="E577" s="4"/>
      <c r="F577" s="4"/>
      <c r="G577" s="5"/>
      <c r="H577" s="4"/>
      <c r="I577" s="4"/>
      <c r="J577" s="4"/>
      <c r="K577" s="4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r="578" customFormat="false" ht="13.8" hidden="false" customHeight="false" outlineLevel="0" collapsed="false">
      <c r="A578" s="4"/>
      <c r="B578" s="4"/>
      <c r="C578" s="4"/>
      <c r="D578" s="4"/>
      <c r="E578" s="4"/>
      <c r="F578" s="4"/>
      <c r="G578" s="5"/>
      <c r="H578" s="4"/>
      <c r="I578" s="4"/>
      <c r="J578" s="4"/>
      <c r="K578" s="4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customFormat="false" ht="13.8" hidden="false" customHeight="false" outlineLevel="0" collapsed="false">
      <c r="A579" s="4"/>
      <c r="B579" s="4"/>
      <c r="C579" s="4"/>
      <c r="D579" s="4"/>
      <c r="E579" s="4"/>
      <c r="F579" s="4"/>
      <c r="G579" s="5"/>
      <c r="H579" s="4"/>
      <c r="I579" s="4"/>
      <c r="J579" s="4"/>
      <c r="K579" s="4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r="580" customFormat="false" ht="13.8" hidden="false" customHeight="false" outlineLevel="0" collapsed="false">
      <c r="A580" s="4"/>
      <c r="B580" s="4"/>
      <c r="C580" s="4"/>
      <c r="D580" s="4"/>
      <c r="E580" s="4"/>
      <c r="F580" s="4"/>
      <c r="G580" s="5"/>
      <c r="H580" s="4"/>
      <c r="I580" s="4"/>
      <c r="J580" s="4"/>
      <c r="K580" s="4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customFormat="false" ht="13.8" hidden="false" customHeight="false" outlineLevel="0" collapsed="false">
      <c r="A581" s="4"/>
      <c r="B581" s="4"/>
      <c r="C581" s="4"/>
      <c r="D581" s="4"/>
      <c r="E581" s="4"/>
      <c r="F581" s="4"/>
      <c r="G581" s="5"/>
      <c r="H581" s="4"/>
      <c r="I581" s="4"/>
      <c r="J581" s="4"/>
      <c r="K581" s="4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r="582" customFormat="false" ht="13.8" hidden="false" customHeight="false" outlineLevel="0" collapsed="false">
      <c r="A582" s="4"/>
      <c r="B582" s="4"/>
      <c r="C582" s="4"/>
      <c r="D582" s="4"/>
      <c r="E582" s="4"/>
      <c r="F582" s="4"/>
      <c r="G582" s="5"/>
      <c r="H582" s="4"/>
      <c r="I582" s="4"/>
      <c r="J582" s="4"/>
      <c r="K582" s="4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customFormat="false" ht="13.8" hidden="false" customHeight="false" outlineLevel="0" collapsed="false">
      <c r="A583" s="4"/>
      <c r="B583" s="4"/>
      <c r="C583" s="4"/>
      <c r="D583" s="4"/>
      <c r="E583" s="4"/>
      <c r="F583" s="4"/>
      <c r="G583" s="5"/>
      <c r="H583" s="4"/>
      <c r="I583" s="4"/>
      <c r="J583" s="4"/>
      <c r="K583" s="4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r="584" customFormat="false" ht="13.8" hidden="false" customHeight="false" outlineLevel="0" collapsed="false">
      <c r="A584" s="4"/>
      <c r="B584" s="4"/>
      <c r="C584" s="4"/>
      <c r="D584" s="4"/>
      <c r="E584" s="4"/>
      <c r="F584" s="4"/>
      <c r="G584" s="5"/>
      <c r="H584" s="4"/>
      <c r="I584" s="4"/>
      <c r="J584" s="4"/>
      <c r="K584" s="4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customFormat="false" ht="13.8" hidden="false" customHeight="false" outlineLevel="0" collapsed="false">
      <c r="A585" s="4"/>
      <c r="B585" s="4"/>
      <c r="C585" s="4"/>
      <c r="D585" s="4"/>
      <c r="E585" s="4"/>
      <c r="F585" s="4"/>
      <c r="G585" s="5"/>
      <c r="H585" s="4"/>
      <c r="I585" s="4"/>
      <c r="J585" s="4"/>
      <c r="K585" s="4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r="586" customFormat="false" ht="13.8" hidden="false" customHeight="false" outlineLevel="0" collapsed="false">
      <c r="A586" s="4"/>
      <c r="B586" s="4"/>
      <c r="C586" s="4"/>
      <c r="D586" s="4"/>
      <c r="E586" s="4"/>
      <c r="F586" s="4"/>
      <c r="G586" s="5"/>
      <c r="H586" s="4"/>
      <c r="I586" s="4"/>
      <c r="J586" s="4"/>
      <c r="K586" s="4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customFormat="false" ht="13.8" hidden="false" customHeight="false" outlineLevel="0" collapsed="false">
      <c r="A587" s="4"/>
      <c r="B587" s="4"/>
      <c r="C587" s="4"/>
      <c r="D587" s="4"/>
      <c r="E587" s="4"/>
      <c r="F587" s="4"/>
      <c r="G587" s="5"/>
      <c r="H587" s="4"/>
      <c r="I587" s="4"/>
      <c r="J587" s="4"/>
      <c r="K587" s="4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r="588" customFormat="false" ht="13.8" hidden="false" customHeight="false" outlineLevel="0" collapsed="false">
      <c r="A588" s="4"/>
      <c r="B588" s="4"/>
      <c r="C588" s="4"/>
      <c r="D588" s="4"/>
      <c r="E588" s="4"/>
      <c r="F588" s="4"/>
      <c r="G588" s="5"/>
      <c r="H588" s="4"/>
      <c r="I588" s="4"/>
      <c r="J588" s="4"/>
      <c r="K588" s="4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customFormat="false" ht="13.8" hidden="false" customHeight="false" outlineLevel="0" collapsed="false">
      <c r="A589" s="4"/>
      <c r="B589" s="4"/>
      <c r="C589" s="4"/>
      <c r="D589" s="4"/>
      <c r="E589" s="4"/>
      <c r="F589" s="4"/>
      <c r="G589" s="5"/>
      <c r="H589" s="4"/>
      <c r="I589" s="4"/>
      <c r="J589" s="4"/>
      <c r="K589" s="4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r="590" customFormat="false" ht="13.8" hidden="false" customHeight="false" outlineLevel="0" collapsed="false">
      <c r="A590" s="4"/>
      <c r="B590" s="4"/>
      <c r="C590" s="4"/>
      <c r="D590" s="4"/>
      <c r="E590" s="4"/>
      <c r="F590" s="4"/>
      <c r="G590" s="5"/>
      <c r="H590" s="4"/>
      <c r="I590" s="4"/>
      <c r="J590" s="4"/>
      <c r="K590" s="4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customFormat="false" ht="13.8" hidden="false" customHeight="false" outlineLevel="0" collapsed="false">
      <c r="A591" s="4"/>
      <c r="B591" s="4"/>
      <c r="C591" s="4"/>
      <c r="D591" s="4"/>
      <c r="E591" s="4"/>
      <c r="F591" s="4"/>
      <c r="G591" s="5"/>
      <c r="H591" s="4"/>
      <c r="I591" s="4"/>
      <c r="J591" s="4"/>
      <c r="K591" s="4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r="592" customFormat="false" ht="13.8" hidden="false" customHeight="false" outlineLevel="0" collapsed="false">
      <c r="A592" s="4"/>
      <c r="B592" s="4"/>
      <c r="C592" s="4"/>
      <c r="D592" s="4"/>
      <c r="E592" s="4"/>
      <c r="F592" s="4"/>
      <c r="G592" s="5"/>
      <c r="H592" s="4"/>
      <c r="I592" s="4"/>
      <c r="J592" s="4"/>
      <c r="K592" s="4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customFormat="false" ht="13.8" hidden="false" customHeight="false" outlineLevel="0" collapsed="false">
      <c r="A593" s="4"/>
      <c r="B593" s="4"/>
      <c r="C593" s="4"/>
      <c r="D593" s="4"/>
      <c r="E593" s="4"/>
      <c r="F593" s="4"/>
      <c r="G593" s="5"/>
      <c r="H593" s="4"/>
      <c r="I593" s="4"/>
      <c r="J593" s="4"/>
      <c r="K593" s="4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r="594" customFormat="false" ht="13.8" hidden="false" customHeight="false" outlineLevel="0" collapsed="false">
      <c r="A594" s="4"/>
      <c r="B594" s="4"/>
      <c r="C594" s="4"/>
      <c r="D594" s="4"/>
      <c r="E594" s="4"/>
      <c r="F594" s="4"/>
      <c r="G594" s="5"/>
      <c r="H594" s="4"/>
      <c r="I594" s="4"/>
      <c r="J594" s="4"/>
      <c r="K594" s="4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customFormat="false" ht="13.8" hidden="false" customHeight="false" outlineLevel="0" collapsed="false">
      <c r="A595" s="4"/>
      <c r="B595" s="4"/>
      <c r="C595" s="4"/>
      <c r="D595" s="4"/>
      <c r="E595" s="4"/>
      <c r="F595" s="4"/>
      <c r="G595" s="5"/>
      <c r="H595" s="4"/>
      <c r="I595" s="4"/>
      <c r="J595" s="4"/>
      <c r="K595" s="4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r="596" customFormat="false" ht="13.8" hidden="false" customHeight="false" outlineLevel="0" collapsed="false">
      <c r="A596" s="4"/>
      <c r="B596" s="4"/>
      <c r="C596" s="4"/>
      <c r="D596" s="4"/>
      <c r="E596" s="4"/>
      <c r="F596" s="4"/>
      <c r="G596" s="5"/>
      <c r="H596" s="4"/>
      <c r="I596" s="4"/>
      <c r="J596" s="4"/>
      <c r="K596" s="4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customFormat="false" ht="13.8" hidden="false" customHeight="false" outlineLevel="0" collapsed="false">
      <c r="A597" s="4"/>
      <c r="B597" s="4"/>
      <c r="C597" s="4"/>
      <c r="D597" s="4"/>
      <c r="E597" s="4"/>
      <c r="F597" s="4"/>
      <c r="G597" s="5"/>
      <c r="H597" s="4"/>
      <c r="I597" s="4"/>
      <c r="J597" s="4"/>
      <c r="K597" s="4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r="598" customFormat="false" ht="13.8" hidden="false" customHeight="false" outlineLevel="0" collapsed="false">
      <c r="A598" s="4"/>
      <c r="B598" s="4"/>
      <c r="C598" s="4"/>
      <c r="D598" s="4"/>
      <c r="E598" s="4"/>
      <c r="F598" s="4"/>
      <c r="G598" s="5"/>
      <c r="H598" s="4"/>
      <c r="I598" s="4"/>
      <c r="J598" s="4"/>
      <c r="K598" s="4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customFormat="false" ht="13.8" hidden="false" customHeight="false" outlineLevel="0" collapsed="false">
      <c r="A599" s="4"/>
      <c r="B599" s="4"/>
      <c r="C599" s="4"/>
      <c r="D599" s="4"/>
      <c r="E599" s="4"/>
      <c r="F599" s="4"/>
      <c r="G599" s="5"/>
      <c r="H599" s="4"/>
      <c r="I599" s="4"/>
      <c r="J599" s="4"/>
      <c r="K599" s="4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r="600" customFormat="false" ht="13.8" hidden="false" customHeight="false" outlineLevel="0" collapsed="false">
      <c r="A600" s="4"/>
      <c r="B600" s="4"/>
      <c r="C600" s="4"/>
      <c r="D600" s="4"/>
      <c r="E600" s="4"/>
      <c r="F600" s="4"/>
      <c r="G600" s="5"/>
      <c r="H600" s="4"/>
      <c r="I600" s="4"/>
      <c r="J600" s="4"/>
      <c r="K600" s="4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customFormat="false" ht="13.8" hidden="false" customHeight="false" outlineLevel="0" collapsed="false">
      <c r="A601" s="4"/>
      <c r="B601" s="4"/>
      <c r="C601" s="4"/>
      <c r="D601" s="4"/>
      <c r="E601" s="4"/>
      <c r="F601" s="4"/>
      <c r="G601" s="5"/>
      <c r="H601" s="4"/>
      <c r="I601" s="4"/>
      <c r="J601" s="4"/>
      <c r="K601" s="4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r="602" customFormat="false" ht="13.8" hidden="false" customHeight="false" outlineLevel="0" collapsed="false">
      <c r="A602" s="4"/>
      <c r="B602" s="4"/>
      <c r="C602" s="4"/>
      <c r="D602" s="4"/>
      <c r="E602" s="4"/>
      <c r="F602" s="4"/>
      <c r="G602" s="5"/>
      <c r="H602" s="4"/>
      <c r="I602" s="4"/>
      <c r="J602" s="4"/>
      <c r="K602" s="4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customFormat="false" ht="13.8" hidden="false" customHeight="false" outlineLevel="0" collapsed="false">
      <c r="A603" s="4"/>
      <c r="B603" s="4"/>
      <c r="C603" s="4"/>
      <c r="D603" s="4"/>
      <c r="E603" s="4"/>
      <c r="F603" s="4"/>
      <c r="G603" s="5"/>
      <c r="H603" s="4"/>
      <c r="I603" s="4"/>
      <c r="J603" s="4"/>
      <c r="K603" s="4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r="604" customFormat="false" ht="13.8" hidden="false" customHeight="false" outlineLevel="0" collapsed="false">
      <c r="A604" s="4"/>
      <c r="B604" s="4"/>
      <c r="C604" s="4"/>
      <c r="D604" s="4"/>
      <c r="E604" s="4"/>
      <c r="F604" s="4"/>
      <c r="G604" s="5"/>
      <c r="H604" s="4"/>
      <c r="I604" s="4"/>
      <c r="J604" s="4"/>
      <c r="K604" s="4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customFormat="false" ht="13.8" hidden="false" customHeight="false" outlineLevel="0" collapsed="false">
      <c r="A605" s="4"/>
      <c r="B605" s="4"/>
      <c r="C605" s="4"/>
      <c r="D605" s="4"/>
      <c r="E605" s="4"/>
      <c r="F605" s="4"/>
      <c r="G605" s="5"/>
      <c r="H605" s="4"/>
      <c r="I605" s="4"/>
      <c r="J605" s="4"/>
      <c r="K605" s="4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r="606" customFormat="false" ht="13.8" hidden="false" customHeight="false" outlineLevel="0" collapsed="false">
      <c r="A606" s="4"/>
      <c r="B606" s="4"/>
      <c r="C606" s="4"/>
      <c r="D606" s="4"/>
      <c r="E606" s="4"/>
      <c r="F606" s="4"/>
      <c r="G606" s="5"/>
      <c r="H606" s="4"/>
      <c r="I606" s="4"/>
      <c r="J606" s="4"/>
      <c r="K606" s="4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customFormat="false" ht="13.8" hidden="false" customHeight="false" outlineLevel="0" collapsed="false">
      <c r="A607" s="4"/>
      <c r="B607" s="4"/>
      <c r="C607" s="4"/>
      <c r="D607" s="4"/>
      <c r="E607" s="4"/>
      <c r="F607" s="4"/>
      <c r="G607" s="5"/>
      <c r="H607" s="4"/>
      <c r="I607" s="4"/>
      <c r="J607" s="4"/>
      <c r="K607" s="4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r="608" customFormat="false" ht="13.8" hidden="false" customHeight="false" outlineLevel="0" collapsed="false">
      <c r="A608" s="4"/>
      <c r="B608" s="4"/>
      <c r="C608" s="4"/>
      <c r="D608" s="4"/>
      <c r="E608" s="4"/>
      <c r="F608" s="4"/>
      <c r="G608" s="5"/>
      <c r="H608" s="4"/>
      <c r="I608" s="4"/>
      <c r="J608" s="4"/>
      <c r="K608" s="4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customFormat="false" ht="13.8" hidden="false" customHeight="false" outlineLevel="0" collapsed="false">
      <c r="A609" s="4"/>
      <c r="B609" s="4"/>
      <c r="C609" s="4"/>
      <c r="D609" s="4"/>
      <c r="E609" s="4"/>
      <c r="F609" s="4"/>
      <c r="G609" s="5"/>
      <c r="H609" s="4"/>
      <c r="I609" s="4"/>
      <c r="J609" s="4"/>
      <c r="K609" s="4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r="610" customFormat="false" ht="13.8" hidden="false" customHeight="false" outlineLevel="0" collapsed="false">
      <c r="A610" s="4"/>
      <c r="B610" s="4"/>
      <c r="C610" s="4"/>
      <c r="D610" s="4"/>
      <c r="E610" s="4"/>
      <c r="F610" s="4"/>
      <c r="G610" s="5"/>
      <c r="H610" s="4"/>
      <c r="I610" s="4"/>
      <c r="J610" s="4"/>
      <c r="K610" s="4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customFormat="false" ht="13.8" hidden="false" customHeight="false" outlineLevel="0" collapsed="false">
      <c r="A611" s="4"/>
      <c r="B611" s="4"/>
      <c r="C611" s="4"/>
      <c r="D611" s="4"/>
      <c r="E611" s="4"/>
      <c r="F611" s="4"/>
      <c r="G611" s="5"/>
      <c r="H611" s="4"/>
      <c r="I611" s="4"/>
      <c r="J611" s="4"/>
      <c r="K611" s="4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r="612" customFormat="false" ht="13.8" hidden="false" customHeight="false" outlineLevel="0" collapsed="false">
      <c r="A612" s="4"/>
      <c r="B612" s="4"/>
      <c r="C612" s="4"/>
      <c r="D612" s="4"/>
      <c r="E612" s="4"/>
      <c r="F612" s="4"/>
      <c r="G612" s="5"/>
      <c r="H612" s="4"/>
      <c r="I612" s="4"/>
      <c r="J612" s="4"/>
      <c r="K612" s="4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customFormat="false" ht="13.8" hidden="false" customHeight="false" outlineLevel="0" collapsed="false">
      <c r="A613" s="4"/>
      <c r="B613" s="4"/>
      <c r="C613" s="4"/>
      <c r="D613" s="4"/>
      <c r="E613" s="4"/>
      <c r="F613" s="4"/>
      <c r="G613" s="5"/>
      <c r="H613" s="4"/>
      <c r="I613" s="4"/>
      <c r="J613" s="4"/>
      <c r="K613" s="4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r="614" customFormat="false" ht="13.8" hidden="false" customHeight="false" outlineLevel="0" collapsed="false">
      <c r="A614" s="4"/>
      <c r="B614" s="4"/>
      <c r="C614" s="4"/>
      <c r="D614" s="4"/>
      <c r="E614" s="4"/>
      <c r="F614" s="4"/>
      <c r="G614" s="5"/>
      <c r="H614" s="4"/>
      <c r="I614" s="4"/>
      <c r="J614" s="4"/>
      <c r="K614" s="4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customFormat="false" ht="13.8" hidden="false" customHeight="false" outlineLevel="0" collapsed="false">
      <c r="A615" s="4"/>
      <c r="B615" s="4"/>
      <c r="C615" s="4"/>
      <c r="D615" s="4"/>
      <c r="E615" s="4"/>
      <c r="F615" s="4"/>
      <c r="G615" s="5"/>
      <c r="H615" s="4"/>
      <c r="I615" s="4"/>
      <c r="J615" s="4"/>
      <c r="K615" s="4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r="616" customFormat="false" ht="13.8" hidden="false" customHeight="false" outlineLevel="0" collapsed="false">
      <c r="A616" s="4"/>
      <c r="B616" s="4"/>
      <c r="C616" s="4"/>
      <c r="D616" s="4"/>
      <c r="E616" s="4"/>
      <c r="F616" s="4"/>
      <c r="G616" s="5"/>
      <c r="H616" s="4"/>
      <c r="I616" s="4"/>
      <c r="J616" s="4"/>
      <c r="K616" s="4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customFormat="false" ht="13.8" hidden="false" customHeight="false" outlineLevel="0" collapsed="false">
      <c r="A617" s="4"/>
      <c r="B617" s="4"/>
      <c r="C617" s="4"/>
      <c r="D617" s="4"/>
      <c r="E617" s="4"/>
      <c r="F617" s="4"/>
      <c r="G617" s="5"/>
      <c r="H617" s="4"/>
      <c r="I617" s="4"/>
      <c r="J617" s="4"/>
      <c r="K617" s="4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r="618" customFormat="false" ht="13.8" hidden="false" customHeight="false" outlineLevel="0" collapsed="false">
      <c r="A618" s="4"/>
      <c r="B618" s="4"/>
      <c r="C618" s="4"/>
      <c r="D618" s="4"/>
      <c r="E618" s="4"/>
      <c r="F618" s="4"/>
      <c r="G618" s="5"/>
      <c r="H618" s="4"/>
      <c r="I618" s="4"/>
      <c r="J618" s="4"/>
      <c r="K618" s="4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customFormat="false" ht="13.8" hidden="false" customHeight="false" outlineLevel="0" collapsed="false">
      <c r="A619" s="4"/>
      <c r="B619" s="4"/>
      <c r="C619" s="4"/>
      <c r="D619" s="4"/>
      <c r="E619" s="4"/>
      <c r="F619" s="4"/>
      <c r="G619" s="5"/>
      <c r="H619" s="4"/>
      <c r="I619" s="4"/>
      <c r="J619" s="4"/>
      <c r="K619" s="4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r="620" customFormat="false" ht="13.8" hidden="false" customHeight="false" outlineLevel="0" collapsed="false">
      <c r="A620" s="4"/>
      <c r="B620" s="4"/>
      <c r="C620" s="4"/>
      <c r="D620" s="4"/>
      <c r="E620" s="4"/>
      <c r="F620" s="4"/>
      <c r="G620" s="5"/>
      <c r="H620" s="4"/>
      <c r="I620" s="4"/>
      <c r="J620" s="4"/>
      <c r="K620" s="4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customFormat="false" ht="13.8" hidden="false" customHeight="false" outlineLevel="0" collapsed="false">
      <c r="A621" s="4"/>
      <c r="B621" s="4"/>
      <c r="C621" s="4"/>
      <c r="D621" s="4"/>
      <c r="E621" s="4"/>
      <c r="F621" s="4"/>
      <c r="G621" s="5"/>
      <c r="H621" s="4"/>
      <c r="I621" s="4"/>
      <c r="J621" s="4"/>
      <c r="K621" s="4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r="622" customFormat="false" ht="13.8" hidden="false" customHeight="false" outlineLevel="0" collapsed="false">
      <c r="A622" s="4"/>
      <c r="B622" s="4"/>
      <c r="C622" s="4"/>
      <c r="D622" s="4"/>
      <c r="E622" s="4"/>
      <c r="F622" s="4"/>
      <c r="G622" s="5"/>
      <c r="H622" s="4"/>
      <c r="I622" s="4"/>
      <c r="J622" s="4"/>
      <c r="K622" s="4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customFormat="false" ht="13.8" hidden="false" customHeight="false" outlineLevel="0" collapsed="false">
      <c r="A623" s="4"/>
      <c r="B623" s="4"/>
      <c r="C623" s="4"/>
      <c r="D623" s="4"/>
      <c r="E623" s="4"/>
      <c r="F623" s="4"/>
      <c r="G623" s="5"/>
      <c r="H623" s="4"/>
      <c r="I623" s="4"/>
      <c r="J623" s="4"/>
      <c r="K623" s="4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r="624" customFormat="false" ht="13.8" hidden="false" customHeight="false" outlineLevel="0" collapsed="false">
      <c r="A624" s="4"/>
      <c r="B624" s="4"/>
      <c r="C624" s="4"/>
      <c r="D624" s="4"/>
      <c r="E624" s="4"/>
      <c r="F624" s="4"/>
      <c r="G624" s="5"/>
      <c r="H624" s="4"/>
      <c r="I624" s="4"/>
      <c r="J624" s="4"/>
      <c r="K624" s="4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customFormat="false" ht="13.8" hidden="false" customHeight="false" outlineLevel="0" collapsed="false">
      <c r="A625" s="4"/>
      <c r="B625" s="4"/>
      <c r="C625" s="4"/>
      <c r="D625" s="4"/>
      <c r="E625" s="4"/>
      <c r="F625" s="4"/>
      <c r="G625" s="5"/>
      <c r="H625" s="4"/>
      <c r="I625" s="4"/>
      <c r="J625" s="4"/>
      <c r="K625" s="4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r="626" customFormat="false" ht="13.8" hidden="false" customHeight="false" outlineLevel="0" collapsed="false">
      <c r="A626" s="4"/>
      <c r="B626" s="4"/>
      <c r="C626" s="4"/>
      <c r="D626" s="4"/>
      <c r="E626" s="4"/>
      <c r="F626" s="4"/>
      <c r="G626" s="5"/>
      <c r="H626" s="4"/>
      <c r="I626" s="4"/>
      <c r="J626" s="4"/>
      <c r="K626" s="4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customFormat="false" ht="13.8" hidden="false" customHeight="false" outlineLevel="0" collapsed="false">
      <c r="A627" s="4"/>
      <c r="B627" s="4"/>
      <c r="C627" s="4"/>
      <c r="D627" s="4"/>
      <c r="E627" s="4"/>
      <c r="F627" s="4"/>
      <c r="G627" s="5"/>
      <c r="H627" s="4"/>
      <c r="I627" s="4"/>
      <c r="J627" s="4"/>
      <c r="K627" s="4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r="628" customFormat="false" ht="13.8" hidden="false" customHeight="false" outlineLevel="0" collapsed="false">
      <c r="A628" s="4"/>
      <c r="B628" s="4"/>
      <c r="C628" s="4"/>
      <c r="D628" s="4"/>
      <c r="E628" s="4"/>
      <c r="F628" s="4"/>
      <c r="G628" s="5"/>
      <c r="H628" s="4"/>
      <c r="I628" s="4"/>
      <c r="J628" s="4"/>
      <c r="K628" s="4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customFormat="false" ht="13.8" hidden="false" customHeight="false" outlineLevel="0" collapsed="false">
      <c r="A629" s="4"/>
      <c r="B629" s="4"/>
      <c r="C629" s="4"/>
      <c r="D629" s="4"/>
      <c r="E629" s="4"/>
      <c r="F629" s="4"/>
      <c r="G629" s="5"/>
      <c r="H629" s="4"/>
      <c r="I629" s="4"/>
      <c r="J629" s="4"/>
      <c r="K629" s="4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r="630" customFormat="false" ht="13.8" hidden="false" customHeight="false" outlineLevel="0" collapsed="false">
      <c r="A630" s="4"/>
      <c r="B630" s="4"/>
      <c r="C630" s="4"/>
      <c r="D630" s="4"/>
      <c r="E630" s="4"/>
      <c r="F630" s="4"/>
      <c r="G630" s="5"/>
      <c r="H630" s="4"/>
      <c r="I630" s="4"/>
      <c r="J630" s="4"/>
      <c r="K630" s="4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customFormat="false" ht="13.8" hidden="false" customHeight="false" outlineLevel="0" collapsed="false">
      <c r="A631" s="4"/>
      <c r="B631" s="4"/>
      <c r="C631" s="4"/>
      <c r="D631" s="4"/>
      <c r="E631" s="4"/>
      <c r="F631" s="4"/>
      <c r="G631" s="5"/>
      <c r="H631" s="4"/>
      <c r="I631" s="4"/>
      <c r="J631" s="4"/>
      <c r="K631" s="4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r="632" customFormat="false" ht="13.8" hidden="false" customHeight="false" outlineLevel="0" collapsed="false">
      <c r="A632" s="4"/>
      <c r="B632" s="4"/>
      <c r="C632" s="4"/>
      <c r="D632" s="4"/>
      <c r="E632" s="4"/>
      <c r="F632" s="4"/>
      <c r="G632" s="5"/>
      <c r="H632" s="4"/>
      <c r="I632" s="4"/>
      <c r="J632" s="4"/>
      <c r="K632" s="4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customFormat="false" ht="13.8" hidden="false" customHeight="false" outlineLevel="0" collapsed="false">
      <c r="A633" s="4"/>
      <c r="B633" s="4"/>
      <c r="C633" s="4"/>
      <c r="D633" s="4"/>
      <c r="E633" s="4"/>
      <c r="F633" s="4"/>
      <c r="G633" s="5"/>
      <c r="H633" s="4"/>
      <c r="I633" s="4"/>
      <c r="J633" s="4"/>
      <c r="K633" s="4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r="634" customFormat="false" ht="13.8" hidden="false" customHeight="false" outlineLevel="0" collapsed="false">
      <c r="A634" s="4"/>
      <c r="B634" s="4"/>
      <c r="C634" s="4"/>
      <c r="D634" s="4"/>
      <c r="E634" s="4"/>
      <c r="F634" s="4"/>
      <c r="G634" s="5"/>
      <c r="H634" s="4"/>
      <c r="I634" s="4"/>
      <c r="J634" s="4"/>
      <c r="K634" s="4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customFormat="false" ht="13.8" hidden="false" customHeight="false" outlineLevel="0" collapsed="false">
      <c r="A635" s="4"/>
      <c r="B635" s="4"/>
      <c r="C635" s="4"/>
      <c r="D635" s="4"/>
      <c r="E635" s="4"/>
      <c r="F635" s="4"/>
      <c r="G635" s="5"/>
      <c r="H635" s="4"/>
      <c r="I635" s="4"/>
      <c r="J635" s="4"/>
      <c r="K635" s="4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r="636" customFormat="false" ht="13.8" hidden="false" customHeight="false" outlineLevel="0" collapsed="false">
      <c r="A636" s="4"/>
      <c r="B636" s="4"/>
      <c r="C636" s="4"/>
      <c r="D636" s="4"/>
      <c r="E636" s="4"/>
      <c r="F636" s="4"/>
      <c r="G636" s="5"/>
      <c r="H636" s="4"/>
      <c r="I636" s="4"/>
      <c r="J636" s="4"/>
      <c r="K636" s="4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customFormat="false" ht="13.8" hidden="false" customHeight="false" outlineLevel="0" collapsed="false">
      <c r="A637" s="4"/>
      <c r="B637" s="4"/>
      <c r="C637" s="4"/>
      <c r="D637" s="4"/>
      <c r="E637" s="4"/>
      <c r="F637" s="4"/>
      <c r="G637" s="5"/>
      <c r="H637" s="4"/>
      <c r="I637" s="4"/>
      <c r="J637" s="4"/>
      <c r="K637" s="4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r="638" customFormat="false" ht="13.8" hidden="false" customHeight="false" outlineLevel="0" collapsed="false">
      <c r="A638" s="4"/>
      <c r="B638" s="4"/>
      <c r="C638" s="4"/>
      <c r="D638" s="4"/>
      <c r="E638" s="4"/>
      <c r="F638" s="4"/>
      <c r="G638" s="5"/>
      <c r="H638" s="4"/>
      <c r="I638" s="4"/>
      <c r="J638" s="4"/>
      <c r="K638" s="4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customFormat="false" ht="13.8" hidden="false" customHeight="false" outlineLevel="0" collapsed="false">
      <c r="A639" s="4"/>
      <c r="B639" s="4"/>
      <c r="C639" s="4"/>
      <c r="D639" s="4"/>
      <c r="E639" s="4"/>
      <c r="F639" s="4"/>
      <c r="G639" s="5"/>
      <c r="H639" s="4"/>
      <c r="I639" s="4"/>
      <c r="J639" s="4"/>
      <c r="K639" s="4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r="640" customFormat="false" ht="13.8" hidden="false" customHeight="false" outlineLevel="0" collapsed="false">
      <c r="A640" s="4"/>
      <c r="B640" s="4"/>
      <c r="C640" s="4"/>
      <c r="D640" s="4"/>
      <c r="E640" s="4"/>
      <c r="F640" s="4"/>
      <c r="G640" s="5"/>
      <c r="H640" s="4"/>
      <c r="I640" s="4"/>
      <c r="J640" s="4"/>
      <c r="K640" s="4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customFormat="false" ht="13.8" hidden="false" customHeight="false" outlineLevel="0" collapsed="false">
      <c r="A641" s="4"/>
      <c r="B641" s="4"/>
      <c r="C641" s="4"/>
      <c r="D641" s="4"/>
      <c r="E641" s="4"/>
      <c r="F641" s="4"/>
      <c r="G641" s="5"/>
      <c r="H641" s="4"/>
      <c r="I641" s="4"/>
      <c r="J641" s="4"/>
      <c r="K641" s="4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r="642" customFormat="false" ht="13.8" hidden="false" customHeight="false" outlineLevel="0" collapsed="false">
      <c r="A642" s="4"/>
      <c r="B642" s="4"/>
      <c r="C642" s="4"/>
      <c r="D642" s="4"/>
      <c r="E642" s="4"/>
      <c r="F642" s="4"/>
      <c r="G642" s="5"/>
      <c r="H642" s="4"/>
      <c r="I642" s="4"/>
      <c r="J642" s="4"/>
      <c r="K642" s="4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customFormat="false" ht="13.8" hidden="false" customHeight="false" outlineLevel="0" collapsed="false">
      <c r="A643" s="4"/>
      <c r="B643" s="4"/>
      <c r="C643" s="4"/>
      <c r="D643" s="4"/>
      <c r="E643" s="4"/>
      <c r="F643" s="4"/>
      <c r="G643" s="5"/>
      <c r="H643" s="4"/>
      <c r="I643" s="4"/>
      <c r="J643" s="4"/>
      <c r="K643" s="4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r="644" customFormat="false" ht="13.8" hidden="false" customHeight="false" outlineLevel="0" collapsed="false">
      <c r="A644" s="4"/>
      <c r="B644" s="4"/>
      <c r="C644" s="4"/>
      <c r="D644" s="4"/>
      <c r="E644" s="4"/>
      <c r="F644" s="4"/>
      <c r="G644" s="5"/>
      <c r="H644" s="4"/>
      <c r="I644" s="4"/>
      <c r="J644" s="4"/>
      <c r="K644" s="4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customFormat="false" ht="13.8" hidden="false" customHeight="false" outlineLevel="0" collapsed="false">
      <c r="A645" s="4"/>
      <c r="B645" s="4"/>
      <c r="C645" s="4"/>
      <c r="D645" s="4"/>
      <c r="E645" s="4"/>
      <c r="F645" s="4"/>
      <c r="G645" s="5"/>
      <c r="H645" s="4"/>
      <c r="I645" s="4"/>
      <c r="J645" s="4"/>
      <c r="K645" s="4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r="646" customFormat="false" ht="13.8" hidden="false" customHeight="false" outlineLevel="0" collapsed="false">
      <c r="A646" s="4"/>
      <c r="B646" s="4"/>
      <c r="C646" s="4"/>
      <c r="D646" s="4"/>
      <c r="E646" s="4"/>
      <c r="F646" s="4"/>
      <c r="G646" s="5"/>
      <c r="H646" s="4"/>
      <c r="I646" s="4"/>
      <c r="J646" s="4"/>
      <c r="K646" s="4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customFormat="false" ht="13.8" hidden="false" customHeight="false" outlineLevel="0" collapsed="false">
      <c r="A647" s="4"/>
      <c r="B647" s="4"/>
      <c r="C647" s="4"/>
      <c r="D647" s="4"/>
      <c r="E647" s="4"/>
      <c r="F647" s="4"/>
      <c r="G647" s="5"/>
      <c r="H647" s="4"/>
      <c r="I647" s="4"/>
      <c r="J647" s="4"/>
      <c r="K647" s="4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r="648" customFormat="false" ht="13.8" hidden="false" customHeight="false" outlineLevel="0" collapsed="false">
      <c r="A648" s="4"/>
      <c r="B648" s="4"/>
      <c r="C648" s="4"/>
      <c r="D648" s="4"/>
      <c r="E648" s="4"/>
      <c r="F648" s="4"/>
      <c r="G648" s="5"/>
      <c r="H648" s="4"/>
      <c r="I648" s="4"/>
      <c r="J648" s="4"/>
      <c r="K648" s="4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customFormat="false" ht="13.8" hidden="false" customHeight="false" outlineLevel="0" collapsed="false">
      <c r="A649" s="4"/>
      <c r="B649" s="4"/>
      <c r="C649" s="4"/>
      <c r="D649" s="4"/>
      <c r="E649" s="4"/>
      <c r="F649" s="4"/>
      <c r="G649" s="5"/>
      <c r="H649" s="4"/>
      <c r="I649" s="4"/>
      <c r="J649" s="4"/>
      <c r="K649" s="4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r="650" customFormat="false" ht="13.8" hidden="false" customHeight="false" outlineLevel="0" collapsed="false">
      <c r="A650" s="4"/>
      <c r="B650" s="4"/>
      <c r="C650" s="4"/>
      <c r="D650" s="4"/>
      <c r="E650" s="4"/>
      <c r="F650" s="4"/>
      <c r="G650" s="5"/>
      <c r="H650" s="4"/>
      <c r="I650" s="4"/>
      <c r="J650" s="4"/>
      <c r="K650" s="4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customFormat="false" ht="13.8" hidden="false" customHeight="false" outlineLevel="0" collapsed="false">
      <c r="A651" s="4"/>
      <c r="B651" s="4"/>
      <c r="C651" s="4"/>
      <c r="D651" s="4"/>
      <c r="E651" s="4"/>
      <c r="F651" s="4"/>
      <c r="G651" s="5"/>
      <c r="H651" s="4"/>
      <c r="I651" s="4"/>
      <c r="J651" s="4"/>
      <c r="K651" s="4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r="652" customFormat="false" ht="13.8" hidden="false" customHeight="false" outlineLevel="0" collapsed="false">
      <c r="A652" s="4"/>
      <c r="B652" s="4"/>
      <c r="C652" s="4"/>
      <c r="D652" s="4"/>
      <c r="E652" s="4"/>
      <c r="F652" s="4"/>
      <c r="G652" s="5"/>
      <c r="H652" s="4"/>
      <c r="I652" s="4"/>
      <c r="J652" s="4"/>
      <c r="K652" s="4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customFormat="false" ht="13.8" hidden="false" customHeight="false" outlineLevel="0" collapsed="false">
      <c r="A653" s="4"/>
      <c r="B653" s="4"/>
      <c r="C653" s="4"/>
      <c r="D653" s="4"/>
      <c r="E653" s="4"/>
      <c r="F653" s="4"/>
      <c r="G653" s="5"/>
      <c r="H653" s="4"/>
      <c r="I653" s="4"/>
      <c r="J653" s="4"/>
      <c r="K653" s="4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r="654" customFormat="false" ht="13.8" hidden="false" customHeight="false" outlineLevel="0" collapsed="false">
      <c r="A654" s="4"/>
      <c r="B654" s="4"/>
      <c r="C654" s="4"/>
      <c r="D654" s="4"/>
      <c r="E654" s="4"/>
      <c r="F654" s="4"/>
      <c r="G654" s="5"/>
      <c r="H654" s="4"/>
      <c r="I654" s="4"/>
      <c r="J654" s="4"/>
      <c r="K654" s="4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customFormat="false" ht="13.8" hidden="false" customHeight="false" outlineLevel="0" collapsed="false">
      <c r="A655" s="4"/>
      <c r="B655" s="4"/>
      <c r="C655" s="4"/>
      <c r="D655" s="4"/>
      <c r="E655" s="4"/>
      <c r="F655" s="4"/>
      <c r="G655" s="5"/>
      <c r="H655" s="4"/>
      <c r="I655" s="4"/>
      <c r="J655" s="4"/>
      <c r="K655" s="4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r="656" customFormat="false" ht="13.8" hidden="false" customHeight="false" outlineLevel="0" collapsed="false">
      <c r="A656" s="4"/>
      <c r="B656" s="4"/>
      <c r="C656" s="4"/>
      <c r="D656" s="4"/>
      <c r="E656" s="4"/>
      <c r="F656" s="4"/>
      <c r="G656" s="5"/>
      <c r="H656" s="4"/>
      <c r="I656" s="4"/>
      <c r="J656" s="4"/>
      <c r="K656" s="4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customFormat="false" ht="13.8" hidden="false" customHeight="false" outlineLevel="0" collapsed="false">
      <c r="A657" s="4"/>
      <c r="B657" s="4"/>
      <c r="C657" s="4"/>
      <c r="D657" s="4"/>
      <c r="E657" s="4"/>
      <c r="F657" s="4"/>
      <c r="G657" s="5"/>
      <c r="H657" s="4"/>
      <c r="I657" s="4"/>
      <c r="J657" s="4"/>
      <c r="K657" s="4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r="658" customFormat="false" ht="13.8" hidden="false" customHeight="false" outlineLevel="0" collapsed="false">
      <c r="A658" s="4"/>
      <c r="B658" s="4"/>
      <c r="C658" s="4"/>
      <c r="D658" s="4"/>
      <c r="E658" s="4"/>
      <c r="F658" s="4"/>
      <c r="G658" s="5"/>
      <c r="H658" s="4"/>
      <c r="I658" s="4"/>
      <c r="J658" s="4"/>
      <c r="K658" s="4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customFormat="false" ht="13.8" hidden="false" customHeight="false" outlineLevel="0" collapsed="false">
      <c r="A659" s="4"/>
      <c r="B659" s="4"/>
      <c r="C659" s="4"/>
      <c r="D659" s="4"/>
      <c r="E659" s="4"/>
      <c r="F659" s="4"/>
      <c r="G659" s="5"/>
      <c r="H659" s="4"/>
      <c r="I659" s="4"/>
      <c r="J659" s="4"/>
      <c r="K659" s="4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r="660" customFormat="false" ht="13.8" hidden="false" customHeight="false" outlineLevel="0" collapsed="false">
      <c r="A660" s="4"/>
      <c r="B660" s="4"/>
      <c r="C660" s="4"/>
      <c r="D660" s="4"/>
      <c r="E660" s="4"/>
      <c r="F660" s="4"/>
      <c r="G660" s="5"/>
      <c r="H660" s="4"/>
      <c r="I660" s="4"/>
      <c r="J660" s="4"/>
      <c r="K660" s="4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customFormat="false" ht="13.8" hidden="false" customHeight="false" outlineLevel="0" collapsed="false">
      <c r="A661" s="4"/>
      <c r="B661" s="4"/>
      <c r="C661" s="4"/>
      <c r="D661" s="4"/>
      <c r="E661" s="4"/>
      <c r="F661" s="4"/>
      <c r="G661" s="5"/>
      <c r="H661" s="4"/>
      <c r="I661" s="4"/>
      <c r="J661" s="4"/>
      <c r="K661" s="4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r="662" customFormat="false" ht="13.8" hidden="false" customHeight="false" outlineLevel="0" collapsed="false">
      <c r="A662" s="4"/>
      <c r="B662" s="4"/>
      <c r="C662" s="4"/>
      <c r="D662" s="4"/>
      <c r="E662" s="4"/>
      <c r="F662" s="4"/>
      <c r="G662" s="5"/>
      <c r="H662" s="4"/>
      <c r="I662" s="4"/>
      <c r="J662" s="4"/>
      <c r="K662" s="4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customFormat="false" ht="13.8" hidden="false" customHeight="false" outlineLevel="0" collapsed="false">
      <c r="A663" s="4"/>
      <c r="B663" s="4"/>
      <c r="C663" s="4"/>
      <c r="D663" s="4"/>
      <c r="E663" s="4"/>
      <c r="F663" s="4"/>
      <c r="G663" s="5"/>
      <c r="H663" s="4"/>
      <c r="I663" s="4"/>
      <c r="J663" s="4"/>
      <c r="K663" s="4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r="664" customFormat="false" ht="13.8" hidden="false" customHeight="false" outlineLevel="0" collapsed="false">
      <c r="A664" s="4"/>
      <c r="B664" s="4"/>
      <c r="C664" s="4"/>
      <c r="D664" s="4"/>
      <c r="E664" s="4"/>
      <c r="F664" s="4"/>
      <c r="G664" s="5"/>
      <c r="H664" s="4"/>
      <c r="I664" s="4"/>
      <c r="J664" s="4"/>
      <c r="K664" s="4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customFormat="false" ht="13.8" hidden="false" customHeight="false" outlineLevel="0" collapsed="false">
      <c r="A665" s="4"/>
      <c r="B665" s="4"/>
      <c r="C665" s="4"/>
      <c r="D665" s="4"/>
      <c r="E665" s="4"/>
      <c r="F665" s="4"/>
      <c r="G665" s="5"/>
      <c r="H665" s="4"/>
      <c r="I665" s="4"/>
      <c r="J665" s="4"/>
      <c r="K665" s="4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r="666" customFormat="false" ht="13.8" hidden="false" customHeight="false" outlineLevel="0" collapsed="false">
      <c r="A666" s="4"/>
      <c r="B666" s="4"/>
      <c r="C666" s="4"/>
      <c r="D666" s="4"/>
      <c r="E666" s="4"/>
      <c r="F666" s="4"/>
      <c r="G666" s="5"/>
      <c r="H666" s="4"/>
      <c r="I666" s="4"/>
      <c r="J666" s="4"/>
      <c r="K666" s="4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customFormat="false" ht="13.8" hidden="false" customHeight="false" outlineLevel="0" collapsed="false">
      <c r="A667" s="4"/>
      <c r="B667" s="4"/>
      <c r="C667" s="4"/>
      <c r="D667" s="4"/>
      <c r="E667" s="4"/>
      <c r="F667" s="4"/>
      <c r="G667" s="5"/>
      <c r="H667" s="4"/>
      <c r="I667" s="4"/>
      <c r="J667" s="4"/>
      <c r="K667" s="4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r="668" customFormat="false" ht="13.8" hidden="false" customHeight="false" outlineLevel="0" collapsed="false">
      <c r="A668" s="4"/>
      <c r="B668" s="4"/>
      <c r="C668" s="4"/>
      <c r="D668" s="4"/>
      <c r="E668" s="4"/>
      <c r="F668" s="4"/>
      <c r="G668" s="5"/>
      <c r="H668" s="4"/>
      <c r="I668" s="4"/>
      <c r="J668" s="4"/>
      <c r="K668" s="4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customFormat="false" ht="13.8" hidden="false" customHeight="false" outlineLevel="0" collapsed="false">
      <c r="A669" s="4"/>
      <c r="B669" s="4"/>
      <c r="C669" s="4"/>
      <c r="D669" s="4"/>
      <c r="E669" s="4"/>
      <c r="F669" s="4"/>
      <c r="G669" s="5"/>
      <c r="H669" s="4"/>
      <c r="I669" s="4"/>
      <c r="J669" s="4"/>
      <c r="K669" s="4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r="670" customFormat="false" ht="13.8" hidden="false" customHeight="false" outlineLevel="0" collapsed="false">
      <c r="A670" s="4"/>
      <c r="B670" s="4"/>
      <c r="C670" s="4"/>
      <c r="D670" s="4"/>
      <c r="E670" s="4"/>
      <c r="F670" s="4"/>
      <c r="G670" s="5"/>
      <c r="H670" s="4"/>
      <c r="I670" s="4"/>
      <c r="J670" s="4"/>
      <c r="K670" s="4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customFormat="false" ht="13.8" hidden="false" customHeight="false" outlineLevel="0" collapsed="false">
      <c r="A671" s="4"/>
      <c r="B671" s="4"/>
      <c r="C671" s="4"/>
      <c r="D671" s="4"/>
      <c r="E671" s="4"/>
      <c r="F671" s="4"/>
      <c r="G671" s="5"/>
      <c r="H671" s="4"/>
      <c r="I671" s="4"/>
      <c r="J671" s="4"/>
      <c r="K671" s="4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r="672" customFormat="false" ht="13.8" hidden="false" customHeight="false" outlineLevel="0" collapsed="false">
      <c r="A672" s="4"/>
      <c r="B672" s="4"/>
      <c r="C672" s="4"/>
      <c r="D672" s="4"/>
      <c r="E672" s="4"/>
      <c r="F672" s="4"/>
      <c r="G672" s="5"/>
      <c r="H672" s="4"/>
      <c r="I672" s="4"/>
      <c r="J672" s="4"/>
      <c r="K672" s="4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customFormat="false" ht="13.8" hidden="false" customHeight="false" outlineLevel="0" collapsed="false">
      <c r="A673" s="4"/>
      <c r="B673" s="4"/>
      <c r="C673" s="4"/>
      <c r="D673" s="4"/>
      <c r="E673" s="4"/>
      <c r="F673" s="4"/>
      <c r="G673" s="5"/>
      <c r="H673" s="4"/>
      <c r="I673" s="4"/>
      <c r="J673" s="4"/>
      <c r="K673" s="4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r="674" customFormat="false" ht="13.8" hidden="false" customHeight="false" outlineLevel="0" collapsed="false">
      <c r="A674" s="4"/>
      <c r="B674" s="4"/>
      <c r="C674" s="4"/>
      <c r="D674" s="4"/>
      <c r="E674" s="4"/>
      <c r="F674" s="4"/>
      <c r="G674" s="5"/>
      <c r="H674" s="4"/>
      <c r="I674" s="4"/>
      <c r="J674" s="4"/>
      <c r="K674" s="4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customFormat="false" ht="13.8" hidden="false" customHeight="false" outlineLevel="0" collapsed="false">
      <c r="A675" s="4"/>
      <c r="B675" s="4"/>
      <c r="C675" s="4"/>
      <c r="D675" s="4"/>
      <c r="E675" s="4"/>
      <c r="F675" s="4"/>
      <c r="G675" s="5"/>
      <c r="H675" s="4"/>
      <c r="I675" s="4"/>
      <c r="J675" s="4"/>
      <c r="K675" s="4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r="676" customFormat="false" ht="13.8" hidden="false" customHeight="false" outlineLevel="0" collapsed="false">
      <c r="A676" s="4"/>
      <c r="B676" s="4"/>
      <c r="C676" s="4"/>
      <c r="D676" s="4"/>
      <c r="E676" s="4"/>
      <c r="F676" s="4"/>
      <c r="G676" s="5"/>
      <c r="H676" s="4"/>
      <c r="I676" s="4"/>
      <c r="J676" s="4"/>
      <c r="K676" s="4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customFormat="false" ht="13.8" hidden="false" customHeight="false" outlineLevel="0" collapsed="false">
      <c r="A677" s="4"/>
      <c r="B677" s="4"/>
      <c r="C677" s="4"/>
      <c r="D677" s="4"/>
      <c r="E677" s="4"/>
      <c r="F677" s="4"/>
      <c r="G677" s="5"/>
      <c r="H677" s="4"/>
      <c r="I677" s="4"/>
      <c r="J677" s="4"/>
      <c r="K677" s="4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r="678" customFormat="false" ht="13.8" hidden="false" customHeight="false" outlineLevel="0" collapsed="false">
      <c r="A678" s="4"/>
      <c r="B678" s="4"/>
      <c r="C678" s="4"/>
      <c r="D678" s="4"/>
      <c r="E678" s="4"/>
      <c r="F678" s="4"/>
      <c r="G678" s="5"/>
      <c r="H678" s="4"/>
      <c r="I678" s="4"/>
      <c r="J678" s="4"/>
      <c r="K678" s="4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customFormat="false" ht="13.8" hidden="false" customHeight="false" outlineLevel="0" collapsed="false">
      <c r="A679" s="4"/>
      <c r="B679" s="4"/>
      <c r="C679" s="4"/>
      <c r="D679" s="4"/>
      <c r="E679" s="4"/>
      <c r="F679" s="4"/>
      <c r="G679" s="5"/>
      <c r="H679" s="4"/>
      <c r="I679" s="4"/>
      <c r="J679" s="4"/>
      <c r="K679" s="4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r="680" customFormat="false" ht="13.8" hidden="false" customHeight="false" outlineLevel="0" collapsed="false">
      <c r="A680" s="4"/>
      <c r="B680" s="4"/>
      <c r="C680" s="4"/>
      <c r="D680" s="4"/>
      <c r="E680" s="4"/>
      <c r="F680" s="4"/>
      <c r="G680" s="5"/>
      <c r="H680" s="4"/>
      <c r="I680" s="4"/>
      <c r="J680" s="4"/>
      <c r="K680" s="4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customFormat="false" ht="13.8" hidden="false" customHeight="false" outlineLevel="0" collapsed="false">
      <c r="A681" s="4"/>
      <c r="B681" s="4"/>
      <c r="C681" s="4"/>
      <c r="D681" s="4"/>
      <c r="E681" s="4"/>
      <c r="F681" s="4"/>
      <c r="G681" s="5"/>
      <c r="H681" s="4"/>
      <c r="I681" s="4"/>
      <c r="J681" s="4"/>
      <c r="K681" s="4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r="682" customFormat="false" ht="13.8" hidden="false" customHeight="false" outlineLevel="0" collapsed="false">
      <c r="A682" s="4"/>
      <c r="B682" s="4"/>
      <c r="C682" s="4"/>
      <c r="D682" s="4"/>
      <c r="E682" s="4"/>
      <c r="F682" s="4"/>
      <c r="G682" s="5"/>
      <c r="H682" s="4"/>
      <c r="I682" s="4"/>
      <c r="J682" s="4"/>
      <c r="K682" s="4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customFormat="false" ht="13.8" hidden="false" customHeight="false" outlineLevel="0" collapsed="false">
      <c r="A683" s="4"/>
      <c r="B683" s="4"/>
      <c r="C683" s="4"/>
      <c r="D683" s="4"/>
      <c r="E683" s="4"/>
      <c r="F683" s="4"/>
      <c r="G683" s="5"/>
      <c r="H683" s="4"/>
      <c r="I683" s="4"/>
      <c r="J683" s="4"/>
      <c r="K683" s="4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r="684" customFormat="false" ht="13.8" hidden="false" customHeight="false" outlineLevel="0" collapsed="false">
      <c r="A684" s="4"/>
      <c r="B684" s="4"/>
      <c r="C684" s="4"/>
      <c r="D684" s="4"/>
      <c r="E684" s="4"/>
      <c r="F684" s="4"/>
      <c r="G684" s="5"/>
      <c r="H684" s="4"/>
      <c r="I684" s="4"/>
      <c r="J684" s="4"/>
      <c r="K684" s="4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customFormat="false" ht="13.8" hidden="false" customHeight="false" outlineLevel="0" collapsed="false">
      <c r="A685" s="4"/>
      <c r="B685" s="4"/>
      <c r="C685" s="4"/>
      <c r="D685" s="4"/>
      <c r="E685" s="4"/>
      <c r="F685" s="4"/>
      <c r="G685" s="5"/>
      <c r="H685" s="4"/>
      <c r="I685" s="4"/>
      <c r="J685" s="4"/>
      <c r="K685" s="4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r="686" customFormat="false" ht="13.8" hidden="false" customHeight="false" outlineLevel="0" collapsed="false">
      <c r="A686" s="4"/>
      <c r="B686" s="4"/>
      <c r="C686" s="4"/>
      <c r="D686" s="4"/>
      <c r="E686" s="4"/>
      <c r="F686" s="4"/>
      <c r="G686" s="5"/>
      <c r="H686" s="4"/>
      <c r="I686" s="4"/>
      <c r="J686" s="4"/>
      <c r="K686" s="4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customFormat="false" ht="13.8" hidden="false" customHeight="false" outlineLevel="0" collapsed="false">
      <c r="A687" s="4"/>
      <c r="B687" s="4"/>
      <c r="C687" s="4"/>
      <c r="D687" s="4"/>
      <c r="E687" s="4"/>
      <c r="F687" s="4"/>
      <c r="G687" s="5"/>
      <c r="H687" s="4"/>
      <c r="I687" s="4"/>
      <c r="J687" s="4"/>
      <c r="K687" s="4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r="688" customFormat="false" ht="13.8" hidden="false" customHeight="false" outlineLevel="0" collapsed="false">
      <c r="A688" s="4"/>
      <c r="B688" s="4"/>
      <c r="C688" s="4"/>
      <c r="D688" s="4"/>
      <c r="E688" s="4"/>
      <c r="F688" s="4"/>
      <c r="G688" s="5"/>
      <c r="H688" s="4"/>
      <c r="I688" s="4"/>
      <c r="J688" s="4"/>
      <c r="K688" s="4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customFormat="false" ht="13.8" hidden="false" customHeight="false" outlineLevel="0" collapsed="false">
      <c r="A689" s="4"/>
      <c r="B689" s="4"/>
      <c r="C689" s="4"/>
      <c r="D689" s="4"/>
      <c r="E689" s="4"/>
      <c r="F689" s="4"/>
      <c r="G689" s="5"/>
      <c r="H689" s="4"/>
      <c r="I689" s="4"/>
      <c r="J689" s="4"/>
      <c r="K689" s="4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r="690" customFormat="false" ht="13.8" hidden="false" customHeight="false" outlineLevel="0" collapsed="false">
      <c r="A690" s="4"/>
      <c r="B690" s="4"/>
      <c r="C690" s="4"/>
      <c r="D690" s="4"/>
      <c r="E690" s="4"/>
      <c r="F690" s="4"/>
      <c r="G690" s="5"/>
      <c r="H690" s="4"/>
      <c r="I690" s="4"/>
      <c r="J690" s="4"/>
      <c r="K690" s="4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customFormat="false" ht="13.8" hidden="false" customHeight="false" outlineLevel="0" collapsed="false">
      <c r="A691" s="4"/>
      <c r="B691" s="4"/>
      <c r="C691" s="4"/>
      <c r="D691" s="4"/>
      <c r="E691" s="4"/>
      <c r="F691" s="4"/>
      <c r="G691" s="5"/>
      <c r="H691" s="4"/>
      <c r="I691" s="4"/>
      <c r="J691" s="4"/>
      <c r="K691" s="4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r="692" customFormat="false" ht="13.8" hidden="false" customHeight="false" outlineLevel="0" collapsed="false">
      <c r="A692" s="4"/>
      <c r="B692" s="4"/>
      <c r="C692" s="4"/>
      <c r="D692" s="4"/>
      <c r="E692" s="4"/>
      <c r="F692" s="4"/>
      <c r="G692" s="5"/>
      <c r="H692" s="4"/>
      <c r="I692" s="4"/>
      <c r="J692" s="4"/>
      <c r="K692" s="4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customFormat="false" ht="13.8" hidden="false" customHeight="false" outlineLevel="0" collapsed="false">
      <c r="A693" s="4"/>
      <c r="B693" s="4"/>
      <c r="C693" s="4"/>
      <c r="D693" s="4"/>
      <c r="E693" s="4"/>
      <c r="F693" s="4"/>
      <c r="G693" s="5"/>
      <c r="H693" s="4"/>
      <c r="I693" s="4"/>
      <c r="J693" s="4"/>
      <c r="K693" s="4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r="694" customFormat="false" ht="13.8" hidden="false" customHeight="false" outlineLevel="0" collapsed="false">
      <c r="A694" s="4"/>
      <c r="B694" s="4"/>
      <c r="C694" s="4"/>
      <c r="D694" s="4"/>
      <c r="E694" s="4"/>
      <c r="F694" s="4"/>
      <c r="G694" s="5"/>
      <c r="H694" s="4"/>
      <c r="I694" s="4"/>
      <c r="J694" s="4"/>
      <c r="K694" s="4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customFormat="false" ht="13.8" hidden="false" customHeight="false" outlineLevel="0" collapsed="false">
      <c r="A695" s="4"/>
      <c r="B695" s="4"/>
      <c r="C695" s="4"/>
      <c r="D695" s="4"/>
      <c r="E695" s="4"/>
      <c r="F695" s="4"/>
      <c r="G695" s="5"/>
      <c r="H695" s="4"/>
      <c r="I695" s="4"/>
      <c r="J695" s="4"/>
      <c r="K695" s="4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r="696" customFormat="false" ht="13.8" hidden="false" customHeight="false" outlineLevel="0" collapsed="false">
      <c r="A696" s="4"/>
      <c r="B696" s="4"/>
      <c r="C696" s="4"/>
      <c r="D696" s="4"/>
      <c r="E696" s="4"/>
      <c r="F696" s="4"/>
      <c r="G696" s="5"/>
      <c r="H696" s="4"/>
      <c r="I696" s="4"/>
      <c r="J696" s="4"/>
      <c r="K696" s="4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customFormat="false" ht="13.8" hidden="false" customHeight="false" outlineLevel="0" collapsed="false">
      <c r="A697" s="4"/>
      <c r="B697" s="4"/>
      <c r="C697" s="4"/>
      <c r="D697" s="4"/>
      <c r="E697" s="4"/>
      <c r="F697" s="4"/>
      <c r="G697" s="5"/>
      <c r="H697" s="4"/>
      <c r="I697" s="4"/>
      <c r="J697" s="4"/>
      <c r="K697" s="4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r="698" customFormat="false" ht="13.8" hidden="false" customHeight="false" outlineLevel="0" collapsed="false">
      <c r="A698" s="4"/>
      <c r="B698" s="4"/>
      <c r="C698" s="4"/>
      <c r="D698" s="4"/>
      <c r="E698" s="4"/>
      <c r="F698" s="4"/>
      <c r="G698" s="5"/>
      <c r="H698" s="4"/>
      <c r="I698" s="4"/>
      <c r="J698" s="4"/>
      <c r="K698" s="4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customFormat="false" ht="13.8" hidden="false" customHeight="false" outlineLevel="0" collapsed="false">
      <c r="A699" s="4"/>
      <c r="B699" s="4"/>
      <c r="C699" s="4"/>
      <c r="D699" s="4"/>
      <c r="E699" s="4"/>
      <c r="F699" s="4"/>
      <c r="G699" s="5"/>
      <c r="H699" s="4"/>
      <c r="I699" s="4"/>
      <c r="J699" s="4"/>
      <c r="K699" s="4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r="700" customFormat="false" ht="13.8" hidden="false" customHeight="false" outlineLevel="0" collapsed="false">
      <c r="A700" s="4"/>
      <c r="B700" s="4"/>
      <c r="C700" s="4"/>
      <c r="D700" s="4"/>
      <c r="E700" s="4"/>
      <c r="F700" s="4"/>
      <c r="G700" s="5"/>
      <c r="H700" s="4"/>
      <c r="I700" s="4"/>
      <c r="J700" s="4"/>
      <c r="K700" s="4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customFormat="false" ht="13.8" hidden="false" customHeight="false" outlineLevel="0" collapsed="false">
      <c r="A701" s="4"/>
      <c r="B701" s="4"/>
      <c r="C701" s="4"/>
      <c r="D701" s="4"/>
      <c r="E701" s="4"/>
      <c r="F701" s="4"/>
      <c r="G701" s="5"/>
      <c r="H701" s="4"/>
      <c r="I701" s="4"/>
      <c r="J701" s="4"/>
      <c r="K701" s="4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r="702" customFormat="false" ht="13.8" hidden="false" customHeight="false" outlineLevel="0" collapsed="false">
      <c r="A702" s="4"/>
      <c r="B702" s="4"/>
      <c r="C702" s="4"/>
      <c r="D702" s="4"/>
      <c r="E702" s="4"/>
      <c r="F702" s="4"/>
      <c r="G702" s="5"/>
      <c r="H702" s="4"/>
      <c r="I702" s="4"/>
      <c r="J702" s="4"/>
      <c r="K702" s="4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customFormat="false" ht="13.8" hidden="false" customHeight="false" outlineLevel="0" collapsed="false">
      <c r="A703" s="4"/>
      <c r="B703" s="4"/>
      <c r="C703" s="4"/>
      <c r="D703" s="4"/>
      <c r="E703" s="4"/>
      <c r="F703" s="4"/>
      <c r="G703" s="5"/>
      <c r="H703" s="4"/>
      <c r="I703" s="4"/>
      <c r="J703" s="4"/>
      <c r="K703" s="4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r="704" customFormat="false" ht="13.8" hidden="false" customHeight="false" outlineLevel="0" collapsed="false">
      <c r="A704" s="4"/>
      <c r="B704" s="4"/>
      <c r="C704" s="4"/>
      <c r="D704" s="4"/>
      <c r="E704" s="4"/>
      <c r="F704" s="4"/>
      <c r="G704" s="5"/>
      <c r="H704" s="4"/>
      <c r="I704" s="4"/>
      <c r="J704" s="4"/>
      <c r="K704" s="4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customFormat="false" ht="13.8" hidden="false" customHeight="false" outlineLevel="0" collapsed="false">
      <c r="A705" s="4"/>
      <c r="B705" s="4"/>
      <c r="C705" s="4"/>
      <c r="D705" s="4"/>
      <c r="E705" s="4"/>
      <c r="F705" s="4"/>
      <c r="G705" s="5"/>
      <c r="H705" s="4"/>
      <c r="I705" s="4"/>
      <c r="J705" s="4"/>
      <c r="K705" s="4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r="706" customFormat="false" ht="13.8" hidden="false" customHeight="false" outlineLevel="0" collapsed="false">
      <c r="A706" s="4"/>
      <c r="B706" s="4"/>
      <c r="C706" s="4"/>
      <c r="D706" s="4"/>
      <c r="E706" s="4"/>
      <c r="F706" s="4"/>
      <c r="G706" s="5"/>
      <c r="H706" s="4"/>
      <c r="I706" s="4"/>
      <c r="J706" s="4"/>
      <c r="K706" s="4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customFormat="false" ht="13.8" hidden="false" customHeight="false" outlineLevel="0" collapsed="false">
      <c r="A707" s="4"/>
      <c r="B707" s="4"/>
      <c r="C707" s="4"/>
      <c r="D707" s="4"/>
      <c r="E707" s="4"/>
      <c r="F707" s="4"/>
      <c r="G707" s="5"/>
      <c r="H707" s="4"/>
      <c r="I707" s="4"/>
      <c r="J707" s="4"/>
      <c r="K707" s="4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r="708" customFormat="false" ht="13.8" hidden="false" customHeight="false" outlineLevel="0" collapsed="false">
      <c r="A708" s="4"/>
      <c r="B708" s="4"/>
      <c r="C708" s="4"/>
      <c r="D708" s="4"/>
      <c r="E708" s="4"/>
      <c r="F708" s="4"/>
      <c r="G708" s="5"/>
      <c r="H708" s="4"/>
      <c r="I708" s="4"/>
      <c r="J708" s="4"/>
      <c r="K708" s="4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customFormat="false" ht="13.8" hidden="false" customHeight="false" outlineLevel="0" collapsed="false">
      <c r="A709" s="4"/>
      <c r="B709" s="4"/>
      <c r="C709" s="4"/>
      <c r="D709" s="4"/>
      <c r="E709" s="4"/>
      <c r="F709" s="4"/>
      <c r="G709" s="5"/>
      <c r="H709" s="4"/>
      <c r="I709" s="4"/>
      <c r="J709" s="4"/>
      <c r="K709" s="4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r="710" customFormat="false" ht="13.8" hidden="false" customHeight="false" outlineLevel="0" collapsed="false">
      <c r="A710" s="4"/>
      <c r="B710" s="4"/>
      <c r="C710" s="4"/>
      <c r="D710" s="4"/>
      <c r="E710" s="4"/>
      <c r="F710" s="4"/>
      <c r="G710" s="5"/>
      <c r="H710" s="4"/>
      <c r="I710" s="4"/>
      <c r="J710" s="4"/>
      <c r="K710" s="4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customFormat="false" ht="13.8" hidden="false" customHeight="false" outlineLevel="0" collapsed="false">
      <c r="A711" s="4"/>
      <c r="B711" s="4"/>
      <c r="C711" s="4"/>
      <c r="D711" s="4"/>
      <c r="E711" s="4"/>
      <c r="F711" s="4"/>
      <c r="G711" s="5"/>
      <c r="H711" s="4"/>
      <c r="I711" s="4"/>
      <c r="J711" s="4"/>
      <c r="K711" s="4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r="712" customFormat="false" ht="13.8" hidden="false" customHeight="false" outlineLevel="0" collapsed="false">
      <c r="A712" s="4"/>
      <c r="B712" s="4"/>
      <c r="C712" s="4"/>
      <c r="D712" s="4"/>
      <c r="E712" s="4"/>
      <c r="F712" s="4"/>
      <c r="G712" s="5"/>
      <c r="H712" s="4"/>
      <c r="I712" s="4"/>
      <c r="J712" s="4"/>
      <c r="K712" s="4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customFormat="false" ht="13.8" hidden="false" customHeight="false" outlineLevel="0" collapsed="false">
      <c r="A713" s="4"/>
      <c r="B713" s="4"/>
      <c r="C713" s="4"/>
      <c r="D713" s="4"/>
      <c r="E713" s="4"/>
      <c r="F713" s="4"/>
      <c r="G713" s="5"/>
      <c r="H713" s="4"/>
      <c r="I713" s="4"/>
      <c r="J713" s="4"/>
      <c r="K713" s="4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r="714" customFormat="false" ht="13.8" hidden="false" customHeight="false" outlineLevel="0" collapsed="false">
      <c r="A714" s="4"/>
      <c r="B714" s="4"/>
      <c r="C714" s="4"/>
      <c r="D714" s="4"/>
      <c r="E714" s="4"/>
      <c r="F714" s="4"/>
      <c r="G714" s="5"/>
      <c r="H714" s="4"/>
      <c r="I714" s="4"/>
      <c r="J714" s="4"/>
      <c r="K714" s="4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customFormat="false" ht="13.8" hidden="false" customHeight="false" outlineLevel="0" collapsed="false">
      <c r="A715" s="4"/>
      <c r="B715" s="4"/>
      <c r="C715" s="4"/>
      <c r="D715" s="4"/>
      <c r="E715" s="4"/>
      <c r="F715" s="4"/>
      <c r="G715" s="5"/>
      <c r="H715" s="4"/>
      <c r="I715" s="4"/>
      <c r="J715" s="4"/>
      <c r="K715" s="4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r="716" customFormat="false" ht="13.8" hidden="false" customHeight="false" outlineLevel="0" collapsed="false">
      <c r="A716" s="4"/>
      <c r="B716" s="4"/>
      <c r="C716" s="4"/>
      <c r="D716" s="4"/>
      <c r="E716" s="4"/>
      <c r="F716" s="4"/>
      <c r="G716" s="5"/>
      <c r="H716" s="4"/>
      <c r="I716" s="4"/>
      <c r="J716" s="4"/>
      <c r="K716" s="4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customFormat="false" ht="13.8" hidden="false" customHeight="false" outlineLevel="0" collapsed="false">
      <c r="A717" s="4"/>
      <c r="B717" s="4"/>
      <c r="C717" s="4"/>
      <c r="D717" s="4"/>
      <c r="E717" s="4"/>
      <c r="F717" s="4"/>
      <c r="G717" s="5"/>
      <c r="H717" s="4"/>
      <c r="I717" s="4"/>
      <c r="J717" s="4"/>
      <c r="K717" s="4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r="718" customFormat="false" ht="13.8" hidden="false" customHeight="false" outlineLevel="0" collapsed="false">
      <c r="A718" s="4"/>
      <c r="B718" s="4"/>
      <c r="C718" s="4"/>
      <c r="D718" s="4"/>
      <c r="E718" s="4"/>
      <c r="F718" s="4"/>
      <c r="G718" s="5"/>
      <c r="H718" s="4"/>
      <c r="I718" s="4"/>
      <c r="J718" s="4"/>
      <c r="K718" s="4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customFormat="false" ht="13.8" hidden="false" customHeight="false" outlineLevel="0" collapsed="false">
      <c r="A719" s="4"/>
      <c r="B719" s="4"/>
      <c r="C719" s="4"/>
      <c r="D719" s="4"/>
      <c r="E719" s="4"/>
      <c r="F719" s="4"/>
      <c r="G719" s="5"/>
      <c r="H719" s="4"/>
      <c r="I719" s="4"/>
      <c r="J719" s="4"/>
      <c r="K719" s="4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r="720" customFormat="false" ht="13.8" hidden="false" customHeight="false" outlineLevel="0" collapsed="false">
      <c r="A720" s="4"/>
      <c r="B720" s="4"/>
      <c r="C720" s="4"/>
      <c r="D720" s="4"/>
      <c r="E720" s="4"/>
      <c r="F720" s="4"/>
      <c r="G720" s="5"/>
      <c r="H720" s="4"/>
      <c r="I720" s="4"/>
      <c r="J720" s="4"/>
      <c r="K720" s="4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customFormat="false" ht="13.8" hidden="false" customHeight="false" outlineLevel="0" collapsed="false">
      <c r="A721" s="4"/>
      <c r="B721" s="4"/>
      <c r="C721" s="4"/>
      <c r="D721" s="4"/>
      <c r="E721" s="4"/>
      <c r="F721" s="4"/>
      <c r="G721" s="5"/>
      <c r="H721" s="4"/>
      <c r="I721" s="4"/>
      <c r="J721" s="4"/>
      <c r="K721" s="4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r="722" customFormat="false" ht="13.8" hidden="false" customHeight="false" outlineLevel="0" collapsed="false">
      <c r="A722" s="4"/>
      <c r="B722" s="4"/>
      <c r="C722" s="4"/>
      <c r="D722" s="4"/>
      <c r="E722" s="4"/>
      <c r="F722" s="4"/>
      <c r="G722" s="5"/>
      <c r="H722" s="4"/>
      <c r="I722" s="4"/>
      <c r="J722" s="4"/>
      <c r="K722" s="4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customFormat="false" ht="13.8" hidden="false" customHeight="false" outlineLevel="0" collapsed="false">
      <c r="A723" s="4"/>
      <c r="B723" s="4"/>
      <c r="C723" s="4"/>
      <c r="D723" s="4"/>
      <c r="E723" s="4"/>
      <c r="F723" s="4"/>
      <c r="G723" s="5"/>
      <c r="H723" s="4"/>
      <c r="I723" s="4"/>
      <c r="J723" s="4"/>
      <c r="K723" s="4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r="724" customFormat="false" ht="13.8" hidden="false" customHeight="false" outlineLevel="0" collapsed="false">
      <c r="A724" s="4"/>
      <c r="B724" s="4"/>
      <c r="C724" s="4"/>
      <c r="D724" s="4"/>
      <c r="E724" s="4"/>
      <c r="F724" s="4"/>
      <c r="G724" s="5"/>
      <c r="H724" s="4"/>
      <c r="I724" s="4"/>
      <c r="J724" s="4"/>
      <c r="K724" s="4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customFormat="false" ht="13.8" hidden="false" customHeight="false" outlineLevel="0" collapsed="false">
      <c r="A725" s="4"/>
      <c r="B725" s="4"/>
      <c r="C725" s="4"/>
      <c r="D725" s="4"/>
      <c r="E725" s="4"/>
      <c r="F725" s="4"/>
      <c r="G725" s="5"/>
      <c r="H725" s="4"/>
      <c r="I725" s="4"/>
      <c r="J725" s="4"/>
      <c r="K725" s="4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r="726" customFormat="false" ht="13.8" hidden="false" customHeight="false" outlineLevel="0" collapsed="false">
      <c r="A726" s="4"/>
      <c r="B726" s="4"/>
      <c r="C726" s="4"/>
      <c r="D726" s="4"/>
      <c r="E726" s="4"/>
      <c r="F726" s="4"/>
      <c r="G726" s="5"/>
      <c r="H726" s="4"/>
      <c r="I726" s="4"/>
      <c r="J726" s="4"/>
      <c r="K726" s="4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customFormat="false" ht="13.8" hidden="false" customHeight="false" outlineLevel="0" collapsed="false">
      <c r="A727" s="4"/>
      <c r="B727" s="4"/>
      <c r="C727" s="4"/>
      <c r="D727" s="4"/>
      <c r="E727" s="4"/>
      <c r="F727" s="4"/>
      <c r="G727" s="5"/>
      <c r="H727" s="4"/>
      <c r="I727" s="4"/>
      <c r="J727" s="4"/>
      <c r="K727" s="4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r="728" customFormat="false" ht="13.8" hidden="false" customHeight="false" outlineLevel="0" collapsed="false">
      <c r="A728" s="4"/>
      <c r="B728" s="4"/>
      <c r="C728" s="4"/>
      <c r="D728" s="4"/>
      <c r="E728" s="4"/>
      <c r="F728" s="4"/>
      <c r="G728" s="5"/>
      <c r="H728" s="4"/>
      <c r="I728" s="4"/>
      <c r="J728" s="4"/>
      <c r="K728" s="4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customFormat="false" ht="13.8" hidden="false" customHeight="false" outlineLevel="0" collapsed="false">
      <c r="A729" s="4"/>
      <c r="B729" s="4"/>
      <c r="C729" s="4"/>
      <c r="D729" s="4"/>
      <c r="E729" s="4"/>
      <c r="F729" s="4"/>
      <c r="G729" s="5"/>
      <c r="H729" s="4"/>
      <c r="I729" s="4"/>
      <c r="J729" s="4"/>
      <c r="K729" s="4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r="730" customFormat="false" ht="13.8" hidden="false" customHeight="false" outlineLevel="0" collapsed="false">
      <c r="A730" s="4"/>
      <c r="B730" s="4"/>
      <c r="C730" s="4"/>
      <c r="D730" s="4"/>
      <c r="E730" s="4"/>
      <c r="F730" s="4"/>
      <c r="G730" s="5"/>
      <c r="H730" s="4"/>
      <c r="I730" s="4"/>
      <c r="J730" s="4"/>
      <c r="K730" s="4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customFormat="false" ht="13.8" hidden="false" customHeight="false" outlineLevel="0" collapsed="false">
      <c r="A731" s="4"/>
      <c r="B731" s="4"/>
      <c r="C731" s="4"/>
      <c r="D731" s="4"/>
      <c r="E731" s="4"/>
      <c r="F731" s="4"/>
      <c r="G731" s="5"/>
      <c r="H731" s="4"/>
      <c r="I731" s="4"/>
      <c r="J731" s="4"/>
      <c r="K731" s="4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r="732" customFormat="false" ht="13.8" hidden="false" customHeight="false" outlineLevel="0" collapsed="false">
      <c r="A732" s="4"/>
      <c r="B732" s="4"/>
      <c r="C732" s="4"/>
      <c r="D732" s="4"/>
      <c r="E732" s="4"/>
      <c r="F732" s="4"/>
      <c r="G732" s="5"/>
      <c r="H732" s="4"/>
      <c r="I732" s="4"/>
      <c r="J732" s="4"/>
      <c r="K732" s="4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customFormat="false" ht="13.8" hidden="false" customHeight="false" outlineLevel="0" collapsed="false">
      <c r="A733" s="4"/>
      <c r="B733" s="4"/>
      <c r="C733" s="4"/>
      <c r="D733" s="4"/>
      <c r="E733" s="4"/>
      <c r="F733" s="4"/>
      <c r="G733" s="5"/>
      <c r="H733" s="4"/>
      <c r="I733" s="4"/>
      <c r="J733" s="4"/>
      <c r="K733" s="4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r="734" customFormat="false" ht="13.8" hidden="false" customHeight="false" outlineLevel="0" collapsed="false">
      <c r="A734" s="4"/>
      <c r="B734" s="4"/>
      <c r="C734" s="4"/>
      <c r="D734" s="4"/>
      <c r="E734" s="4"/>
      <c r="F734" s="4"/>
      <c r="G734" s="5"/>
      <c r="H734" s="4"/>
      <c r="I734" s="4"/>
      <c r="J734" s="4"/>
      <c r="K734" s="4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customFormat="false" ht="13.8" hidden="false" customHeight="false" outlineLevel="0" collapsed="false">
      <c r="A735" s="4"/>
      <c r="B735" s="4"/>
      <c r="C735" s="4"/>
      <c r="D735" s="4"/>
      <c r="E735" s="4"/>
      <c r="F735" s="4"/>
      <c r="G735" s="5"/>
      <c r="H735" s="4"/>
      <c r="I735" s="4"/>
      <c r="J735" s="4"/>
      <c r="K735" s="4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r="736" customFormat="false" ht="13.8" hidden="false" customHeight="false" outlineLevel="0" collapsed="false">
      <c r="A736" s="4"/>
      <c r="B736" s="4"/>
      <c r="C736" s="4"/>
      <c r="D736" s="4"/>
      <c r="E736" s="4"/>
      <c r="F736" s="4"/>
      <c r="G736" s="5"/>
      <c r="H736" s="4"/>
      <c r="I736" s="4"/>
      <c r="J736" s="4"/>
      <c r="K736" s="4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customFormat="false" ht="13.8" hidden="false" customHeight="false" outlineLevel="0" collapsed="false">
      <c r="A737" s="4"/>
      <c r="B737" s="4"/>
      <c r="C737" s="4"/>
      <c r="D737" s="4"/>
      <c r="E737" s="4"/>
      <c r="F737" s="4"/>
      <c r="G737" s="5"/>
      <c r="H737" s="4"/>
      <c r="I737" s="4"/>
      <c r="J737" s="4"/>
      <c r="K737" s="4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r="738" customFormat="false" ht="13.8" hidden="false" customHeight="false" outlineLevel="0" collapsed="false">
      <c r="A738" s="4"/>
      <c r="B738" s="4"/>
      <c r="C738" s="4"/>
      <c r="D738" s="4"/>
      <c r="E738" s="4"/>
      <c r="F738" s="4"/>
      <c r="G738" s="5"/>
      <c r="H738" s="4"/>
      <c r="I738" s="4"/>
      <c r="J738" s="4"/>
      <c r="K738" s="4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customFormat="false" ht="13.8" hidden="false" customHeight="false" outlineLevel="0" collapsed="false">
      <c r="A739" s="4"/>
      <c r="B739" s="4"/>
      <c r="C739" s="4"/>
      <c r="D739" s="4"/>
      <c r="E739" s="4"/>
      <c r="F739" s="4"/>
      <c r="G739" s="5"/>
      <c r="H739" s="4"/>
      <c r="I739" s="4"/>
      <c r="J739" s="4"/>
      <c r="K739" s="4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r="740" customFormat="false" ht="13.8" hidden="false" customHeight="false" outlineLevel="0" collapsed="false">
      <c r="A740" s="4"/>
      <c r="B740" s="4"/>
      <c r="C740" s="4"/>
      <c r="D740" s="4"/>
      <c r="E740" s="4"/>
      <c r="F740" s="4"/>
      <c r="G740" s="5"/>
      <c r="H740" s="4"/>
      <c r="I740" s="4"/>
      <c r="J740" s="4"/>
      <c r="K740" s="4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customFormat="false" ht="13.8" hidden="false" customHeight="false" outlineLevel="0" collapsed="false">
      <c r="A741" s="4"/>
      <c r="B741" s="4"/>
      <c r="C741" s="4"/>
      <c r="D741" s="4"/>
      <c r="E741" s="4"/>
      <c r="F741" s="4"/>
      <c r="G741" s="5"/>
      <c r="H741" s="4"/>
      <c r="I741" s="4"/>
      <c r="J741" s="4"/>
      <c r="K741" s="4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r="742" customFormat="false" ht="13.8" hidden="false" customHeight="false" outlineLevel="0" collapsed="false">
      <c r="A742" s="4"/>
      <c r="B742" s="4"/>
      <c r="C742" s="4"/>
      <c r="D742" s="4"/>
      <c r="E742" s="4"/>
      <c r="F742" s="4"/>
      <c r="G742" s="5"/>
      <c r="H742" s="4"/>
      <c r="I742" s="4"/>
      <c r="J742" s="4"/>
      <c r="K742" s="4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customFormat="false" ht="13.8" hidden="false" customHeight="false" outlineLevel="0" collapsed="false">
      <c r="A743" s="4"/>
      <c r="B743" s="4"/>
      <c r="C743" s="4"/>
      <c r="D743" s="4"/>
      <c r="E743" s="4"/>
      <c r="F743" s="4"/>
      <c r="G743" s="5"/>
      <c r="H743" s="4"/>
      <c r="I743" s="4"/>
      <c r="J743" s="4"/>
      <c r="K743" s="4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r="744" customFormat="false" ht="13.8" hidden="false" customHeight="false" outlineLevel="0" collapsed="false">
      <c r="A744" s="4"/>
      <c r="B744" s="4"/>
      <c r="C744" s="4"/>
      <c r="D744" s="4"/>
      <c r="E744" s="4"/>
      <c r="F744" s="4"/>
      <c r="G744" s="5"/>
      <c r="H744" s="4"/>
      <c r="I744" s="4"/>
      <c r="J744" s="4"/>
      <c r="K744" s="4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customFormat="false" ht="13.8" hidden="false" customHeight="false" outlineLevel="0" collapsed="false">
      <c r="A745" s="4"/>
      <c r="B745" s="4"/>
      <c r="C745" s="4"/>
      <c r="D745" s="4"/>
      <c r="E745" s="4"/>
      <c r="F745" s="4"/>
      <c r="G745" s="5"/>
      <c r="H745" s="4"/>
      <c r="I745" s="4"/>
      <c r="J745" s="4"/>
      <c r="K745" s="4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r="746" customFormat="false" ht="13.8" hidden="false" customHeight="false" outlineLevel="0" collapsed="false">
      <c r="A746" s="4"/>
      <c r="B746" s="4"/>
      <c r="C746" s="4"/>
      <c r="D746" s="4"/>
      <c r="E746" s="4"/>
      <c r="F746" s="4"/>
      <c r="G746" s="5"/>
      <c r="H746" s="4"/>
      <c r="I746" s="4"/>
      <c r="J746" s="4"/>
      <c r="K746" s="4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customFormat="false" ht="13.8" hidden="false" customHeight="false" outlineLevel="0" collapsed="false">
      <c r="A747" s="4"/>
      <c r="B747" s="4"/>
      <c r="C747" s="4"/>
      <c r="D747" s="4"/>
      <c r="E747" s="4"/>
      <c r="F747" s="4"/>
      <c r="G747" s="5"/>
      <c r="H747" s="4"/>
      <c r="I747" s="4"/>
      <c r="J747" s="4"/>
      <c r="K747" s="4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r="748" customFormat="false" ht="13.8" hidden="false" customHeight="false" outlineLevel="0" collapsed="false">
      <c r="A748" s="4"/>
      <c r="B748" s="4"/>
      <c r="C748" s="4"/>
      <c r="D748" s="4"/>
      <c r="E748" s="4"/>
      <c r="F748" s="4"/>
      <c r="G748" s="5"/>
      <c r="H748" s="4"/>
      <c r="I748" s="4"/>
      <c r="J748" s="4"/>
      <c r="K748" s="4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customFormat="false" ht="13.8" hidden="false" customHeight="false" outlineLevel="0" collapsed="false">
      <c r="A749" s="4"/>
      <c r="B749" s="4"/>
      <c r="C749" s="4"/>
      <c r="D749" s="4"/>
      <c r="E749" s="4"/>
      <c r="F749" s="4"/>
      <c r="G749" s="5"/>
      <c r="H749" s="4"/>
      <c r="I749" s="4"/>
      <c r="J749" s="4"/>
      <c r="K749" s="4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r="750" customFormat="false" ht="13.8" hidden="false" customHeight="false" outlineLevel="0" collapsed="false">
      <c r="A750" s="4"/>
      <c r="B750" s="4"/>
      <c r="C750" s="4"/>
      <c r="D750" s="4"/>
      <c r="E750" s="4"/>
      <c r="F750" s="4"/>
      <c r="G750" s="5"/>
      <c r="H750" s="4"/>
      <c r="I750" s="4"/>
      <c r="J750" s="4"/>
      <c r="K750" s="4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customFormat="false" ht="13.8" hidden="false" customHeight="false" outlineLevel="0" collapsed="false">
      <c r="A751" s="4"/>
      <c r="B751" s="4"/>
      <c r="C751" s="4"/>
      <c r="D751" s="4"/>
      <c r="E751" s="4"/>
      <c r="F751" s="4"/>
      <c r="G751" s="5"/>
      <c r="H751" s="4"/>
      <c r="I751" s="4"/>
      <c r="J751" s="4"/>
      <c r="K751" s="4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r="752" customFormat="false" ht="13.8" hidden="false" customHeight="false" outlineLevel="0" collapsed="false">
      <c r="A752" s="4"/>
      <c r="B752" s="4"/>
      <c r="C752" s="4"/>
      <c r="D752" s="4"/>
      <c r="E752" s="4"/>
      <c r="F752" s="4"/>
      <c r="G752" s="5"/>
      <c r="H752" s="4"/>
      <c r="I752" s="4"/>
      <c r="J752" s="4"/>
      <c r="K752" s="4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customFormat="false" ht="13.8" hidden="false" customHeight="false" outlineLevel="0" collapsed="false">
      <c r="A753" s="4"/>
      <c r="B753" s="4"/>
      <c r="C753" s="4"/>
      <c r="D753" s="4"/>
      <c r="E753" s="4"/>
      <c r="F753" s="4"/>
      <c r="G753" s="5"/>
      <c r="H753" s="4"/>
      <c r="I753" s="4"/>
      <c r="J753" s="4"/>
      <c r="K753" s="4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r="754" customFormat="false" ht="13.8" hidden="false" customHeight="false" outlineLevel="0" collapsed="false">
      <c r="A754" s="4"/>
      <c r="B754" s="4"/>
      <c r="C754" s="4"/>
      <c r="D754" s="4"/>
      <c r="E754" s="4"/>
      <c r="F754" s="4"/>
      <c r="G754" s="5"/>
      <c r="H754" s="4"/>
      <c r="I754" s="4"/>
      <c r="J754" s="4"/>
      <c r="K754" s="4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customFormat="false" ht="13.8" hidden="false" customHeight="false" outlineLevel="0" collapsed="false">
      <c r="A755" s="4"/>
      <c r="B755" s="4"/>
      <c r="C755" s="4"/>
      <c r="D755" s="4"/>
      <c r="E755" s="4"/>
      <c r="F755" s="4"/>
      <c r="G755" s="5"/>
      <c r="H755" s="4"/>
      <c r="I755" s="4"/>
      <c r="J755" s="4"/>
      <c r="K755" s="4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r="756" customFormat="false" ht="13.8" hidden="false" customHeight="false" outlineLevel="0" collapsed="false">
      <c r="A756" s="4"/>
      <c r="B756" s="4"/>
      <c r="C756" s="4"/>
      <c r="D756" s="4"/>
      <c r="E756" s="4"/>
      <c r="F756" s="4"/>
      <c r="G756" s="5"/>
      <c r="H756" s="4"/>
      <c r="I756" s="4"/>
      <c r="J756" s="4"/>
      <c r="K756" s="4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customFormat="false" ht="13.8" hidden="false" customHeight="false" outlineLevel="0" collapsed="false">
      <c r="A757" s="4"/>
      <c r="B757" s="4"/>
      <c r="C757" s="4"/>
      <c r="D757" s="4"/>
      <c r="E757" s="4"/>
      <c r="F757" s="4"/>
      <c r="G757" s="5"/>
      <c r="H757" s="4"/>
      <c r="I757" s="4"/>
      <c r="J757" s="4"/>
      <c r="K757" s="4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r="758" customFormat="false" ht="13.8" hidden="false" customHeight="false" outlineLevel="0" collapsed="false">
      <c r="A758" s="4"/>
      <c r="B758" s="4"/>
      <c r="C758" s="4"/>
      <c r="D758" s="4"/>
      <c r="E758" s="4"/>
      <c r="F758" s="4"/>
      <c r="G758" s="5"/>
      <c r="H758" s="4"/>
      <c r="I758" s="4"/>
      <c r="J758" s="4"/>
      <c r="K758" s="4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customFormat="false" ht="13.8" hidden="false" customHeight="false" outlineLevel="0" collapsed="false">
      <c r="A759" s="4"/>
      <c r="B759" s="4"/>
      <c r="C759" s="4"/>
      <c r="D759" s="4"/>
      <c r="E759" s="4"/>
      <c r="F759" s="4"/>
      <c r="G759" s="5"/>
      <c r="H759" s="4"/>
      <c r="I759" s="4"/>
      <c r="J759" s="4"/>
      <c r="K759" s="4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r="760" customFormat="false" ht="13.8" hidden="false" customHeight="false" outlineLevel="0" collapsed="false">
      <c r="A760" s="4"/>
      <c r="B760" s="4"/>
      <c r="C760" s="4"/>
      <c r="D760" s="4"/>
      <c r="E760" s="4"/>
      <c r="F760" s="4"/>
      <c r="G760" s="5"/>
      <c r="H760" s="4"/>
      <c r="I760" s="4"/>
      <c r="J760" s="4"/>
      <c r="K760" s="4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customFormat="false" ht="13.8" hidden="false" customHeight="false" outlineLevel="0" collapsed="false">
      <c r="A761" s="4"/>
      <c r="B761" s="4"/>
      <c r="C761" s="4"/>
      <c r="D761" s="4"/>
      <c r="E761" s="4"/>
      <c r="F761" s="4"/>
      <c r="G761" s="5"/>
      <c r="H761" s="4"/>
      <c r="I761" s="4"/>
      <c r="J761" s="4"/>
      <c r="K761" s="4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r="762" customFormat="false" ht="13.8" hidden="false" customHeight="false" outlineLevel="0" collapsed="false">
      <c r="A762" s="4"/>
      <c r="B762" s="4"/>
      <c r="C762" s="4"/>
      <c r="D762" s="4"/>
      <c r="E762" s="4"/>
      <c r="F762" s="4"/>
      <c r="G762" s="5"/>
      <c r="H762" s="4"/>
      <c r="I762" s="4"/>
      <c r="J762" s="4"/>
      <c r="K762" s="4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customFormat="false" ht="13.8" hidden="false" customHeight="false" outlineLevel="0" collapsed="false">
      <c r="A763" s="4"/>
      <c r="B763" s="4"/>
      <c r="C763" s="4"/>
      <c r="D763" s="4"/>
      <c r="E763" s="4"/>
      <c r="F763" s="4"/>
      <c r="G763" s="5"/>
      <c r="H763" s="4"/>
      <c r="I763" s="4"/>
      <c r="J763" s="4"/>
      <c r="K763" s="4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r="764" customFormat="false" ht="13.8" hidden="false" customHeight="false" outlineLevel="0" collapsed="false">
      <c r="A764" s="4"/>
      <c r="B764" s="4"/>
      <c r="C764" s="4"/>
      <c r="D764" s="4"/>
      <c r="E764" s="4"/>
      <c r="F764" s="4"/>
      <c r="G764" s="5"/>
      <c r="H764" s="4"/>
      <c r="I764" s="4"/>
      <c r="J764" s="4"/>
      <c r="K764" s="4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customFormat="false" ht="13.8" hidden="false" customHeight="false" outlineLevel="0" collapsed="false">
      <c r="A765" s="4"/>
      <c r="B765" s="4"/>
      <c r="C765" s="4"/>
      <c r="D765" s="4"/>
      <c r="E765" s="4"/>
      <c r="F765" s="4"/>
      <c r="G765" s="5"/>
      <c r="H765" s="4"/>
      <c r="I765" s="4"/>
      <c r="J765" s="4"/>
      <c r="K765" s="4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r="766" customFormat="false" ht="13.8" hidden="false" customHeight="false" outlineLevel="0" collapsed="false">
      <c r="A766" s="4"/>
      <c r="B766" s="4"/>
      <c r="C766" s="4"/>
      <c r="D766" s="4"/>
      <c r="E766" s="4"/>
      <c r="F766" s="4"/>
      <c r="G766" s="5"/>
      <c r="H766" s="4"/>
      <c r="I766" s="4"/>
      <c r="J766" s="4"/>
      <c r="K766" s="4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customFormat="false" ht="13.8" hidden="false" customHeight="false" outlineLevel="0" collapsed="false">
      <c r="A767" s="4"/>
      <c r="B767" s="4"/>
      <c r="C767" s="4"/>
      <c r="D767" s="4"/>
      <c r="E767" s="4"/>
      <c r="F767" s="4"/>
      <c r="G767" s="5"/>
      <c r="H767" s="4"/>
      <c r="I767" s="4"/>
      <c r="J767" s="4"/>
      <c r="K767" s="4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r="768" customFormat="false" ht="13.8" hidden="false" customHeight="false" outlineLevel="0" collapsed="false">
      <c r="A768" s="4"/>
      <c r="B768" s="4"/>
      <c r="C768" s="4"/>
      <c r="D768" s="4"/>
      <c r="E768" s="4"/>
      <c r="F768" s="4"/>
      <c r="G768" s="5"/>
      <c r="H768" s="4"/>
      <c r="I768" s="4"/>
      <c r="J768" s="4"/>
      <c r="K768" s="4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customFormat="false" ht="13.8" hidden="false" customHeight="false" outlineLevel="0" collapsed="false">
      <c r="A769" s="4"/>
      <c r="B769" s="4"/>
      <c r="C769" s="4"/>
      <c r="D769" s="4"/>
      <c r="E769" s="4"/>
      <c r="F769" s="4"/>
      <c r="G769" s="5"/>
      <c r="H769" s="4"/>
      <c r="I769" s="4"/>
      <c r="J769" s="4"/>
      <c r="K769" s="4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r="770" customFormat="false" ht="13.8" hidden="false" customHeight="false" outlineLevel="0" collapsed="false">
      <c r="A770" s="4"/>
      <c r="B770" s="4"/>
      <c r="C770" s="4"/>
      <c r="D770" s="4"/>
      <c r="E770" s="4"/>
      <c r="F770" s="4"/>
      <c r="G770" s="5"/>
      <c r="H770" s="4"/>
      <c r="I770" s="4"/>
      <c r="J770" s="4"/>
      <c r="K770" s="4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customFormat="false" ht="13.8" hidden="false" customHeight="false" outlineLevel="0" collapsed="false">
      <c r="A771" s="4"/>
      <c r="B771" s="4"/>
      <c r="C771" s="4"/>
      <c r="D771" s="4"/>
      <c r="E771" s="4"/>
      <c r="F771" s="4"/>
      <c r="G771" s="5"/>
      <c r="H771" s="4"/>
      <c r="I771" s="4"/>
      <c r="J771" s="4"/>
      <c r="K771" s="4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r="772" customFormat="false" ht="13.8" hidden="false" customHeight="false" outlineLevel="0" collapsed="false">
      <c r="A772" s="4"/>
      <c r="B772" s="4"/>
      <c r="C772" s="4"/>
      <c r="D772" s="4"/>
      <c r="E772" s="4"/>
      <c r="F772" s="4"/>
      <c r="G772" s="5"/>
      <c r="H772" s="4"/>
      <c r="I772" s="4"/>
      <c r="J772" s="4"/>
      <c r="K772" s="4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customFormat="false" ht="13.8" hidden="false" customHeight="false" outlineLevel="0" collapsed="false">
      <c r="A773" s="4"/>
      <c r="B773" s="4"/>
      <c r="C773" s="4"/>
      <c r="D773" s="4"/>
      <c r="E773" s="4"/>
      <c r="F773" s="4"/>
      <c r="G773" s="5"/>
      <c r="H773" s="4"/>
      <c r="I773" s="4"/>
      <c r="J773" s="4"/>
      <c r="K773" s="4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r="774" customFormat="false" ht="13.8" hidden="false" customHeight="false" outlineLevel="0" collapsed="false">
      <c r="A774" s="4"/>
      <c r="B774" s="4"/>
      <c r="C774" s="4"/>
      <c r="D774" s="4"/>
      <c r="E774" s="4"/>
      <c r="F774" s="4"/>
      <c r="G774" s="5"/>
      <c r="H774" s="4"/>
      <c r="I774" s="4"/>
      <c r="J774" s="4"/>
      <c r="K774" s="4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customFormat="false" ht="13.8" hidden="false" customHeight="false" outlineLevel="0" collapsed="false">
      <c r="A775" s="4"/>
      <c r="B775" s="4"/>
      <c r="C775" s="4"/>
      <c r="D775" s="4"/>
      <c r="E775" s="4"/>
      <c r="F775" s="4"/>
      <c r="G775" s="5"/>
      <c r="H775" s="4"/>
      <c r="I775" s="4"/>
      <c r="J775" s="4"/>
      <c r="K775" s="4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r="776" customFormat="false" ht="13.8" hidden="false" customHeight="false" outlineLevel="0" collapsed="false">
      <c r="A776" s="4"/>
      <c r="B776" s="4"/>
      <c r="C776" s="4"/>
      <c r="D776" s="4"/>
      <c r="E776" s="4"/>
      <c r="F776" s="4"/>
      <c r="G776" s="5"/>
      <c r="H776" s="4"/>
      <c r="I776" s="4"/>
      <c r="J776" s="4"/>
      <c r="K776" s="4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customFormat="false" ht="13.8" hidden="false" customHeight="false" outlineLevel="0" collapsed="false">
      <c r="A777" s="4"/>
      <c r="B777" s="4"/>
      <c r="C777" s="4"/>
      <c r="D777" s="4"/>
      <c r="E777" s="4"/>
      <c r="F777" s="4"/>
      <c r="G777" s="5"/>
      <c r="H777" s="4"/>
      <c r="I777" s="4"/>
      <c r="J777" s="4"/>
      <c r="K777" s="4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r="778" customFormat="false" ht="13.8" hidden="false" customHeight="false" outlineLevel="0" collapsed="false">
      <c r="A778" s="4"/>
      <c r="B778" s="4"/>
      <c r="C778" s="4"/>
      <c r="D778" s="4"/>
      <c r="E778" s="4"/>
      <c r="F778" s="4"/>
      <c r="G778" s="5"/>
      <c r="H778" s="4"/>
      <c r="I778" s="4"/>
      <c r="J778" s="4"/>
      <c r="K778" s="4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customFormat="false" ht="13.8" hidden="false" customHeight="false" outlineLevel="0" collapsed="false">
      <c r="A779" s="4"/>
      <c r="B779" s="4"/>
      <c r="C779" s="4"/>
      <c r="D779" s="4"/>
      <c r="E779" s="4"/>
      <c r="F779" s="4"/>
      <c r="G779" s="5"/>
      <c r="H779" s="4"/>
      <c r="I779" s="4"/>
      <c r="J779" s="4"/>
      <c r="K779" s="4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r="780" customFormat="false" ht="13.8" hidden="false" customHeight="false" outlineLevel="0" collapsed="false">
      <c r="A780" s="4"/>
      <c r="B780" s="4"/>
      <c r="C780" s="4"/>
      <c r="D780" s="4"/>
      <c r="E780" s="4"/>
      <c r="F780" s="4"/>
      <c r="G780" s="5"/>
      <c r="H780" s="4"/>
      <c r="I780" s="4"/>
      <c r="J780" s="4"/>
      <c r="K780" s="4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customFormat="false" ht="13.8" hidden="false" customHeight="false" outlineLevel="0" collapsed="false">
      <c r="A781" s="4"/>
      <c r="B781" s="4"/>
      <c r="C781" s="4"/>
      <c r="D781" s="4"/>
      <c r="E781" s="4"/>
      <c r="F781" s="4"/>
      <c r="G781" s="5"/>
      <c r="H781" s="4"/>
      <c r="I781" s="4"/>
      <c r="J781" s="4"/>
      <c r="K781" s="4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r="782" customFormat="false" ht="13.8" hidden="false" customHeight="false" outlineLevel="0" collapsed="false">
      <c r="A782" s="4"/>
      <c r="B782" s="4"/>
      <c r="C782" s="4"/>
      <c r="D782" s="4"/>
      <c r="E782" s="4"/>
      <c r="F782" s="4"/>
      <c r="G782" s="5"/>
      <c r="H782" s="4"/>
      <c r="I782" s="4"/>
      <c r="J782" s="4"/>
      <c r="K782" s="4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customFormat="false" ht="13.8" hidden="false" customHeight="false" outlineLevel="0" collapsed="false">
      <c r="A783" s="4"/>
      <c r="B783" s="4"/>
      <c r="C783" s="4"/>
      <c r="D783" s="4"/>
      <c r="E783" s="4"/>
      <c r="F783" s="4"/>
      <c r="G783" s="5"/>
      <c r="H783" s="4"/>
      <c r="I783" s="4"/>
      <c r="J783" s="4"/>
      <c r="K783" s="4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r="784" customFormat="false" ht="13.8" hidden="false" customHeight="false" outlineLevel="0" collapsed="false">
      <c r="A784" s="4"/>
      <c r="B784" s="4"/>
      <c r="C784" s="4"/>
      <c r="D784" s="4"/>
      <c r="E784" s="4"/>
      <c r="F784" s="4"/>
      <c r="G784" s="5"/>
      <c r="H784" s="4"/>
      <c r="I784" s="4"/>
      <c r="J784" s="4"/>
      <c r="K784" s="4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customFormat="false" ht="13.8" hidden="false" customHeight="false" outlineLevel="0" collapsed="false">
      <c r="A785" s="4"/>
      <c r="B785" s="4"/>
      <c r="C785" s="4"/>
      <c r="D785" s="4"/>
      <c r="E785" s="4"/>
      <c r="F785" s="4"/>
      <c r="G785" s="5"/>
      <c r="H785" s="4"/>
      <c r="I785" s="4"/>
      <c r="J785" s="4"/>
      <c r="K785" s="4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r="786" customFormat="false" ht="13.8" hidden="false" customHeight="false" outlineLevel="0" collapsed="false">
      <c r="A786" s="4"/>
      <c r="B786" s="4"/>
      <c r="C786" s="4"/>
      <c r="D786" s="4"/>
      <c r="E786" s="4"/>
      <c r="F786" s="4"/>
      <c r="G786" s="5"/>
      <c r="H786" s="4"/>
      <c r="I786" s="4"/>
      <c r="J786" s="4"/>
      <c r="K786" s="4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customFormat="false" ht="13.8" hidden="false" customHeight="false" outlineLevel="0" collapsed="false">
      <c r="A787" s="4"/>
      <c r="B787" s="4"/>
      <c r="C787" s="4"/>
      <c r="D787" s="4"/>
      <c r="E787" s="4"/>
      <c r="F787" s="4"/>
      <c r="G787" s="5"/>
      <c r="H787" s="4"/>
      <c r="I787" s="4"/>
      <c r="J787" s="4"/>
      <c r="K787" s="4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r="788" customFormat="false" ht="13.8" hidden="false" customHeight="false" outlineLevel="0" collapsed="false">
      <c r="A788" s="4"/>
      <c r="B788" s="4"/>
      <c r="C788" s="4"/>
      <c r="D788" s="4"/>
      <c r="E788" s="4"/>
      <c r="F788" s="4"/>
      <c r="G788" s="5"/>
      <c r="H788" s="4"/>
      <c r="I788" s="4"/>
      <c r="J788" s="4"/>
      <c r="K788" s="4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customFormat="false" ht="13.8" hidden="false" customHeight="false" outlineLevel="0" collapsed="false">
      <c r="A789" s="4"/>
      <c r="B789" s="4"/>
      <c r="C789" s="4"/>
      <c r="D789" s="4"/>
      <c r="E789" s="4"/>
      <c r="F789" s="4"/>
      <c r="G789" s="5"/>
      <c r="H789" s="4"/>
      <c r="I789" s="4"/>
      <c r="J789" s="4"/>
      <c r="K789" s="4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r="790" customFormat="false" ht="13.8" hidden="false" customHeight="false" outlineLevel="0" collapsed="false">
      <c r="A790" s="4"/>
      <c r="B790" s="4"/>
      <c r="C790" s="4"/>
      <c r="D790" s="4"/>
      <c r="E790" s="4"/>
      <c r="F790" s="4"/>
      <c r="G790" s="5"/>
      <c r="H790" s="4"/>
      <c r="I790" s="4"/>
      <c r="J790" s="4"/>
      <c r="K790" s="4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customFormat="false" ht="13.8" hidden="false" customHeight="false" outlineLevel="0" collapsed="false">
      <c r="A791" s="4"/>
      <c r="B791" s="4"/>
      <c r="C791" s="4"/>
      <c r="D791" s="4"/>
      <c r="E791" s="4"/>
      <c r="F791" s="4"/>
      <c r="G791" s="5"/>
      <c r="H791" s="4"/>
      <c r="I791" s="4"/>
      <c r="J791" s="4"/>
      <c r="K791" s="4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r="792" customFormat="false" ht="13.8" hidden="false" customHeight="false" outlineLevel="0" collapsed="false">
      <c r="A792" s="4"/>
      <c r="B792" s="4"/>
      <c r="C792" s="4"/>
      <c r="D792" s="4"/>
      <c r="E792" s="4"/>
      <c r="F792" s="4"/>
      <c r="G792" s="5"/>
      <c r="H792" s="4"/>
      <c r="I792" s="4"/>
      <c r="J792" s="4"/>
      <c r="K792" s="4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customFormat="false" ht="13.8" hidden="false" customHeight="false" outlineLevel="0" collapsed="false">
      <c r="A793" s="4"/>
      <c r="B793" s="4"/>
      <c r="C793" s="4"/>
      <c r="D793" s="4"/>
      <c r="E793" s="4"/>
      <c r="F793" s="4"/>
      <c r="G793" s="5"/>
      <c r="H793" s="4"/>
      <c r="I793" s="4"/>
      <c r="J793" s="4"/>
      <c r="K793" s="4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r="794" customFormat="false" ht="13.8" hidden="false" customHeight="false" outlineLevel="0" collapsed="false">
      <c r="A794" s="4"/>
      <c r="B794" s="4"/>
      <c r="C794" s="4"/>
      <c r="D794" s="4"/>
      <c r="E794" s="4"/>
      <c r="F794" s="4"/>
      <c r="G794" s="5"/>
      <c r="H794" s="4"/>
      <c r="I794" s="4"/>
      <c r="J794" s="4"/>
      <c r="K794" s="4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customFormat="false" ht="13.8" hidden="false" customHeight="false" outlineLevel="0" collapsed="false">
      <c r="A795" s="4"/>
      <c r="B795" s="4"/>
      <c r="C795" s="4"/>
      <c r="D795" s="4"/>
      <c r="E795" s="4"/>
      <c r="F795" s="4"/>
      <c r="G795" s="5"/>
      <c r="H795" s="4"/>
      <c r="I795" s="4"/>
      <c r="J795" s="4"/>
      <c r="K795" s="4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r="796" customFormat="false" ht="13.8" hidden="false" customHeight="false" outlineLevel="0" collapsed="false">
      <c r="A796" s="4"/>
      <c r="B796" s="4"/>
      <c r="C796" s="4"/>
      <c r="D796" s="4"/>
      <c r="E796" s="4"/>
      <c r="F796" s="4"/>
      <c r="G796" s="5"/>
      <c r="H796" s="4"/>
      <c r="I796" s="4"/>
      <c r="J796" s="4"/>
      <c r="K796" s="4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customFormat="false" ht="13.8" hidden="false" customHeight="false" outlineLevel="0" collapsed="false">
      <c r="A797" s="4"/>
      <c r="B797" s="4"/>
      <c r="C797" s="4"/>
      <c r="D797" s="4"/>
      <c r="E797" s="4"/>
      <c r="F797" s="4"/>
      <c r="G797" s="5"/>
      <c r="H797" s="4"/>
      <c r="I797" s="4"/>
      <c r="J797" s="4"/>
      <c r="K797" s="4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r="798" customFormat="false" ht="13.8" hidden="false" customHeight="false" outlineLevel="0" collapsed="false">
      <c r="A798" s="4"/>
      <c r="B798" s="4"/>
      <c r="C798" s="4"/>
      <c r="D798" s="4"/>
      <c r="E798" s="4"/>
      <c r="F798" s="4"/>
      <c r="G798" s="5"/>
      <c r="H798" s="4"/>
      <c r="I798" s="4"/>
      <c r="J798" s="4"/>
      <c r="K798" s="4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customFormat="false" ht="13.8" hidden="false" customHeight="false" outlineLevel="0" collapsed="false">
      <c r="A799" s="4"/>
      <c r="B799" s="4"/>
      <c r="C799" s="4"/>
      <c r="D799" s="4"/>
      <c r="E799" s="4"/>
      <c r="F799" s="4"/>
      <c r="G799" s="5"/>
      <c r="H799" s="4"/>
      <c r="I799" s="4"/>
      <c r="J799" s="4"/>
      <c r="K799" s="4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r="800" customFormat="false" ht="13.8" hidden="false" customHeight="false" outlineLevel="0" collapsed="false">
      <c r="A800" s="4"/>
      <c r="B800" s="4"/>
      <c r="C800" s="4"/>
      <c r="D800" s="4"/>
      <c r="E800" s="4"/>
      <c r="F800" s="4"/>
      <c r="G800" s="5"/>
      <c r="H800" s="4"/>
      <c r="I800" s="4"/>
      <c r="J800" s="4"/>
      <c r="K800" s="4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customFormat="false" ht="13.8" hidden="false" customHeight="false" outlineLevel="0" collapsed="false">
      <c r="A801" s="4"/>
      <c r="B801" s="4"/>
      <c r="C801" s="4"/>
      <c r="D801" s="4"/>
      <c r="E801" s="4"/>
      <c r="F801" s="4"/>
      <c r="G801" s="5"/>
      <c r="H801" s="4"/>
      <c r="I801" s="4"/>
      <c r="J801" s="4"/>
      <c r="K801" s="4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r="802" customFormat="false" ht="13.8" hidden="false" customHeight="false" outlineLevel="0" collapsed="false">
      <c r="A802" s="4"/>
      <c r="B802" s="4"/>
      <c r="C802" s="4"/>
      <c r="D802" s="4"/>
      <c r="E802" s="4"/>
      <c r="F802" s="4"/>
      <c r="G802" s="5"/>
      <c r="H802" s="4"/>
      <c r="I802" s="4"/>
      <c r="J802" s="4"/>
      <c r="K802" s="4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customFormat="false" ht="13.8" hidden="false" customHeight="false" outlineLevel="0" collapsed="false">
      <c r="A803" s="4"/>
      <c r="B803" s="4"/>
      <c r="C803" s="4"/>
      <c r="D803" s="4"/>
      <c r="E803" s="4"/>
      <c r="F803" s="4"/>
      <c r="G803" s="5"/>
      <c r="H803" s="4"/>
      <c r="I803" s="4"/>
      <c r="J803" s="4"/>
      <c r="K803" s="4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r="804" customFormat="false" ht="13.8" hidden="false" customHeight="false" outlineLevel="0" collapsed="false">
      <c r="A804" s="4"/>
      <c r="B804" s="4"/>
      <c r="C804" s="4"/>
      <c r="D804" s="4"/>
      <c r="E804" s="4"/>
      <c r="F804" s="4"/>
      <c r="G804" s="5"/>
      <c r="H804" s="4"/>
      <c r="I804" s="4"/>
      <c r="J804" s="4"/>
      <c r="K804" s="4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customFormat="false" ht="13.8" hidden="false" customHeight="false" outlineLevel="0" collapsed="false">
      <c r="A805" s="4"/>
      <c r="B805" s="4"/>
      <c r="C805" s="4"/>
      <c r="D805" s="4"/>
      <c r="E805" s="4"/>
      <c r="F805" s="4"/>
      <c r="G805" s="5"/>
      <c r="H805" s="4"/>
      <c r="I805" s="4"/>
      <c r="J805" s="4"/>
      <c r="K805" s="4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r="806" customFormat="false" ht="13.8" hidden="false" customHeight="false" outlineLevel="0" collapsed="false">
      <c r="A806" s="4"/>
      <c r="B806" s="4"/>
      <c r="C806" s="4"/>
      <c r="D806" s="4"/>
      <c r="E806" s="4"/>
      <c r="F806" s="4"/>
      <c r="G806" s="5"/>
      <c r="H806" s="4"/>
      <c r="I806" s="4"/>
      <c r="J806" s="4"/>
      <c r="K806" s="4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customFormat="false" ht="13.8" hidden="false" customHeight="false" outlineLevel="0" collapsed="false">
      <c r="A807" s="4"/>
      <c r="B807" s="4"/>
      <c r="C807" s="4"/>
      <c r="D807" s="4"/>
      <c r="E807" s="4"/>
      <c r="F807" s="4"/>
      <c r="G807" s="5"/>
      <c r="H807" s="4"/>
      <c r="I807" s="4"/>
      <c r="J807" s="4"/>
      <c r="K807" s="4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r="808" customFormat="false" ht="13.8" hidden="false" customHeight="false" outlineLevel="0" collapsed="false">
      <c r="A808" s="4"/>
      <c r="B808" s="4"/>
      <c r="C808" s="4"/>
      <c r="D808" s="4"/>
      <c r="E808" s="4"/>
      <c r="F808" s="4"/>
      <c r="G808" s="5"/>
      <c r="H808" s="4"/>
      <c r="I808" s="4"/>
      <c r="J808" s="4"/>
      <c r="K808" s="4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customFormat="false" ht="13.8" hidden="false" customHeight="false" outlineLevel="0" collapsed="false">
      <c r="A809" s="4"/>
      <c r="B809" s="4"/>
      <c r="C809" s="4"/>
      <c r="D809" s="4"/>
      <c r="E809" s="4"/>
      <c r="F809" s="4"/>
      <c r="G809" s="5"/>
      <c r="H809" s="4"/>
      <c r="I809" s="4"/>
      <c r="J809" s="4"/>
      <c r="K809" s="4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r="810" customFormat="false" ht="13.8" hidden="false" customHeight="false" outlineLevel="0" collapsed="false">
      <c r="A810" s="4"/>
      <c r="B810" s="4"/>
      <c r="C810" s="4"/>
      <c r="D810" s="4"/>
      <c r="E810" s="4"/>
      <c r="F810" s="4"/>
      <c r="G810" s="5"/>
      <c r="H810" s="4"/>
      <c r="I810" s="4"/>
      <c r="J810" s="4"/>
      <c r="K810" s="4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customFormat="false" ht="13.8" hidden="false" customHeight="false" outlineLevel="0" collapsed="false">
      <c r="A811" s="4"/>
      <c r="B811" s="4"/>
      <c r="C811" s="4"/>
      <c r="D811" s="4"/>
      <c r="E811" s="4"/>
      <c r="F811" s="4"/>
      <c r="G811" s="5"/>
      <c r="H811" s="4"/>
      <c r="I811" s="4"/>
      <c r="J811" s="4"/>
      <c r="K811" s="4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r="812" customFormat="false" ht="13.8" hidden="false" customHeight="false" outlineLevel="0" collapsed="false">
      <c r="A812" s="4"/>
      <c r="B812" s="4"/>
      <c r="C812" s="4"/>
      <c r="D812" s="4"/>
      <c r="E812" s="4"/>
      <c r="F812" s="4"/>
      <c r="G812" s="5"/>
      <c r="H812" s="4"/>
      <c r="I812" s="4"/>
      <c r="J812" s="4"/>
      <c r="K812" s="4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customFormat="false" ht="13.8" hidden="false" customHeight="false" outlineLevel="0" collapsed="false">
      <c r="A813" s="4"/>
      <c r="B813" s="4"/>
      <c r="C813" s="4"/>
      <c r="D813" s="4"/>
      <c r="E813" s="4"/>
      <c r="F813" s="4"/>
      <c r="G813" s="5"/>
      <c r="H813" s="4"/>
      <c r="I813" s="4"/>
      <c r="J813" s="4"/>
      <c r="K813" s="4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r="814" customFormat="false" ht="13.8" hidden="false" customHeight="false" outlineLevel="0" collapsed="false">
      <c r="A814" s="4"/>
      <c r="B814" s="4"/>
      <c r="C814" s="4"/>
      <c r="D814" s="4"/>
      <c r="E814" s="4"/>
      <c r="F814" s="4"/>
      <c r="G814" s="5"/>
      <c r="H814" s="4"/>
      <c r="I814" s="4"/>
      <c r="J814" s="4"/>
      <c r="K814" s="4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customFormat="false" ht="13.8" hidden="false" customHeight="false" outlineLevel="0" collapsed="false">
      <c r="A815" s="4"/>
      <c r="B815" s="4"/>
      <c r="C815" s="4"/>
      <c r="D815" s="4"/>
      <c r="E815" s="4"/>
      <c r="F815" s="4"/>
      <c r="G815" s="5"/>
      <c r="H815" s="4"/>
      <c r="I815" s="4"/>
      <c r="J815" s="4"/>
      <c r="K815" s="4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r="816" customFormat="false" ht="13.8" hidden="false" customHeight="false" outlineLevel="0" collapsed="false">
      <c r="A816" s="4"/>
      <c r="B816" s="4"/>
      <c r="C816" s="4"/>
      <c r="D816" s="4"/>
      <c r="E816" s="4"/>
      <c r="F816" s="4"/>
      <c r="G816" s="5"/>
      <c r="H816" s="4"/>
      <c r="I816" s="4"/>
      <c r="J816" s="4"/>
      <c r="K816" s="4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customFormat="false" ht="13.8" hidden="false" customHeight="false" outlineLevel="0" collapsed="false">
      <c r="A817" s="4"/>
      <c r="B817" s="4"/>
      <c r="C817" s="4"/>
      <c r="D817" s="4"/>
      <c r="E817" s="4"/>
      <c r="F817" s="4"/>
      <c r="G817" s="5"/>
      <c r="H817" s="4"/>
      <c r="I817" s="4"/>
      <c r="J817" s="4"/>
      <c r="K817" s="4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r="818" customFormat="false" ht="13.8" hidden="false" customHeight="false" outlineLevel="0" collapsed="false">
      <c r="A818" s="4"/>
      <c r="B818" s="4"/>
      <c r="C818" s="4"/>
      <c r="D818" s="4"/>
      <c r="E818" s="4"/>
      <c r="F818" s="4"/>
      <c r="G818" s="5"/>
      <c r="H818" s="4"/>
      <c r="I818" s="4"/>
      <c r="J818" s="4"/>
      <c r="K818" s="4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customFormat="false" ht="13.8" hidden="false" customHeight="false" outlineLevel="0" collapsed="false">
      <c r="A819" s="4"/>
      <c r="B819" s="4"/>
      <c r="C819" s="4"/>
      <c r="D819" s="4"/>
      <c r="E819" s="4"/>
      <c r="F819" s="4"/>
      <c r="G819" s="5"/>
      <c r="H819" s="4"/>
      <c r="I819" s="4"/>
      <c r="J819" s="4"/>
      <c r="K819" s="4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r="820" customFormat="false" ht="13.8" hidden="false" customHeight="false" outlineLevel="0" collapsed="false">
      <c r="A820" s="4"/>
      <c r="B820" s="4"/>
      <c r="C820" s="4"/>
      <c r="D820" s="4"/>
      <c r="E820" s="4"/>
      <c r="F820" s="4"/>
      <c r="G820" s="5"/>
      <c r="H820" s="4"/>
      <c r="I820" s="4"/>
      <c r="J820" s="4"/>
      <c r="K820" s="4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customFormat="false" ht="13.8" hidden="false" customHeight="false" outlineLevel="0" collapsed="false">
      <c r="A821" s="4"/>
      <c r="B821" s="4"/>
      <c r="C821" s="4"/>
      <c r="D821" s="4"/>
      <c r="E821" s="4"/>
      <c r="F821" s="4"/>
      <c r="G821" s="5"/>
      <c r="H821" s="4"/>
      <c r="I821" s="4"/>
      <c r="J821" s="4"/>
      <c r="K821" s="4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r="822" customFormat="false" ht="13.8" hidden="false" customHeight="false" outlineLevel="0" collapsed="false">
      <c r="A822" s="4"/>
      <c r="B822" s="4"/>
      <c r="C822" s="4"/>
      <c r="D822" s="4"/>
      <c r="E822" s="4"/>
      <c r="F822" s="4"/>
      <c r="G822" s="5"/>
      <c r="H822" s="4"/>
      <c r="I822" s="4"/>
      <c r="J822" s="4"/>
      <c r="K822" s="4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customFormat="false" ht="13.8" hidden="false" customHeight="false" outlineLevel="0" collapsed="false">
      <c r="A823" s="4"/>
      <c r="B823" s="4"/>
      <c r="C823" s="4"/>
      <c r="D823" s="4"/>
      <c r="E823" s="4"/>
      <c r="F823" s="4"/>
      <c r="G823" s="5"/>
      <c r="H823" s="4"/>
      <c r="I823" s="4"/>
      <c r="J823" s="4"/>
      <c r="K823" s="4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r="824" customFormat="false" ht="13.8" hidden="false" customHeight="false" outlineLevel="0" collapsed="false">
      <c r="A824" s="4"/>
      <c r="B824" s="4"/>
      <c r="C824" s="4"/>
      <c r="D824" s="4"/>
      <c r="E824" s="4"/>
      <c r="F824" s="4"/>
      <c r="G824" s="5"/>
      <c r="H824" s="4"/>
      <c r="I824" s="4"/>
      <c r="J824" s="4"/>
      <c r="K824" s="4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customFormat="false" ht="13.8" hidden="false" customHeight="false" outlineLevel="0" collapsed="false">
      <c r="A825" s="4"/>
      <c r="B825" s="4"/>
      <c r="C825" s="4"/>
      <c r="D825" s="4"/>
      <c r="E825" s="4"/>
      <c r="F825" s="4"/>
      <c r="G825" s="5"/>
      <c r="H825" s="4"/>
      <c r="I825" s="4"/>
      <c r="J825" s="4"/>
      <c r="K825" s="4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r="826" customFormat="false" ht="13.8" hidden="false" customHeight="false" outlineLevel="0" collapsed="false">
      <c r="A826" s="4"/>
      <c r="B826" s="4"/>
      <c r="C826" s="4"/>
      <c r="D826" s="4"/>
      <c r="E826" s="4"/>
      <c r="F826" s="4"/>
      <c r="G826" s="5"/>
      <c r="H826" s="4"/>
      <c r="I826" s="4"/>
      <c r="J826" s="4"/>
      <c r="K826" s="4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customFormat="false" ht="13.8" hidden="false" customHeight="false" outlineLevel="0" collapsed="false">
      <c r="A827" s="4"/>
      <c r="B827" s="4"/>
      <c r="C827" s="4"/>
      <c r="D827" s="4"/>
      <c r="E827" s="4"/>
      <c r="F827" s="4"/>
      <c r="G827" s="5"/>
      <c r="H827" s="4"/>
      <c r="I827" s="4"/>
      <c r="J827" s="4"/>
      <c r="K827" s="4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r="828" customFormat="false" ht="13.8" hidden="false" customHeight="false" outlineLevel="0" collapsed="false">
      <c r="A828" s="4"/>
      <c r="B828" s="4"/>
      <c r="C828" s="4"/>
      <c r="D828" s="4"/>
      <c r="E828" s="4"/>
      <c r="F828" s="4"/>
      <c r="G828" s="5"/>
      <c r="H828" s="4"/>
      <c r="I828" s="4"/>
      <c r="J828" s="4"/>
      <c r="K828" s="4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customFormat="false" ht="13.8" hidden="false" customHeight="false" outlineLevel="0" collapsed="false">
      <c r="A829" s="4"/>
      <c r="B829" s="4"/>
      <c r="C829" s="4"/>
      <c r="D829" s="4"/>
      <c r="E829" s="4"/>
      <c r="F829" s="4"/>
      <c r="G829" s="5"/>
      <c r="H829" s="4"/>
      <c r="I829" s="4"/>
      <c r="J829" s="4"/>
      <c r="K829" s="4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r="830" customFormat="false" ht="13.8" hidden="false" customHeight="false" outlineLevel="0" collapsed="false">
      <c r="A830" s="4"/>
      <c r="B830" s="4"/>
      <c r="C830" s="4"/>
      <c r="D830" s="4"/>
      <c r="E830" s="4"/>
      <c r="F830" s="4"/>
      <c r="G830" s="5"/>
      <c r="H830" s="4"/>
      <c r="I830" s="4"/>
      <c r="J830" s="4"/>
      <c r="K830" s="4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customFormat="false" ht="13.8" hidden="false" customHeight="false" outlineLevel="0" collapsed="false">
      <c r="A831" s="4"/>
      <c r="B831" s="4"/>
      <c r="C831" s="4"/>
      <c r="D831" s="4"/>
      <c r="E831" s="4"/>
      <c r="F831" s="4"/>
      <c r="G831" s="5"/>
      <c r="H831" s="4"/>
      <c r="I831" s="4"/>
      <c r="J831" s="4"/>
      <c r="K831" s="4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r="832" customFormat="false" ht="13.8" hidden="false" customHeight="false" outlineLevel="0" collapsed="false">
      <c r="A832" s="4"/>
      <c r="B832" s="4"/>
      <c r="C832" s="4"/>
      <c r="D832" s="4"/>
      <c r="E832" s="4"/>
      <c r="F832" s="4"/>
      <c r="G832" s="5"/>
      <c r="H832" s="4"/>
      <c r="I832" s="4"/>
      <c r="J832" s="4"/>
      <c r="K832" s="4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customFormat="false" ht="13.8" hidden="false" customHeight="false" outlineLevel="0" collapsed="false">
      <c r="A833" s="4"/>
      <c r="B833" s="4"/>
      <c r="C833" s="4"/>
      <c r="D833" s="4"/>
      <c r="E833" s="4"/>
      <c r="F833" s="4"/>
      <c r="G833" s="5"/>
      <c r="H833" s="4"/>
      <c r="I833" s="4"/>
      <c r="J833" s="4"/>
      <c r="K833" s="4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r="834" customFormat="false" ht="13.8" hidden="false" customHeight="false" outlineLevel="0" collapsed="false">
      <c r="A834" s="4"/>
      <c r="B834" s="4"/>
      <c r="C834" s="4"/>
      <c r="D834" s="4"/>
      <c r="E834" s="4"/>
      <c r="F834" s="4"/>
      <c r="G834" s="5"/>
      <c r="H834" s="4"/>
      <c r="I834" s="4"/>
      <c r="J834" s="4"/>
      <c r="K834" s="4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customFormat="false" ht="13.8" hidden="false" customHeight="false" outlineLevel="0" collapsed="false">
      <c r="A835" s="4"/>
      <c r="B835" s="4"/>
      <c r="C835" s="4"/>
      <c r="D835" s="4"/>
      <c r="E835" s="4"/>
      <c r="F835" s="4"/>
      <c r="G835" s="5"/>
      <c r="H835" s="4"/>
      <c r="I835" s="4"/>
      <c r="J835" s="4"/>
      <c r="K835" s="4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r="836" customFormat="false" ht="13.8" hidden="false" customHeight="false" outlineLevel="0" collapsed="false">
      <c r="A836" s="4"/>
      <c r="B836" s="4"/>
      <c r="C836" s="4"/>
      <c r="D836" s="4"/>
      <c r="E836" s="4"/>
      <c r="F836" s="4"/>
      <c r="G836" s="5"/>
      <c r="H836" s="4"/>
      <c r="I836" s="4"/>
      <c r="J836" s="4"/>
      <c r="K836" s="4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customFormat="false" ht="13.8" hidden="false" customHeight="false" outlineLevel="0" collapsed="false">
      <c r="A837" s="4"/>
      <c r="B837" s="4"/>
      <c r="C837" s="4"/>
      <c r="D837" s="4"/>
      <c r="E837" s="4"/>
      <c r="F837" s="4"/>
      <c r="G837" s="5"/>
      <c r="H837" s="4"/>
      <c r="I837" s="4"/>
      <c r="J837" s="4"/>
      <c r="K837" s="4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r="838" customFormat="false" ht="13.8" hidden="false" customHeight="false" outlineLevel="0" collapsed="false">
      <c r="A838" s="4"/>
      <c r="B838" s="4"/>
      <c r="C838" s="4"/>
      <c r="D838" s="4"/>
      <c r="E838" s="4"/>
      <c r="F838" s="4"/>
      <c r="G838" s="5"/>
      <c r="H838" s="4"/>
      <c r="I838" s="4"/>
      <c r="J838" s="4"/>
      <c r="K838" s="4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customFormat="false" ht="13.8" hidden="false" customHeight="false" outlineLevel="0" collapsed="false">
      <c r="A839" s="4"/>
      <c r="B839" s="4"/>
      <c r="C839" s="4"/>
      <c r="D839" s="4"/>
      <c r="E839" s="4"/>
      <c r="F839" s="4"/>
      <c r="G839" s="5"/>
      <c r="H839" s="4"/>
      <c r="I839" s="4"/>
      <c r="J839" s="4"/>
      <c r="K839" s="4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r="840" customFormat="false" ht="13.8" hidden="false" customHeight="false" outlineLevel="0" collapsed="false">
      <c r="A840" s="4"/>
      <c r="B840" s="4"/>
      <c r="C840" s="4"/>
      <c r="D840" s="4"/>
      <c r="E840" s="4"/>
      <c r="F840" s="4"/>
      <c r="G840" s="5"/>
      <c r="H840" s="4"/>
      <c r="I840" s="4"/>
      <c r="J840" s="4"/>
      <c r="K840" s="4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customFormat="false" ht="13.8" hidden="false" customHeight="false" outlineLevel="0" collapsed="false">
      <c r="A841" s="4"/>
      <c r="B841" s="4"/>
      <c r="C841" s="4"/>
      <c r="D841" s="4"/>
      <c r="E841" s="4"/>
      <c r="F841" s="4"/>
      <c r="G841" s="5"/>
      <c r="H841" s="4"/>
      <c r="I841" s="4"/>
      <c r="J841" s="4"/>
      <c r="K841" s="4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r="842" customFormat="false" ht="13.8" hidden="false" customHeight="false" outlineLevel="0" collapsed="false">
      <c r="A842" s="4"/>
      <c r="B842" s="4"/>
      <c r="C842" s="4"/>
      <c r="D842" s="4"/>
      <c r="E842" s="4"/>
      <c r="F842" s="4"/>
      <c r="G842" s="5"/>
      <c r="H842" s="4"/>
      <c r="I842" s="4"/>
      <c r="J842" s="4"/>
      <c r="K842" s="4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customFormat="false" ht="13.8" hidden="false" customHeight="false" outlineLevel="0" collapsed="false">
      <c r="A843" s="4"/>
      <c r="B843" s="4"/>
      <c r="C843" s="4"/>
      <c r="D843" s="4"/>
      <c r="E843" s="4"/>
      <c r="F843" s="4"/>
      <c r="G843" s="5"/>
      <c r="H843" s="4"/>
      <c r="I843" s="4"/>
      <c r="J843" s="4"/>
      <c r="K843" s="4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r="844" customFormat="false" ht="13.8" hidden="false" customHeight="false" outlineLevel="0" collapsed="false">
      <c r="A844" s="4"/>
      <c r="B844" s="4"/>
      <c r="C844" s="4"/>
      <c r="D844" s="4"/>
      <c r="E844" s="4"/>
      <c r="F844" s="4"/>
      <c r="G844" s="5"/>
      <c r="H844" s="4"/>
      <c r="I844" s="4"/>
      <c r="J844" s="4"/>
      <c r="K844" s="4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customFormat="false" ht="13.8" hidden="false" customHeight="false" outlineLevel="0" collapsed="false">
      <c r="A845" s="4"/>
      <c r="B845" s="4"/>
      <c r="C845" s="4"/>
      <c r="D845" s="4"/>
      <c r="E845" s="4"/>
      <c r="F845" s="4"/>
      <c r="G845" s="5"/>
      <c r="H845" s="4"/>
      <c r="I845" s="4"/>
      <c r="J845" s="4"/>
      <c r="K845" s="4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r="846" customFormat="false" ht="13.8" hidden="false" customHeight="false" outlineLevel="0" collapsed="false">
      <c r="A846" s="4"/>
      <c r="B846" s="4"/>
      <c r="C846" s="4"/>
      <c r="D846" s="4"/>
      <c r="E846" s="4"/>
      <c r="F846" s="4"/>
      <c r="G846" s="5"/>
      <c r="H846" s="4"/>
      <c r="I846" s="4"/>
      <c r="J846" s="4"/>
      <c r="K846" s="4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customFormat="false" ht="13.8" hidden="false" customHeight="false" outlineLevel="0" collapsed="false">
      <c r="A847" s="4"/>
      <c r="B847" s="4"/>
      <c r="C847" s="4"/>
      <c r="D847" s="4"/>
      <c r="E847" s="4"/>
      <c r="F847" s="4"/>
      <c r="G847" s="5"/>
      <c r="H847" s="4"/>
      <c r="I847" s="4"/>
      <c r="J847" s="4"/>
      <c r="K847" s="4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r="848" customFormat="false" ht="13.8" hidden="false" customHeight="false" outlineLevel="0" collapsed="false">
      <c r="A848" s="4"/>
      <c r="B848" s="4"/>
      <c r="C848" s="4"/>
      <c r="D848" s="4"/>
      <c r="E848" s="4"/>
      <c r="F848" s="4"/>
      <c r="G848" s="5"/>
      <c r="H848" s="4"/>
      <c r="I848" s="4"/>
      <c r="J848" s="4"/>
      <c r="K848" s="4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customFormat="false" ht="13.8" hidden="false" customHeight="false" outlineLevel="0" collapsed="false">
      <c r="A849" s="4"/>
      <c r="B849" s="4"/>
      <c r="C849" s="4"/>
      <c r="D849" s="4"/>
      <c r="E849" s="4"/>
      <c r="F849" s="4"/>
      <c r="G849" s="5"/>
      <c r="H849" s="4"/>
      <c r="I849" s="4"/>
      <c r="J849" s="4"/>
      <c r="K849" s="4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r="850" customFormat="false" ht="13.8" hidden="false" customHeight="false" outlineLevel="0" collapsed="false">
      <c r="A850" s="4"/>
      <c r="B850" s="4"/>
      <c r="C850" s="4"/>
      <c r="D850" s="4"/>
      <c r="E850" s="4"/>
      <c r="F850" s="4"/>
      <c r="G850" s="5"/>
      <c r="H850" s="4"/>
      <c r="I850" s="4"/>
      <c r="J850" s="4"/>
      <c r="K850" s="4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customFormat="false" ht="13.8" hidden="false" customHeight="false" outlineLevel="0" collapsed="false">
      <c r="A851" s="4"/>
      <c r="B851" s="4"/>
      <c r="C851" s="4"/>
      <c r="D851" s="4"/>
      <c r="E851" s="4"/>
      <c r="F851" s="4"/>
      <c r="G851" s="5"/>
      <c r="H851" s="4"/>
      <c r="I851" s="4"/>
      <c r="J851" s="4"/>
      <c r="K851" s="4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r="852" customFormat="false" ht="13.8" hidden="false" customHeight="false" outlineLevel="0" collapsed="false">
      <c r="A852" s="4"/>
      <c r="B852" s="4"/>
      <c r="C852" s="4"/>
      <c r="D852" s="4"/>
      <c r="E852" s="4"/>
      <c r="F852" s="4"/>
      <c r="G852" s="5"/>
      <c r="H852" s="4"/>
      <c r="I852" s="4"/>
      <c r="J852" s="4"/>
      <c r="K852" s="4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customFormat="false" ht="13.8" hidden="false" customHeight="false" outlineLevel="0" collapsed="false">
      <c r="A853" s="4"/>
      <c r="B853" s="4"/>
      <c r="C853" s="4"/>
      <c r="D853" s="4"/>
      <c r="E853" s="4"/>
      <c r="F853" s="4"/>
      <c r="G853" s="5"/>
      <c r="H853" s="4"/>
      <c r="I853" s="4"/>
      <c r="J853" s="4"/>
      <c r="K853" s="4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r="854" customFormat="false" ht="13.8" hidden="false" customHeight="false" outlineLevel="0" collapsed="false">
      <c r="A854" s="4"/>
      <c r="B854" s="4"/>
      <c r="C854" s="4"/>
      <c r="D854" s="4"/>
      <c r="E854" s="4"/>
      <c r="F854" s="4"/>
      <c r="G854" s="5"/>
      <c r="H854" s="4"/>
      <c r="I854" s="4"/>
      <c r="J854" s="4"/>
      <c r="K854" s="4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customFormat="false" ht="13.8" hidden="false" customHeight="false" outlineLevel="0" collapsed="false">
      <c r="A855" s="4"/>
      <c r="B855" s="4"/>
      <c r="C855" s="4"/>
      <c r="D855" s="4"/>
      <c r="E855" s="4"/>
      <c r="F855" s="4"/>
      <c r="G855" s="5"/>
      <c r="H855" s="4"/>
      <c r="I855" s="4"/>
      <c r="J855" s="4"/>
      <c r="K855" s="4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r="856" customFormat="false" ht="13.8" hidden="false" customHeight="false" outlineLevel="0" collapsed="false">
      <c r="A856" s="4"/>
      <c r="B856" s="4"/>
      <c r="C856" s="4"/>
      <c r="D856" s="4"/>
      <c r="E856" s="4"/>
      <c r="F856" s="4"/>
      <c r="G856" s="5"/>
      <c r="H856" s="4"/>
      <c r="I856" s="4"/>
      <c r="J856" s="4"/>
      <c r="K856" s="4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customFormat="false" ht="13.8" hidden="false" customHeight="false" outlineLevel="0" collapsed="false">
      <c r="A857" s="4"/>
      <c r="B857" s="4"/>
      <c r="C857" s="4"/>
      <c r="D857" s="4"/>
      <c r="E857" s="4"/>
      <c r="F857" s="4"/>
      <c r="G857" s="5"/>
      <c r="H857" s="4"/>
      <c r="I857" s="4"/>
      <c r="J857" s="4"/>
      <c r="K857" s="4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r="858" customFormat="false" ht="13.8" hidden="false" customHeight="false" outlineLevel="0" collapsed="false">
      <c r="A858" s="4"/>
      <c r="B858" s="4"/>
      <c r="C858" s="4"/>
      <c r="D858" s="4"/>
      <c r="E858" s="4"/>
      <c r="F858" s="4"/>
      <c r="G858" s="5"/>
      <c r="H858" s="4"/>
      <c r="I858" s="4"/>
      <c r="J858" s="4"/>
      <c r="K858" s="4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customFormat="false" ht="13.8" hidden="false" customHeight="false" outlineLevel="0" collapsed="false">
      <c r="A859" s="4"/>
      <c r="B859" s="4"/>
      <c r="C859" s="4"/>
      <c r="D859" s="4"/>
      <c r="E859" s="4"/>
      <c r="F859" s="4"/>
      <c r="G859" s="5"/>
      <c r="H859" s="4"/>
      <c r="I859" s="4"/>
      <c r="J859" s="4"/>
      <c r="K859" s="4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r="860" customFormat="false" ht="13.8" hidden="false" customHeight="false" outlineLevel="0" collapsed="false">
      <c r="A860" s="4"/>
      <c r="B860" s="4"/>
      <c r="C860" s="4"/>
      <c r="D860" s="4"/>
      <c r="E860" s="4"/>
      <c r="F860" s="4"/>
      <c r="G860" s="5"/>
      <c r="H860" s="4"/>
      <c r="I860" s="4"/>
      <c r="J860" s="4"/>
      <c r="K860" s="4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customFormat="false" ht="13.8" hidden="false" customHeight="false" outlineLevel="0" collapsed="false">
      <c r="A861" s="4"/>
      <c r="B861" s="4"/>
      <c r="C861" s="4"/>
      <c r="D861" s="4"/>
      <c r="E861" s="4"/>
      <c r="F861" s="4"/>
      <c r="G861" s="5"/>
      <c r="H861" s="4"/>
      <c r="I861" s="4"/>
      <c r="J861" s="4"/>
      <c r="K861" s="4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r="862" customFormat="false" ht="13.8" hidden="false" customHeight="false" outlineLevel="0" collapsed="false">
      <c r="A862" s="4"/>
      <c r="B862" s="4"/>
      <c r="C862" s="4"/>
      <c r="D862" s="4"/>
      <c r="E862" s="4"/>
      <c r="F862" s="4"/>
      <c r="G862" s="5"/>
      <c r="H862" s="4"/>
      <c r="I862" s="4"/>
      <c r="J862" s="4"/>
      <c r="K862" s="4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customFormat="false" ht="13.8" hidden="false" customHeight="false" outlineLevel="0" collapsed="false">
      <c r="A863" s="4"/>
      <c r="B863" s="4"/>
      <c r="C863" s="4"/>
      <c r="D863" s="4"/>
      <c r="E863" s="4"/>
      <c r="F863" s="4"/>
      <c r="G863" s="5"/>
      <c r="H863" s="4"/>
      <c r="I863" s="4"/>
      <c r="J863" s="4"/>
      <c r="K863" s="4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r="864" customFormat="false" ht="13.8" hidden="false" customHeight="false" outlineLevel="0" collapsed="false">
      <c r="A864" s="4"/>
      <c r="B864" s="4"/>
      <c r="C864" s="4"/>
      <c r="D864" s="4"/>
      <c r="E864" s="4"/>
      <c r="F864" s="4"/>
      <c r="G864" s="5"/>
      <c r="H864" s="4"/>
      <c r="I864" s="4"/>
      <c r="J864" s="4"/>
      <c r="K864" s="4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customFormat="false" ht="13.8" hidden="false" customHeight="false" outlineLevel="0" collapsed="false">
      <c r="A865" s="4"/>
      <c r="B865" s="4"/>
      <c r="C865" s="4"/>
      <c r="D865" s="4"/>
      <c r="E865" s="4"/>
      <c r="F865" s="4"/>
      <c r="G865" s="5"/>
      <c r="H865" s="4"/>
      <c r="I865" s="4"/>
      <c r="J865" s="4"/>
      <c r="K865" s="4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r="866" customFormat="false" ht="13.8" hidden="false" customHeight="false" outlineLevel="0" collapsed="false">
      <c r="A866" s="4"/>
      <c r="B866" s="4"/>
      <c r="C866" s="4"/>
      <c r="D866" s="4"/>
      <c r="E866" s="4"/>
      <c r="F866" s="4"/>
      <c r="G866" s="5"/>
      <c r="H866" s="4"/>
      <c r="I866" s="4"/>
      <c r="J866" s="4"/>
      <c r="K866" s="4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customFormat="false" ht="13.8" hidden="false" customHeight="false" outlineLevel="0" collapsed="false">
      <c r="A867" s="4"/>
      <c r="B867" s="4"/>
      <c r="C867" s="4"/>
      <c r="D867" s="4"/>
      <c r="E867" s="4"/>
      <c r="F867" s="4"/>
      <c r="G867" s="5"/>
      <c r="H867" s="4"/>
      <c r="I867" s="4"/>
      <c r="J867" s="4"/>
      <c r="K867" s="4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r="868" customFormat="false" ht="13.8" hidden="false" customHeight="false" outlineLevel="0" collapsed="false">
      <c r="A868" s="4"/>
      <c r="B868" s="4"/>
      <c r="C868" s="4"/>
      <c r="D868" s="4"/>
      <c r="E868" s="4"/>
      <c r="F868" s="4"/>
      <c r="G868" s="5"/>
      <c r="H868" s="4"/>
      <c r="I868" s="4"/>
      <c r="J868" s="4"/>
      <c r="K868" s="4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customFormat="false" ht="13.8" hidden="false" customHeight="false" outlineLevel="0" collapsed="false">
      <c r="A869" s="4"/>
      <c r="B869" s="4"/>
      <c r="C869" s="4"/>
      <c r="D869" s="4"/>
      <c r="E869" s="4"/>
      <c r="F869" s="4"/>
      <c r="G869" s="5"/>
      <c r="H869" s="4"/>
      <c r="I869" s="4"/>
      <c r="J869" s="4"/>
      <c r="K869" s="4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r="870" customFormat="false" ht="13.8" hidden="false" customHeight="false" outlineLevel="0" collapsed="false">
      <c r="A870" s="4"/>
      <c r="B870" s="4"/>
      <c r="C870" s="4"/>
      <c r="D870" s="4"/>
      <c r="E870" s="4"/>
      <c r="F870" s="4"/>
      <c r="G870" s="5"/>
      <c r="H870" s="4"/>
      <c r="I870" s="4"/>
      <c r="J870" s="4"/>
      <c r="K870" s="4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customFormat="false" ht="13.8" hidden="false" customHeight="false" outlineLevel="0" collapsed="false">
      <c r="A871" s="4"/>
      <c r="B871" s="4"/>
      <c r="C871" s="4"/>
      <c r="D871" s="4"/>
      <c r="E871" s="4"/>
      <c r="F871" s="4"/>
      <c r="G871" s="5"/>
      <c r="H871" s="4"/>
      <c r="I871" s="4"/>
      <c r="J871" s="4"/>
      <c r="K871" s="4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r="872" customFormat="false" ht="13.8" hidden="false" customHeight="false" outlineLevel="0" collapsed="false">
      <c r="A872" s="4"/>
      <c r="B872" s="4"/>
      <c r="C872" s="4"/>
      <c r="D872" s="4"/>
      <c r="E872" s="4"/>
      <c r="F872" s="4"/>
      <c r="G872" s="5"/>
      <c r="H872" s="4"/>
      <c r="I872" s="4"/>
      <c r="J872" s="4"/>
      <c r="K872" s="4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customFormat="false" ht="13.8" hidden="false" customHeight="false" outlineLevel="0" collapsed="false">
      <c r="A873" s="4"/>
      <c r="B873" s="4"/>
      <c r="C873" s="4"/>
      <c r="D873" s="4"/>
      <c r="E873" s="4"/>
      <c r="F873" s="4"/>
      <c r="G873" s="5"/>
      <c r="H873" s="4"/>
      <c r="I873" s="4"/>
      <c r="J873" s="4"/>
      <c r="K873" s="4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r="874" customFormat="false" ht="13.8" hidden="false" customHeight="false" outlineLevel="0" collapsed="false">
      <c r="A874" s="4"/>
      <c r="B874" s="4"/>
      <c r="C874" s="4"/>
      <c r="D874" s="4"/>
      <c r="E874" s="4"/>
      <c r="F874" s="4"/>
      <c r="G874" s="5"/>
      <c r="H874" s="4"/>
      <c r="I874" s="4"/>
      <c r="J874" s="4"/>
      <c r="K874" s="4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customFormat="false" ht="13.8" hidden="false" customHeight="false" outlineLevel="0" collapsed="false">
      <c r="A875" s="4"/>
      <c r="B875" s="4"/>
      <c r="C875" s="4"/>
      <c r="D875" s="4"/>
      <c r="E875" s="4"/>
      <c r="F875" s="4"/>
      <c r="G875" s="5"/>
      <c r="H875" s="4"/>
      <c r="I875" s="4"/>
      <c r="J875" s="4"/>
      <c r="K875" s="4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r="876" customFormat="false" ht="13.8" hidden="false" customHeight="false" outlineLevel="0" collapsed="false">
      <c r="A876" s="4"/>
      <c r="B876" s="4"/>
      <c r="C876" s="4"/>
      <c r="D876" s="4"/>
      <c r="E876" s="4"/>
      <c r="F876" s="4"/>
      <c r="G876" s="5"/>
      <c r="H876" s="4"/>
      <c r="I876" s="4"/>
      <c r="J876" s="4"/>
      <c r="K876" s="4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customFormat="false" ht="13.8" hidden="false" customHeight="false" outlineLevel="0" collapsed="false">
      <c r="A877" s="4"/>
      <c r="B877" s="4"/>
      <c r="C877" s="4"/>
      <c r="D877" s="4"/>
      <c r="E877" s="4"/>
      <c r="F877" s="4"/>
      <c r="G877" s="5"/>
      <c r="H877" s="4"/>
      <c r="I877" s="4"/>
      <c r="J877" s="4"/>
      <c r="K877" s="4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r="878" customFormat="false" ht="13.8" hidden="false" customHeight="false" outlineLevel="0" collapsed="false">
      <c r="A878" s="4"/>
      <c r="B878" s="4"/>
      <c r="C878" s="4"/>
      <c r="D878" s="4"/>
      <c r="E878" s="4"/>
      <c r="F878" s="4"/>
      <c r="G878" s="5"/>
      <c r="H878" s="4"/>
      <c r="I878" s="4"/>
      <c r="J878" s="4"/>
      <c r="K878" s="4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customFormat="false" ht="13.8" hidden="false" customHeight="false" outlineLevel="0" collapsed="false">
      <c r="A879" s="4"/>
      <c r="B879" s="4"/>
      <c r="C879" s="4"/>
      <c r="D879" s="4"/>
      <c r="E879" s="4"/>
      <c r="F879" s="4"/>
      <c r="G879" s="5"/>
      <c r="H879" s="4"/>
      <c r="I879" s="4"/>
      <c r="J879" s="4"/>
      <c r="K879" s="4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r="880" customFormat="false" ht="13.8" hidden="false" customHeight="false" outlineLevel="0" collapsed="false">
      <c r="A880" s="4"/>
      <c r="B880" s="4"/>
      <c r="C880" s="4"/>
      <c r="D880" s="4"/>
      <c r="E880" s="4"/>
      <c r="F880" s="4"/>
      <c r="G880" s="5"/>
      <c r="H880" s="4"/>
      <c r="I880" s="4"/>
      <c r="J880" s="4"/>
      <c r="K880" s="4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customFormat="false" ht="13.8" hidden="false" customHeight="false" outlineLevel="0" collapsed="false">
      <c r="A881" s="4"/>
      <c r="B881" s="4"/>
      <c r="C881" s="4"/>
      <c r="D881" s="4"/>
      <c r="E881" s="4"/>
      <c r="F881" s="4"/>
      <c r="G881" s="5"/>
      <c r="H881" s="4"/>
      <c r="I881" s="4"/>
      <c r="J881" s="4"/>
      <c r="K881" s="4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r="882" customFormat="false" ht="13.8" hidden="false" customHeight="false" outlineLevel="0" collapsed="false">
      <c r="A882" s="4"/>
      <c r="B882" s="4"/>
      <c r="C882" s="4"/>
      <c r="D882" s="4"/>
      <c r="E882" s="4"/>
      <c r="F882" s="4"/>
      <c r="G882" s="5"/>
      <c r="H882" s="4"/>
      <c r="I882" s="4"/>
      <c r="J882" s="4"/>
      <c r="K882" s="4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customFormat="false" ht="13.8" hidden="false" customHeight="false" outlineLevel="0" collapsed="false">
      <c r="A883" s="4"/>
      <c r="B883" s="4"/>
      <c r="C883" s="4"/>
      <c r="D883" s="4"/>
      <c r="E883" s="4"/>
      <c r="F883" s="4"/>
      <c r="G883" s="5"/>
      <c r="H883" s="4"/>
      <c r="I883" s="4"/>
      <c r="J883" s="4"/>
      <c r="K883" s="4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r="884" customFormat="false" ht="13.8" hidden="false" customHeight="false" outlineLevel="0" collapsed="false">
      <c r="A884" s="4"/>
      <c r="B884" s="4"/>
      <c r="C884" s="4"/>
      <c r="D884" s="4"/>
      <c r="E884" s="4"/>
      <c r="F884" s="4"/>
      <c r="G884" s="5"/>
      <c r="H884" s="4"/>
      <c r="I884" s="4"/>
      <c r="J884" s="4"/>
      <c r="K884" s="4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customFormat="false" ht="13.8" hidden="false" customHeight="false" outlineLevel="0" collapsed="false">
      <c r="A885" s="4"/>
      <c r="B885" s="4"/>
      <c r="C885" s="4"/>
      <c r="D885" s="4"/>
      <c r="E885" s="4"/>
      <c r="F885" s="4"/>
      <c r="G885" s="5"/>
      <c r="H885" s="4"/>
      <c r="I885" s="4"/>
      <c r="J885" s="4"/>
      <c r="K885" s="4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r="886" customFormat="false" ht="13.8" hidden="false" customHeight="false" outlineLevel="0" collapsed="false">
      <c r="A886" s="4"/>
      <c r="B886" s="4"/>
      <c r="C886" s="4"/>
      <c r="D886" s="4"/>
      <c r="E886" s="4"/>
      <c r="F886" s="4"/>
      <c r="G886" s="5"/>
      <c r="H886" s="4"/>
      <c r="I886" s="4"/>
      <c r="J886" s="4"/>
      <c r="K886" s="4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customFormat="false" ht="13.8" hidden="false" customHeight="false" outlineLevel="0" collapsed="false">
      <c r="A887" s="4"/>
      <c r="B887" s="4"/>
      <c r="C887" s="4"/>
      <c r="D887" s="4"/>
      <c r="E887" s="4"/>
      <c r="F887" s="4"/>
      <c r="G887" s="5"/>
      <c r="H887" s="4"/>
      <c r="I887" s="4"/>
      <c r="J887" s="4"/>
      <c r="K887" s="4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r="888" customFormat="false" ht="13.8" hidden="false" customHeight="false" outlineLevel="0" collapsed="false">
      <c r="A888" s="4"/>
      <c r="B888" s="4"/>
      <c r="C888" s="4"/>
      <c r="D888" s="4"/>
      <c r="E888" s="4"/>
      <c r="F888" s="4"/>
      <c r="G888" s="5"/>
      <c r="H888" s="4"/>
      <c r="I888" s="4"/>
      <c r="J888" s="4"/>
      <c r="K888" s="4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customFormat="false" ht="13.8" hidden="false" customHeight="false" outlineLevel="0" collapsed="false">
      <c r="A889" s="4"/>
      <c r="B889" s="4"/>
      <c r="C889" s="4"/>
      <c r="D889" s="4"/>
      <c r="E889" s="4"/>
      <c r="F889" s="4"/>
      <c r="G889" s="5"/>
      <c r="H889" s="4"/>
      <c r="I889" s="4"/>
      <c r="J889" s="4"/>
      <c r="K889" s="4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r="890" customFormat="false" ht="13.8" hidden="false" customHeight="false" outlineLevel="0" collapsed="false">
      <c r="A890" s="4"/>
      <c r="B890" s="4"/>
      <c r="C890" s="4"/>
      <c r="D890" s="4"/>
      <c r="E890" s="4"/>
      <c r="F890" s="4"/>
      <c r="G890" s="5"/>
      <c r="H890" s="4"/>
      <c r="I890" s="4"/>
      <c r="J890" s="4"/>
      <c r="K890" s="4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customFormat="false" ht="13.8" hidden="false" customHeight="false" outlineLevel="0" collapsed="false">
      <c r="A891" s="4"/>
      <c r="B891" s="4"/>
      <c r="C891" s="4"/>
      <c r="D891" s="4"/>
      <c r="E891" s="4"/>
      <c r="F891" s="4"/>
      <c r="G891" s="5"/>
      <c r="H891" s="4"/>
      <c r="I891" s="4"/>
      <c r="J891" s="4"/>
      <c r="K891" s="4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r="892" customFormat="false" ht="13.8" hidden="false" customHeight="false" outlineLevel="0" collapsed="false">
      <c r="A892" s="4"/>
      <c r="B892" s="4"/>
      <c r="C892" s="4"/>
      <c r="D892" s="4"/>
      <c r="E892" s="4"/>
      <c r="F892" s="4"/>
      <c r="G892" s="5"/>
      <c r="H892" s="4"/>
      <c r="I892" s="4"/>
      <c r="J892" s="4"/>
      <c r="K892" s="4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customFormat="false" ht="13.8" hidden="false" customHeight="false" outlineLevel="0" collapsed="false">
      <c r="A893" s="4"/>
      <c r="B893" s="4"/>
      <c r="C893" s="4"/>
      <c r="D893" s="4"/>
      <c r="E893" s="4"/>
      <c r="F893" s="4"/>
      <c r="G893" s="5"/>
      <c r="H893" s="4"/>
      <c r="I893" s="4"/>
      <c r="J893" s="4"/>
      <c r="K893" s="4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r="894" customFormat="false" ht="13.8" hidden="false" customHeight="false" outlineLevel="0" collapsed="false">
      <c r="A894" s="4"/>
      <c r="B894" s="4"/>
      <c r="C894" s="4"/>
      <c r="D894" s="4"/>
      <c r="E894" s="4"/>
      <c r="F894" s="4"/>
      <c r="G894" s="5"/>
      <c r="H894" s="4"/>
      <c r="I894" s="4"/>
      <c r="J894" s="4"/>
      <c r="K894" s="4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customFormat="false" ht="13.8" hidden="false" customHeight="false" outlineLevel="0" collapsed="false">
      <c r="A895" s="4"/>
      <c r="B895" s="4"/>
      <c r="C895" s="4"/>
      <c r="D895" s="4"/>
      <c r="E895" s="4"/>
      <c r="F895" s="4"/>
      <c r="G895" s="5"/>
      <c r="H895" s="4"/>
      <c r="I895" s="4"/>
      <c r="J895" s="4"/>
      <c r="K895" s="4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r="896" customFormat="false" ht="13.8" hidden="false" customHeight="false" outlineLevel="0" collapsed="false">
      <c r="A896" s="4"/>
      <c r="B896" s="4"/>
      <c r="C896" s="4"/>
      <c r="D896" s="4"/>
      <c r="E896" s="4"/>
      <c r="F896" s="4"/>
      <c r="G896" s="5"/>
      <c r="H896" s="4"/>
      <c r="I896" s="4"/>
      <c r="J896" s="4"/>
      <c r="K896" s="4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customFormat="false" ht="13.8" hidden="false" customHeight="false" outlineLevel="0" collapsed="false">
      <c r="A897" s="4"/>
      <c r="B897" s="4"/>
      <c r="C897" s="4"/>
      <c r="D897" s="4"/>
      <c r="E897" s="4"/>
      <c r="F897" s="4"/>
      <c r="G897" s="5"/>
      <c r="H897" s="4"/>
      <c r="I897" s="4"/>
      <c r="J897" s="4"/>
      <c r="K897" s="4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r="898" customFormat="false" ht="13.8" hidden="false" customHeight="false" outlineLevel="0" collapsed="false">
      <c r="A898" s="4"/>
      <c r="B898" s="4"/>
      <c r="C898" s="4"/>
      <c r="D898" s="4"/>
      <c r="E898" s="4"/>
      <c r="F898" s="4"/>
      <c r="G898" s="5"/>
      <c r="H898" s="4"/>
      <c r="I898" s="4"/>
      <c r="J898" s="4"/>
      <c r="K898" s="4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customFormat="false" ht="13.8" hidden="false" customHeight="false" outlineLevel="0" collapsed="false">
      <c r="A899" s="4"/>
      <c r="B899" s="4"/>
      <c r="C899" s="4"/>
      <c r="D899" s="4"/>
      <c r="E899" s="4"/>
      <c r="F899" s="4"/>
      <c r="G899" s="5"/>
      <c r="H899" s="4"/>
      <c r="I899" s="4"/>
      <c r="J899" s="4"/>
      <c r="K899" s="4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r="900" customFormat="false" ht="13.8" hidden="false" customHeight="false" outlineLevel="0" collapsed="false">
      <c r="A900" s="4"/>
      <c r="B900" s="4"/>
      <c r="C900" s="4"/>
      <c r="D900" s="4"/>
      <c r="E900" s="4"/>
      <c r="F900" s="4"/>
      <c r="G900" s="5"/>
      <c r="H900" s="4"/>
      <c r="I900" s="4"/>
      <c r="J900" s="4"/>
      <c r="K900" s="4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customFormat="false" ht="13.8" hidden="false" customHeight="false" outlineLevel="0" collapsed="false">
      <c r="A901" s="4"/>
      <c r="B901" s="4"/>
      <c r="C901" s="4"/>
      <c r="D901" s="4"/>
      <c r="E901" s="4"/>
      <c r="F901" s="4"/>
      <c r="G901" s="5"/>
      <c r="H901" s="4"/>
      <c r="I901" s="4"/>
      <c r="J901" s="4"/>
      <c r="K901" s="4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r="902" customFormat="false" ht="13.8" hidden="false" customHeight="false" outlineLevel="0" collapsed="false">
      <c r="A902" s="4"/>
      <c r="B902" s="4"/>
      <c r="C902" s="4"/>
      <c r="D902" s="4"/>
      <c r="E902" s="4"/>
      <c r="F902" s="4"/>
      <c r="G902" s="5"/>
      <c r="H902" s="4"/>
      <c r="I902" s="4"/>
      <c r="J902" s="4"/>
      <c r="K902" s="4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customFormat="false" ht="13.8" hidden="false" customHeight="false" outlineLevel="0" collapsed="false">
      <c r="A903" s="4"/>
      <c r="B903" s="4"/>
      <c r="C903" s="4"/>
      <c r="D903" s="4"/>
      <c r="E903" s="4"/>
      <c r="F903" s="4"/>
      <c r="G903" s="5"/>
      <c r="H903" s="4"/>
      <c r="I903" s="4"/>
      <c r="J903" s="4"/>
      <c r="K903" s="4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r="904" customFormat="false" ht="13.8" hidden="false" customHeight="false" outlineLevel="0" collapsed="false">
      <c r="A904" s="4"/>
      <c r="B904" s="4"/>
      <c r="C904" s="4"/>
      <c r="D904" s="4"/>
      <c r="E904" s="4"/>
      <c r="F904" s="4"/>
      <c r="G904" s="5"/>
      <c r="H904" s="4"/>
      <c r="I904" s="4"/>
      <c r="J904" s="4"/>
      <c r="K904" s="4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customFormat="false" ht="13.8" hidden="false" customHeight="false" outlineLevel="0" collapsed="false">
      <c r="A905" s="4"/>
      <c r="B905" s="4"/>
      <c r="C905" s="4"/>
      <c r="D905" s="4"/>
      <c r="E905" s="4"/>
      <c r="F905" s="4"/>
      <c r="G905" s="5"/>
      <c r="H905" s="4"/>
      <c r="I905" s="4"/>
      <c r="J905" s="4"/>
      <c r="K905" s="4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r="906" customFormat="false" ht="13.8" hidden="false" customHeight="false" outlineLevel="0" collapsed="false">
      <c r="A906" s="4"/>
      <c r="B906" s="4"/>
      <c r="C906" s="4"/>
      <c r="D906" s="4"/>
      <c r="E906" s="4"/>
      <c r="F906" s="4"/>
      <c r="G906" s="5"/>
      <c r="H906" s="4"/>
      <c r="I906" s="4"/>
      <c r="J906" s="4"/>
      <c r="K906" s="4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customFormat="false" ht="13.8" hidden="false" customHeight="false" outlineLevel="0" collapsed="false">
      <c r="A907" s="4"/>
      <c r="B907" s="4"/>
      <c r="C907" s="4"/>
      <c r="D907" s="4"/>
      <c r="E907" s="4"/>
      <c r="F907" s="4"/>
      <c r="G907" s="5"/>
      <c r="H907" s="4"/>
      <c r="I907" s="4"/>
      <c r="J907" s="4"/>
      <c r="K907" s="4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r="908" customFormat="false" ht="13.8" hidden="false" customHeight="false" outlineLevel="0" collapsed="false">
      <c r="A908" s="4"/>
      <c r="B908" s="4"/>
      <c r="C908" s="4"/>
      <c r="D908" s="4"/>
      <c r="E908" s="4"/>
      <c r="F908" s="4"/>
      <c r="G908" s="5"/>
      <c r="H908" s="4"/>
      <c r="I908" s="4"/>
      <c r="J908" s="4"/>
      <c r="K908" s="4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customFormat="false" ht="13.8" hidden="false" customHeight="false" outlineLevel="0" collapsed="false">
      <c r="A909" s="4"/>
      <c r="B909" s="4"/>
      <c r="C909" s="4"/>
      <c r="D909" s="4"/>
      <c r="E909" s="4"/>
      <c r="F909" s="4"/>
      <c r="G909" s="5"/>
      <c r="H909" s="4"/>
      <c r="I909" s="4"/>
      <c r="J909" s="4"/>
      <c r="K909" s="4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r="910" customFormat="false" ht="13.8" hidden="false" customHeight="false" outlineLevel="0" collapsed="false">
      <c r="A910" s="4"/>
      <c r="B910" s="4"/>
      <c r="C910" s="4"/>
      <c r="D910" s="4"/>
      <c r="E910" s="4"/>
      <c r="F910" s="4"/>
      <c r="G910" s="5"/>
      <c r="H910" s="4"/>
      <c r="I910" s="4"/>
      <c r="J910" s="4"/>
      <c r="K910" s="4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customFormat="false" ht="13.8" hidden="false" customHeight="false" outlineLevel="0" collapsed="false">
      <c r="A911" s="4"/>
      <c r="B911" s="4"/>
      <c r="C911" s="4"/>
      <c r="D911" s="4"/>
      <c r="E911" s="4"/>
      <c r="F911" s="4"/>
      <c r="G911" s="5"/>
      <c r="H911" s="4"/>
      <c r="I911" s="4"/>
      <c r="J911" s="4"/>
      <c r="K911" s="4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r="912" customFormat="false" ht="13.8" hidden="false" customHeight="false" outlineLevel="0" collapsed="false">
      <c r="A912" s="4"/>
      <c r="B912" s="4"/>
      <c r="C912" s="4"/>
      <c r="D912" s="4"/>
      <c r="E912" s="4"/>
      <c r="F912" s="4"/>
      <c r="G912" s="5"/>
      <c r="H912" s="4"/>
      <c r="I912" s="4"/>
      <c r="J912" s="4"/>
      <c r="K912" s="4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customFormat="false" ht="13.8" hidden="false" customHeight="false" outlineLevel="0" collapsed="false">
      <c r="A913" s="4"/>
      <c r="B913" s="4"/>
      <c r="C913" s="4"/>
      <c r="D913" s="4"/>
      <c r="E913" s="4"/>
      <c r="F913" s="4"/>
      <c r="G913" s="5"/>
      <c r="H913" s="4"/>
      <c r="I913" s="4"/>
      <c r="J913" s="4"/>
      <c r="K913" s="4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r="914" customFormat="false" ht="13.8" hidden="false" customHeight="false" outlineLevel="0" collapsed="false">
      <c r="A914" s="4"/>
      <c r="B914" s="4"/>
      <c r="C914" s="4"/>
      <c r="D914" s="4"/>
      <c r="E914" s="4"/>
      <c r="F914" s="4"/>
      <c r="G914" s="5"/>
      <c r="H914" s="4"/>
      <c r="I914" s="4"/>
      <c r="J914" s="4"/>
      <c r="K914" s="4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customFormat="false" ht="13.8" hidden="false" customHeight="false" outlineLevel="0" collapsed="false">
      <c r="A915" s="4"/>
      <c r="B915" s="4"/>
      <c r="C915" s="4"/>
      <c r="D915" s="4"/>
      <c r="E915" s="4"/>
      <c r="F915" s="4"/>
      <c r="G915" s="5"/>
      <c r="H915" s="4"/>
      <c r="I915" s="4"/>
      <c r="J915" s="4"/>
      <c r="K915" s="4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r="916" customFormat="false" ht="13.8" hidden="false" customHeight="false" outlineLevel="0" collapsed="false">
      <c r="A916" s="4"/>
      <c r="B916" s="4"/>
      <c r="C916" s="4"/>
      <c r="D916" s="4"/>
      <c r="E916" s="4"/>
      <c r="F916" s="4"/>
      <c r="G916" s="5"/>
      <c r="H916" s="4"/>
      <c r="I916" s="4"/>
      <c r="J916" s="4"/>
      <c r="K916" s="4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customFormat="false" ht="13.8" hidden="false" customHeight="false" outlineLevel="0" collapsed="false">
      <c r="A917" s="4"/>
      <c r="B917" s="4"/>
      <c r="C917" s="4"/>
      <c r="D917" s="4"/>
      <c r="E917" s="4"/>
      <c r="F917" s="4"/>
      <c r="G917" s="5"/>
      <c r="H917" s="4"/>
      <c r="I917" s="4"/>
      <c r="J917" s="4"/>
      <c r="K917" s="4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r="918" customFormat="false" ht="13.8" hidden="false" customHeight="false" outlineLevel="0" collapsed="false">
      <c r="A918" s="4"/>
      <c r="B918" s="4"/>
      <c r="C918" s="4"/>
      <c r="D918" s="4"/>
      <c r="E918" s="4"/>
      <c r="F918" s="4"/>
      <c r="G918" s="5"/>
      <c r="H918" s="4"/>
      <c r="I918" s="4"/>
      <c r="J918" s="4"/>
      <c r="K918" s="4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customFormat="false" ht="13.8" hidden="false" customHeight="false" outlineLevel="0" collapsed="false">
      <c r="A919" s="4"/>
      <c r="B919" s="4"/>
      <c r="C919" s="4"/>
      <c r="D919" s="4"/>
      <c r="E919" s="4"/>
      <c r="F919" s="4"/>
      <c r="G919" s="5"/>
      <c r="H919" s="4"/>
      <c r="I919" s="4"/>
      <c r="J919" s="4"/>
      <c r="K919" s="4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r="920" customFormat="false" ht="13.8" hidden="false" customHeight="false" outlineLevel="0" collapsed="false">
      <c r="A920" s="4"/>
      <c r="B920" s="4"/>
      <c r="C920" s="4"/>
      <c r="D920" s="4"/>
      <c r="E920" s="4"/>
      <c r="F920" s="4"/>
      <c r="G920" s="5"/>
      <c r="H920" s="4"/>
      <c r="I920" s="4"/>
      <c r="J920" s="4"/>
      <c r="K920" s="4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customFormat="false" ht="13.8" hidden="false" customHeight="false" outlineLevel="0" collapsed="false">
      <c r="A921" s="4"/>
      <c r="B921" s="4"/>
      <c r="C921" s="4"/>
      <c r="D921" s="4"/>
      <c r="E921" s="4"/>
      <c r="F921" s="4"/>
      <c r="G921" s="5"/>
      <c r="H921" s="4"/>
      <c r="I921" s="4"/>
      <c r="J921" s="4"/>
      <c r="K921" s="4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r="922" customFormat="false" ht="13.8" hidden="false" customHeight="false" outlineLevel="0" collapsed="false">
      <c r="A922" s="4"/>
      <c r="B922" s="4"/>
      <c r="C922" s="4"/>
      <c r="D922" s="4"/>
      <c r="E922" s="4"/>
      <c r="F922" s="4"/>
      <c r="G922" s="5"/>
      <c r="H922" s="4"/>
      <c r="I922" s="4"/>
      <c r="J922" s="4"/>
      <c r="K922" s="4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customFormat="false" ht="13.8" hidden="false" customHeight="false" outlineLevel="0" collapsed="false">
      <c r="A923" s="4"/>
      <c r="B923" s="4"/>
      <c r="C923" s="4"/>
      <c r="D923" s="4"/>
      <c r="E923" s="4"/>
      <c r="F923" s="4"/>
      <c r="G923" s="5"/>
      <c r="H923" s="4"/>
      <c r="I923" s="4"/>
      <c r="J923" s="4"/>
      <c r="K923" s="4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r="924" customFormat="false" ht="13.8" hidden="false" customHeight="false" outlineLevel="0" collapsed="false">
      <c r="A924" s="4"/>
      <c r="B924" s="4"/>
      <c r="C924" s="4"/>
      <c r="D924" s="4"/>
      <c r="E924" s="4"/>
      <c r="F924" s="4"/>
      <c r="G924" s="5"/>
      <c r="H924" s="4"/>
      <c r="I924" s="4"/>
      <c r="J924" s="4"/>
      <c r="K924" s="4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customFormat="false" ht="13.8" hidden="false" customHeight="false" outlineLevel="0" collapsed="false">
      <c r="A925" s="4"/>
      <c r="B925" s="4"/>
      <c r="C925" s="4"/>
      <c r="D925" s="4"/>
      <c r="E925" s="4"/>
      <c r="F925" s="4"/>
      <c r="G925" s="5"/>
      <c r="H925" s="4"/>
      <c r="I925" s="4"/>
      <c r="J925" s="4"/>
      <c r="K925" s="4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r="926" customFormat="false" ht="13.8" hidden="false" customHeight="false" outlineLevel="0" collapsed="false">
      <c r="A926" s="4"/>
      <c r="B926" s="4"/>
      <c r="C926" s="4"/>
      <c r="D926" s="4"/>
      <c r="E926" s="4"/>
      <c r="F926" s="4"/>
      <c r="G926" s="5"/>
      <c r="H926" s="4"/>
      <c r="I926" s="4"/>
      <c r="J926" s="4"/>
      <c r="K926" s="4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customFormat="false" ht="13.8" hidden="false" customHeight="false" outlineLevel="0" collapsed="false">
      <c r="A927" s="4"/>
      <c r="B927" s="4"/>
      <c r="C927" s="4"/>
      <c r="D927" s="4"/>
      <c r="E927" s="4"/>
      <c r="F927" s="4"/>
      <c r="G927" s="5"/>
      <c r="H927" s="4"/>
      <c r="I927" s="4"/>
      <c r="J927" s="4"/>
      <c r="K927" s="4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r="928" customFormat="false" ht="13.8" hidden="false" customHeight="false" outlineLevel="0" collapsed="false">
      <c r="A928" s="4"/>
      <c r="B928" s="4"/>
      <c r="C928" s="4"/>
      <c r="D928" s="4"/>
      <c r="E928" s="4"/>
      <c r="F928" s="4"/>
      <c r="G928" s="5"/>
      <c r="H928" s="4"/>
      <c r="I928" s="4"/>
      <c r="J928" s="4"/>
      <c r="K928" s="4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customFormat="false" ht="13.8" hidden="false" customHeight="false" outlineLevel="0" collapsed="false">
      <c r="A929" s="4"/>
      <c r="B929" s="4"/>
      <c r="C929" s="4"/>
      <c r="D929" s="4"/>
      <c r="E929" s="4"/>
      <c r="F929" s="4"/>
      <c r="G929" s="5"/>
      <c r="H929" s="4"/>
      <c r="I929" s="4"/>
      <c r="J929" s="4"/>
      <c r="K929" s="4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r="930" customFormat="false" ht="13.8" hidden="false" customHeight="false" outlineLevel="0" collapsed="false">
      <c r="A930" s="4"/>
      <c r="B930" s="4"/>
      <c r="C930" s="4"/>
      <c r="D930" s="4"/>
      <c r="E930" s="4"/>
      <c r="F930" s="4"/>
      <c r="G930" s="5"/>
      <c r="H930" s="4"/>
      <c r="I930" s="4"/>
      <c r="J930" s="4"/>
      <c r="K930" s="4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customFormat="false" ht="13.8" hidden="false" customHeight="false" outlineLevel="0" collapsed="false">
      <c r="A931" s="4"/>
      <c r="B931" s="4"/>
      <c r="C931" s="4"/>
      <c r="D931" s="4"/>
      <c r="E931" s="4"/>
      <c r="F931" s="4"/>
      <c r="G931" s="5"/>
      <c r="H931" s="4"/>
      <c r="I931" s="4"/>
      <c r="J931" s="4"/>
      <c r="K931" s="4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r="932" customFormat="false" ht="13.8" hidden="false" customHeight="false" outlineLevel="0" collapsed="false">
      <c r="A932" s="4"/>
      <c r="B932" s="4"/>
      <c r="C932" s="4"/>
      <c r="D932" s="4"/>
      <c r="E932" s="4"/>
      <c r="F932" s="4"/>
      <c r="G932" s="5"/>
      <c r="H932" s="4"/>
      <c r="I932" s="4"/>
      <c r="J932" s="4"/>
      <c r="K932" s="4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customFormat="false" ht="13.8" hidden="false" customHeight="false" outlineLevel="0" collapsed="false">
      <c r="A933" s="4"/>
      <c r="B933" s="4"/>
      <c r="C933" s="4"/>
      <c r="D933" s="4"/>
      <c r="E933" s="4"/>
      <c r="F933" s="4"/>
      <c r="G933" s="5"/>
      <c r="H933" s="4"/>
      <c r="I933" s="4"/>
      <c r="J933" s="4"/>
      <c r="K933" s="4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r="934" customFormat="false" ht="13.8" hidden="false" customHeight="false" outlineLevel="0" collapsed="false">
      <c r="A934" s="4"/>
      <c r="B934" s="4"/>
      <c r="C934" s="4"/>
      <c r="D934" s="4"/>
      <c r="E934" s="4"/>
      <c r="F934" s="4"/>
      <c r="G934" s="5"/>
      <c r="H934" s="4"/>
      <c r="I934" s="4"/>
      <c r="J934" s="4"/>
      <c r="K934" s="4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customFormat="false" ht="13.8" hidden="false" customHeight="false" outlineLevel="0" collapsed="false">
      <c r="A935" s="4"/>
      <c r="B935" s="4"/>
      <c r="C935" s="4"/>
      <c r="D935" s="4"/>
      <c r="E935" s="4"/>
      <c r="F935" s="4"/>
      <c r="G935" s="5"/>
      <c r="H935" s="4"/>
      <c r="I935" s="4"/>
      <c r="J935" s="4"/>
      <c r="K935" s="4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r="936" customFormat="false" ht="13.8" hidden="false" customHeight="false" outlineLevel="0" collapsed="false">
      <c r="A936" s="4"/>
      <c r="B936" s="4"/>
      <c r="C936" s="4"/>
      <c r="D936" s="4"/>
      <c r="E936" s="4"/>
      <c r="F936" s="4"/>
      <c r="G936" s="5"/>
      <c r="H936" s="4"/>
      <c r="I936" s="4"/>
      <c r="J936" s="4"/>
      <c r="K936" s="4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r="937" customFormat="false" ht="13.8" hidden="false" customHeight="false" outlineLevel="0" collapsed="false">
      <c r="A937" s="4"/>
      <c r="B937" s="4"/>
      <c r="C937" s="4"/>
      <c r="D937" s="4"/>
      <c r="E937" s="4"/>
      <c r="F937" s="4"/>
      <c r="G937" s="5"/>
      <c r="H937" s="4"/>
      <c r="I937" s="4"/>
      <c r="J937" s="4"/>
      <c r="K937" s="4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r="938" customFormat="false" ht="13.8" hidden="false" customHeight="false" outlineLevel="0" collapsed="false">
      <c r="A938" s="4"/>
      <c r="B938" s="4"/>
      <c r="C938" s="4"/>
      <c r="D938" s="4"/>
      <c r="E938" s="4"/>
      <c r="F938" s="4"/>
      <c r="G938" s="5"/>
      <c r="H938" s="4"/>
      <c r="I938" s="4"/>
      <c r="J938" s="4"/>
      <c r="K938" s="4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r="939" customFormat="false" ht="13.8" hidden="false" customHeight="false" outlineLevel="0" collapsed="false">
      <c r="A939" s="4"/>
      <c r="B939" s="4"/>
      <c r="C939" s="4"/>
      <c r="D939" s="4"/>
      <c r="E939" s="4"/>
      <c r="F939" s="4"/>
      <c r="G939" s="5"/>
      <c r="H939" s="4"/>
      <c r="I939" s="4"/>
      <c r="J939" s="4"/>
      <c r="K939" s="4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r="940" customFormat="false" ht="13.8" hidden="false" customHeight="false" outlineLevel="0" collapsed="false">
      <c r="A940" s="4"/>
      <c r="B940" s="4"/>
      <c r="C940" s="4"/>
      <c r="D940" s="4"/>
      <c r="E940" s="4"/>
      <c r="F940" s="4"/>
      <c r="G940" s="5"/>
      <c r="H940" s="4"/>
      <c r="I940" s="4"/>
      <c r="J940" s="4"/>
      <c r="K940" s="4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r="941" customFormat="false" ht="13.8" hidden="false" customHeight="false" outlineLevel="0" collapsed="false">
      <c r="A941" s="4"/>
      <c r="B941" s="4"/>
      <c r="C941" s="4"/>
      <c r="D941" s="4"/>
      <c r="E941" s="4"/>
      <c r="F941" s="4"/>
      <c r="G941" s="5"/>
      <c r="H941" s="4"/>
      <c r="I941" s="4"/>
      <c r="J941" s="4"/>
      <c r="K941" s="4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r="942" customFormat="false" ht="13.8" hidden="false" customHeight="false" outlineLevel="0" collapsed="false">
      <c r="A942" s="4"/>
      <c r="B942" s="4"/>
      <c r="C942" s="4"/>
      <c r="D942" s="4"/>
      <c r="E942" s="4"/>
      <c r="F942" s="4"/>
      <c r="G942" s="5"/>
      <c r="H942" s="4"/>
      <c r="I942" s="4"/>
      <c r="J942" s="4"/>
      <c r="K942" s="4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r="943" customFormat="false" ht="13.8" hidden="false" customHeight="false" outlineLevel="0" collapsed="false">
      <c r="A943" s="4"/>
      <c r="B943" s="4"/>
      <c r="C943" s="4"/>
      <c r="D943" s="4"/>
      <c r="E943" s="4"/>
      <c r="F943" s="4"/>
      <c r="G943" s="5"/>
      <c r="H943" s="4"/>
      <c r="I943" s="4"/>
      <c r="J943" s="4"/>
      <c r="K943" s="4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r="944" customFormat="false" ht="13.8" hidden="false" customHeight="false" outlineLevel="0" collapsed="false">
      <c r="A944" s="4"/>
      <c r="B944" s="4"/>
      <c r="C944" s="4"/>
      <c r="D944" s="4"/>
      <c r="E944" s="4"/>
      <c r="F944" s="4"/>
      <c r="G944" s="5"/>
      <c r="H944" s="4"/>
      <c r="I944" s="4"/>
      <c r="J944" s="4"/>
      <c r="K944" s="4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r="945" customFormat="false" ht="13.8" hidden="false" customHeight="false" outlineLevel="0" collapsed="false">
      <c r="A945" s="4"/>
      <c r="B945" s="4"/>
      <c r="C945" s="4"/>
      <c r="D945" s="4"/>
      <c r="E945" s="4"/>
      <c r="F945" s="4"/>
      <c r="G945" s="5"/>
      <c r="H945" s="4"/>
      <c r="I945" s="4"/>
      <c r="J945" s="4"/>
      <c r="K945" s="4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r="946" customFormat="false" ht="13.8" hidden="false" customHeight="false" outlineLevel="0" collapsed="false">
      <c r="A946" s="4"/>
      <c r="B946" s="4"/>
      <c r="C946" s="4"/>
      <c r="D946" s="4"/>
      <c r="E946" s="4"/>
      <c r="F946" s="4"/>
      <c r="G946" s="5"/>
      <c r="H946" s="4"/>
      <c r="I946" s="4"/>
      <c r="J946" s="4"/>
      <c r="K946" s="4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r="947" customFormat="false" ht="13.8" hidden="false" customHeight="false" outlineLevel="0" collapsed="false">
      <c r="A947" s="4"/>
      <c r="B947" s="4"/>
      <c r="C947" s="4"/>
      <c r="D947" s="4"/>
      <c r="E947" s="4"/>
      <c r="F947" s="4"/>
      <c r="G947" s="5"/>
      <c r="H947" s="4"/>
      <c r="I947" s="4"/>
      <c r="J947" s="4"/>
      <c r="K947" s="4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r="948" customFormat="false" ht="13.8" hidden="false" customHeight="false" outlineLevel="0" collapsed="false">
      <c r="A948" s="4"/>
      <c r="B948" s="4"/>
      <c r="C948" s="4"/>
      <c r="D948" s="4"/>
      <c r="E948" s="4"/>
      <c r="F948" s="4"/>
      <c r="G948" s="5"/>
      <c r="H948" s="4"/>
      <c r="I948" s="4"/>
      <c r="J948" s="4"/>
      <c r="K948" s="4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r="949" customFormat="false" ht="13.8" hidden="false" customHeight="false" outlineLevel="0" collapsed="false">
      <c r="A949" s="4"/>
      <c r="B949" s="4"/>
      <c r="C949" s="4"/>
      <c r="D949" s="4"/>
      <c r="E949" s="4"/>
      <c r="F949" s="4"/>
      <c r="G949" s="5"/>
      <c r="H949" s="4"/>
      <c r="I949" s="4"/>
      <c r="J949" s="4"/>
      <c r="K949" s="4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r="950" customFormat="false" ht="13.8" hidden="false" customHeight="false" outlineLevel="0" collapsed="false">
      <c r="A950" s="4"/>
      <c r="B950" s="4"/>
      <c r="C950" s="4"/>
      <c r="D950" s="4"/>
      <c r="E950" s="4"/>
      <c r="F950" s="4"/>
      <c r="G950" s="5"/>
      <c r="H950" s="4"/>
      <c r="I950" s="4"/>
      <c r="J950" s="4"/>
      <c r="K950" s="4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r="951" customFormat="false" ht="13.8" hidden="false" customHeight="false" outlineLevel="0" collapsed="false">
      <c r="A951" s="4"/>
      <c r="B951" s="4"/>
      <c r="C951" s="4"/>
      <c r="D951" s="4"/>
      <c r="E951" s="4"/>
      <c r="F951" s="4"/>
      <c r="G951" s="5"/>
      <c r="H951" s="4"/>
      <c r="I951" s="4"/>
      <c r="J951" s="4"/>
      <c r="K951" s="4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r="952" customFormat="false" ht="13.8" hidden="false" customHeight="false" outlineLevel="0" collapsed="false">
      <c r="A952" s="4"/>
      <c r="B952" s="4"/>
      <c r="C952" s="4"/>
      <c r="D952" s="4"/>
      <c r="E952" s="4"/>
      <c r="F952" s="4"/>
      <c r="G952" s="5"/>
      <c r="H952" s="4"/>
      <c r="I952" s="4"/>
      <c r="J952" s="4"/>
      <c r="K952" s="4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r="953" customFormat="false" ht="13.8" hidden="false" customHeight="false" outlineLevel="0" collapsed="false">
      <c r="A953" s="4"/>
      <c r="B953" s="4"/>
      <c r="C953" s="4"/>
      <c r="D953" s="4"/>
      <c r="E953" s="4"/>
      <c r="F953" s="4"/>
      <c r="G953" s="5"/>
      <c r="H953" s="4"/>
      <c r="I953" s="4"/>
      <c r="J953" s="4"/>
      <c r="K953" s="4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r="954" customFormat="false" ht="13.8" hidden="false" customHeight="false" outlineLevel="0" collapsed="false">
      <c r="A954" s="4"/>
      <c r="B954" s="4"/>
      <c r="C954" s="4"/>
      <c r="D954" s="4"/>
      <c r="E954" s="4"/>
      <c r="F954" s="4"/>
      <c r="G954" s="5"/>
      <c r="H954" s="4"/>
      <c r="I954" s="4"/>
      <c r="J954" s="4"/>
      <c r="K954" s="4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r="955" customFormat="false" ht="13.8" hidden="false" customHeight="false" outlineLevel="0" collapsed="false">
      <c r="A955" s="4"/>
      <c r="B955" s="4"/>
      <c r="C955" s="4"/>
      <c r="D955" s="4"/>
      <c r="E955" s="4"/>
      <c r="F955" s="4"/>
      <c r="G955" s="5"/>
      <c r="H955" s="4"/>
      <c r="I955" s="4"/>
      <c r="J955" s="4"/>
      <c r="K955" s="4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r="956" customFormat="false" ht="13.8" hidden="false" customHeight="false" outlineLevel="0" collapsed="false">
      <c r="A956" s="4"/>
      <c r="B956" s="4"/>
      <c r="C956" s="4"/>
      <c r="D956" s="4"/>
      <c r="E956" s="4"/>
      <c r="F956" s="4"/>
      <c r="G956" s="5"/>
      <c r="H956" s="4"/>
      <c r="I956" s="4"/>
      <c r="J956" s="4"/>
      <c r="K956" s="4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r="957" customFormat="false" ht="13.8" hidden="false" customHeight="false" outlineLevel="0" collapsed="false">
      <c r="A957" s="4"/>
      <c r="B957" s="4"/>
      <c r="C957" s="4"/>
      <c r="D957" s="4"/>
      <c r="E957" s="4"/>
      <c r="F957" s="4"/>
      <c r="G957" s="5"/>
      <c r="H957" s="4"/>
      <c r="I957" s="4"/>
      <c r="J957" s="4"/>
      <c r="K957" s="4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r="958" customFormat="false" ht="13.8" hidden="false" customHeight="false" outlineLevel="0" collapsed="false">
      <c r="A958" s="4"/>
      <c r="B958" s="4"/>
      <c r="C958" s="4"/>
      <c r="D958" s="4"/>
      <c r="E958" s="4"/>
      <c r="F958" s="4"/>
      <c r="G958" s="5"/>
      <c r="H958" s="4"/>
      <c r="I958" s="4"/>
      <c r="J958" s="4"/>
      <c r="K958" s="4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r="959" customFormat="false" ht="13.8" hidden="false" customHeight="false" outlineLevel="0" collapsed="false">
      <c r="A959" s="4"/>
      <c r="B959" s="4"/>
      <c r="C959" s="4"/>
      <c r="D959" s="4"/>
      <c r="E959" s="4"/>
      <c r="F959" s="4"/>
      <c r="G959" s="5"/>
      <c r="H959" s="4"/>
      <c r="I959" s="4"/>
      <c r="J959" s="4"/>
      <c r="K959" s="4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r="960" customFormat="false" ht="13.8" hidden="false" customHeight="false" outlineLevel="0" collapsed="false">
      <c r="A960" s="4"/>
      <c r="B960" s="4"/>
      <c r="C960" s="4"/>
      <c r="D960" s="4"/>
      <c r="E960" s="4"/>
      <c r="F960" s="4"/>
      <c r="G960" s="5"/>
      <c r="H960" s="4"/>
      <c r="I960" s="4"/>
      <c r="J960" s="4"/>
      <c r="K960" s="4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r="961" customFormat="false" ht="13.8" hidden="false" customHeight="false" outlineLevel="0" collapsed="false">
      <c r="A961" s="4"/>
      <c r="B961" s="4"/>
      <c r="C961" s="4"/>
      <c r="D961" s="4"/>
      <c r="E961" s="4"/>
      <c r="F961" s="4"/>
      <c r="G961" s="5"/>
      <c r="H961" s="4"/>
      <c r="I961" s="4"/>
      <c r="J961" s="4"/>
      <c r="K961" s="4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r="962" customFormat="false" ht="13.8" hidden="false" customHeight="false" outlineLevel="0" collapsed="false">
      <c r="A962" s="4"/>
      <c r="B962" s="4"/>
      <c r="C962" s="4"/>
      <c r="D962" s="4"/>
      <c r="E962" s="4"/>
      <c r="F962" s="4"/>
      <c r="G962" s="5"/>
      <c r="H962" s="4"/>
      <c r="I962" s="4"/>
      <c r="J962" s="4"/>
      <c r="K962" s="4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r="963" customFormat="false" ht="13.8" hidden="false" customHeight="false" outlineLevel="0" collapsed="false">
      <c r="A963" s="4"/>
      <c r="B963" s="4"/>
      <c r="C963" s="4"/>
      <c r="D963" s="4"/>
      <c r="E963" s="4"/>
      <c r="F963" s="4"/>
      <c r="G963" s="5"/>
      <c r="H963" s="4"/>
      <c r="I963" s="4"/>
      <c r="J963" s="4"/>
      <c r="K963" s="4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r="964" customFormat="false" ht="13.8" hidden="false" customHeight="false" outlineLevel="0" collapsed="false">
      <c r="A964" s="4"/>
      <c r="B964" s="4"/>
      <c r="C964" s="4"/>
      <c r="D964" s="4"/>
      <c r="E964" s="4"/>
      <c r="F964" s="4"/>
      <c r="G964" s="5"/>
      <c r="H964" s="4"/>
      <c r="I964" s="4"/>
      <c r="J964" s="4"/>
      <c r="K964" s="4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r="965" customFormat="false" ht="13.8" hidden="false" customHeight="false" outlineLevel="0" collapsed="false">
      <c r="A965" s="4"/>
      <c r="B965" s="4"/>
      <c r="C965" s="4"/>
      <c r="D965" s="4"/>
      <c r="E965" s="4"/>
      <c r="F965" s="4"/>
      <c r="G965" s="5"/>
      <c r="H965" s="4"/>
      <c r="I965" s="4"/>
      <c r="J965" s="4"/>
      <c r="K965" s="4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r="966" customFormat="false" ht="13.8" hidden="false" customHeight="false" outlineLevel="0" collapsed="false">
      <c r="A966" s="4"/>
      <c r="B966" s="4"/>
      <c r="C966" s="4"/>
      <c r="D966" s="4"/>
      <c r="E966" s="4"/>
      <c r="F966" s="4"/>
      <c r="G966" s="5"/>
      <c r="H966" s="4"/>
      <c r="I966" s="4"/>
      <c r="J966" s="4"/>
      <c r="K966" s="4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r="967" customFormat="false" ht="13.8" hidden="false" customHeight="false" outlineLevel="0" collapsed="false">
      <c r="A967" s="4"/>
      <c r="B967" s="4"/>
      <c r="C967" s="4"/>
      <c r="D967" s="4"/>
      <c r="E967" s="4"/>
      <c r="F967" s="4"/>
      <c r="G967" s="5"/>
      <c r="H967" s="4"/>
      <c r="I967" s="4"/>
      <c r="J967" s="4"/>
      <c r="K967" s="4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r="968" customFormat="false" ht="13.8" hidden="false" customHeight="false" outlineLevel="0" collapsed="false">
      <c r="A968" s="4"/>
      <c r="B968" s="4"/>
      <c r="C968" s="4"/>
      <c r="D968" s="4"/>
      <c r="E968" s="4"/>
      <c r="F968" s="4"/>
      <c r="G968" s="5"/>
      <c r="H968" s="4"/>
      <c r="I968" s="4"/>
      <c r="J968" s="4"/>
      <c r="K968" s="4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r="969" customFormat="false" ht="13.8" hidden="false" customHeight="false" outlineLevel="0" collapsed="false">
      <c r="A969" s="4"/>
      <c r="B969" s="4"/>
      <c r="C969" s="4"/>
      <c r="D969" s="4"/>
      <c r="E969" s="4"/>
      <c r="F969" s="4"/>
      <c r="G969" s="5"/>
      <c r="H969" s="4"/>
      <c r="I969" s="4"/>
      <c r="J969" s="4"/>
      <c r="K969" s="4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r="970" customFormat="false" ht="13.8" hidden="false" customHeight="false" outlineLevel="0" collapsed="false">
      <c r="A970" s="4"/>
      <c r="B970" s="4"/>
      <c r="C970" s="4"/>
      <c r="D970" s="4"/>
      <c r="E970" s="4"/>
      <c r="F970" s="4"/>
      <c r="G970" s="5"/>
      <c r="H970" s="4"/>
      <c r="I970" s="4"/>
      <c r="J970" s="4"/>
      <c r="K970" s="4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r="971" customFormat="false" ht="13.8" hidden="false" customHeight="false" outlineLevel="0" collapsed="false">
      <c r="A971" s="4"/>
      <c r="B971" s="4"/>
      <c r="C971" s="4"/>
      <c r="D971" s="4"/>
      <c r="E971" s="4"/>
      <c r="F971" s="4"/>
      <c r="G971" s="5"/>
      <c r="H971" s="4"/>
      <c r="I971" s="4"/>
      <c r="J971" s="4"/>
      <c r="K971" s="4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r="972" customFormat="false" ht="13.8" hidden="false" customHeight="false" outlineLevel="0" collapsed="false">
      <c r="A972" s="4"/>
      <c r="B972" s="4"/>
      <c r="C972" s="4"/>
      <c r="D972" s="4"/>
      <c r="E972" s="4"/>
      <c r="F972" s="4"/>
      <c r="G972" s="5"/>
      <c r="H972" s="4"/>
      <c r="I972" s="4"/>
      <c r="J972" s="4"/>
      <c r="K972" s="4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r="973" customFormat="false" ht="13.8" hidden="false" customHeight="false" outlineLevel="0" collapsed="false">
      <c r="A973" s="4"/>
      <c r="B973" s="4"/>
      <c r="C973" s="4"/>
      <c r="D973" s="4"/>
      <c r="E973" s="4"/>
      <c r="F973" s="4"/>
      <c r="G973" s="5"/>
      <c r="H973" s="4"/>
      <c r="I973" s="4"/>
      <c r="J973" s="4"/>
      <c r="K973" s="4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r="974" customFormat="false" ht="13.8" hidden="false" customHeight="false" outlineLevel="0" collapsed="false">
      <c r="A974" s="4"/>
      <c r="B974" s="4"/>
      <c r="C974" s="4"/>
      <c r="D974" s="4"/>
      <c r="E974" s="4"/>
      <c r="F974" s="4"/>
      <c r="G974" s="5"/>
      <c r="H974" s="4"/>
      <c r="I974" s="4"/>
      <c r="J974" s="4"/>
      <c r="K974" s="4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r="975" customFormat="false" ht="13.8" hidden="false" customHeight="false" outlineLevel="0" collapsed="false">
      <c r="A975" s="4"/>
      <c r="B975" s="4"/>
      <c r="C975" s="4"/>
      <c r="D975" s="4"/>
      <c r="E975" s="4"/>
      <c r="F975" s="4"/>
      <c r="G975" s="5"/>
      <c r="H975" s="4"/>
      <c r="I975" s="4"/>
      <c r="J975" s="4"/>
      <c r="K975" s="4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r="976" customFormat="false" ht="13.8" hidden="false" customHeight="false" outlineLevel="0" collapsed="false">
      <c r="A976" s="4"/>
      <c r="B976" s="4"/>
      <c r="C976" s="4"/>
      <c r="D976" s="4"/>
      <c r="E976" s="4"/>
      <c r="F976" s="4"/>
      <c r="G976" s="5"/>
      <c r="H976" s="4"/>
      <c r="I976" s="4"/>
      <c r="J976" s="4"/>
      <c r="K976" s="4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r="977" customFormat="false" ht="13.8" hidden="false" customHeight="false" outlineLevel="0" collapsed="false">
      <c r="A977" s="4"/>
      <c r="B977" s="4"/>
      <c r="C977" s="4"/>
      <c r="D977" s="4"/>
      <c r="E977" s="4"/>
      <c r="F977" s="4"/>
      <c r="G977" s="5"/>
      <c r="H977" s="4"/>
      <c r="I977" s="4"/>
      <c r="J977" s="4"/>
      <c r="K977" s="4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r="978" customFormat="false" ht="13.8" hidden="false" customHeight="false" outlineLevel="0" collapsed="false">
      <c r="A978" s="4"/>
      <c r="B978" s="4"/>
      <c r="C978" s="4"/>
      <c r="D978" s="4"/>
      <c r="E978" s="4"/>
      <c r="F978" s="4"/>
      <c r="G978" s="5"/>
      <c r="H978" s="4"/>
      <c r="I978" s="4"/>
      <c r="J978" s="4"/>
      <c r="K978" s="4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r="979" customFormat="false" ht="13.8" hidden="false" customHeight="false" outlineLevel="0" collapsed="false">
      <c r="A979" s="4"/>
      <c r="B979" s="4"/>
      <c r="C979" s="4"/>
      <c r="D979" s="4"/>
      <c r="E979" s="4"/>
      <c r="F979" s="4"/>
      <c r="G979" s="5"/>
      <c r="H979" s="4"/>
      <c r="I979" s="4"/>
      <c r="J979" s="4"/>
      <c r="K979" s="4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r="980" customFormat="false" ht="13.8" hidden="false" customHeight="false" outlineLevel="0" collapsed="false">
      <c r="A980" s="4"/>
      <c r="B980" s="4"/>
      <c r="C980" s="4"/>
      <c r="D980" s="4"/>
      <c r="E980" s="4"/>
      <c r="F980" s="4"/>
      <c r="G980" s="5"/>
      <c r="H980" s="4"/>
      <c r="I980" s="4"/>
      <c r="J980" s="4"/>
      <c r="K980" s="4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r="981" customFormat="false" ht="13.8" hidden="false" customHeight="false" outlineLevel="0" collapsed="false">
      <c r="A981" s="4"/>
      <c r="B981" s="4"/>
      <c r="C981" s="4"/>
      <c r="D981" s="4"/>
      <c r="E981" s="4"/>
      <c r="F981" s="4"/>
      <c r="G981" s="5"/>
      <c r="H981" s="4"/>
      <c r="I981" s="4"/>
      <c r="J981" s="4"/>
      <c r="K981" s="4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r="982" customFormat="false" ht="13.8" hidden="false" customHeight="false" outlineLevel="0" collapsed="false">
      <c r="A982" s="4"/>
      <c r="B982" s="4"/>
      <c r="C982" s="4"/>
      <c r="D982" s="4"/>
      <c r="E982" s="4"/>
      <c r="F982" s="4"/>
      <c r="G982" s="5"/>
      <c r="H982" s="4"/>
      <c r="I982" s="4"/>
      <c r="J982" s="4"/>
      <c r="K982" s="4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r="983" customFormat="false" ht="13.8" hidden="false" customHeight="false" outlineLevel="0" collapsed="false">
      <c r="A983" s="4"/>
      <c r="B983" s="4"/>
      <c r="C983" s="4"/>
      <c r="D983" s="4"/>
      <c r="E983" s="4"/>
      <c r="F983" s="4"/>
      <c r="G983" s="5"/>
      <c r="H983" s="4"/>
      <c r="I983" s="4"/>
      <c r="J983" s="4"/>
      <c r="K983" s="4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r="984" customFormat="false" ht="13.8" hidden="false" customHeight="false" outlineLevel="0" collapsed="false">
      <c r="A984" s="4"/>
      <c r="B984" s="4"/>
      <c r="C984" s="4"/>
      <c r="D984" s="4"/>
      <c r="E984" s="4"/>
      <c r="F984" s="4"/>
      <c r="G984" s="5"/>
      <c r="H984" s="4"/>
      <c r="I984" s="4"/>
      <c r="J984" s="4"/>
      <c r="K984" s="4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r="985" customFormat="false" ht="13.8" hidden="false" customHeight="false" outlineLevel="0" collapsed="false">
      <c r="A985" s="4"/>
      <c r="B985" s="4"/>
      <c r="C985" s="4"/>
      <c r="D985" s="4"/>
      <c r="E985" s="4"/>
      <c r="F985" s="4"/>
      <c r="G985" s="5"/>
      <c r="H985" s="4"/>
      <c r="I985" s="4"/>
      <c r="J985" s="4"/>
      <c r="K985" s="4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r="986" customFormat="false" ht="13.8" hidden="false" customHeight="false" outlineLevel="0" collapsed="false">
      <c r="A986" s="4"/>
      <c r="B986" s="4"/>
      <c r="C986" s="4"/>
      <c r="D986" s="4"/>
      <c r="E986" s="4"/>
      <c r="F986" s="4"/>
      <c r="G986" s="5"/>
      <c r="H986" s="4"/>
      <c r="I986" s="4"/>
      <c r="J986" s="4"/>
      <c r="K986" s="4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r="987" customFormat="false" ht="13.8" hidden="false" customHeight="false" outlineLevel="0" collapsed="false">
      <c r="A987" s="4"/>
      <c r="B987" s="4"/>
      <c r="C987" s="4"/>
      <c r="D987" s="4"/>
      <c r="E987" s="4"/>
      <c r="F987" s="4"/>
      <c r="G987" s="5"/>
      <c r="H987" s="4"/>
      <c r="I987" s="4"/>
      <c r="J987" s="4"/>
      <c r="K987" s="4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r="988" customFormat="false" ht="13.8" hidden="false" customHeight="false" outlineLevel="0" collapsed="false">
      <c r="A988" s="4"/>
      <c r="B988" s="4"/>
      <c r="C988" s="4"/>
      <c r="D988" s="4"/>
      <c r="E988" s="4"/>
      <c r="F988" s="4"/>
      <c r="G988" s="5"/>
      <c r="H988" s="4"/>
      <c r="I988" s="4"/>
      <c r="J988" s="4"/>
      <c r="K988" s="4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r="989" customFormat="false" ht="13.8" hidden="false" customHeight="false" outlineLevel="0" collapsed="false">
      <c r="A989" s="4"/>
      <c r="B989" s="4"/>
      <c r="C989" s="4"/>
      <c r="D989" s="4"/>
      <c r="E989" s="4"/>
      <c r="F989" s="4"/>
      <c r="G989" s="5"/>
      <c r="H989" s="4"/>
      <c r="I989" s="4"/>
      <c r="J989" s="4"/>
      <c r="K989" s="4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r="990" customFormat="false" ht="13.8" hidden="false" customHeight="false" outlineLevel="0" collapsed="false">
      <c r="A990" s="4"/>
      <c r="B990" s="4"/>
      <c r="C990" s="4"/>
      <c r="D990" s="4"/>
      <c r="E990" s="4"/>
      <c r="F990" s="4"/>
      <c r="G990" s="5"/>
      <c r="H990" s="4"/>
      <c r="I990" s="4"/>
      <c r="J990" s="4"/>
      <c r="K990" s="4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r="991" customFormat="false" ht="13.8" hidden="false" customHeight="false" outlineLevel="0" collapsed="false">
      <c r="A991" s="4"/>
      <c r="B991" s="4"/>
      <c r="C991" s="4"/>
      <c r="D991" s="4"/>
      <c r="E991" s="4"/>
      <c r="F991" s="4"/>
      <c r="G991" s="5"/>
      <c r="H991" s="4"/>
      <c r="I991" s="4"/>
      <c r="J991" s="4"/>
      <c r="K991" s="4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r="992" customFormat="false" ht="13.8" hidden="false" customHeight="false" outlineLevel="0" collapsed="false">
      <c r="A992" s="4"/>
      <c r="B992" s="4"/>
      <c r="C992" s="4"/>
      <c r="D992" s="4"/>
      <c r="E992" s="4"/>
      <c r="F992" s="4"/>
      <c r="G992" s="5"/>
      <c r="H992" s="4"/>
      <c r="I992" s="4"/>
      <c r="J992" s="4"/>
      <c r="K992" s="4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r="993" customFormat="false" ht="13.8" hidden="false" customHeight="false" outlineLevel="0" collapsed="false">
      <c r="A993" s="4"/>
      <c r="B993" s="4"/>
      <c r="C993" s="4"/>
      <c r="D993" s="4"/>
      <c r="E993" s="4"/>
      <c r="F993" s="4"/>
      <c r="G993" s="5"/>
      <c r="H993" s="4"/>
      <c r="I993" s="4"/>
      <c r="J993" s="4"/>
      <c r="K993" s="4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r="994" customFormat="false" ht="13.8" hidden="false" customHeight="false" outlineLevel="0" collapsed="false">
      <c r="A994" s="4"/>
      <c r="B994" s="4"/>
      <c r="C994" s="4"/>
      <c r="D994" s="4"/>
      <c r="E994" s="4"/>
      <c r="F994" s="4"/>
      <c r="G994" s="5"/>
      <c r="H994" s="4"/>
      <c r="I994" s="4"/>
      <c r="J994" s="4"/>
      <c r="K994" s="4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r="995" customFormat="false" ht="13.8" hidden="false" customHeight="false" outlineLevel="0" collapsed="false">
      <c r="A995" s="4"/>
      <c r="B995" s="4"/>
      <c r="C995" s="4"/>
      <c r="D995" s="4"/>
      <c r="E995" s="4"/>
      <c r="F995" s="4"/>
      <c r="G995" s="5"/>
      <c r="H995" s="4"/>
      <c r="I995" s="4"/>
      <c r="J995" s="4"/>
      <c r="K995" s="4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r="996" customFormat="false" ht="13.8" hidden="false" customHeight="false" outlineLevel="0" collapsed="false">
      <c r="A996" s="4"/>
      <c r="B996" s="4"/>
      <c r="C996" s="4"/>
      <c r="D996" s="4"/>
      <c r="E996" s="4"/>
      <c r="F996" s="4"/>
      <c r="G996" s="5"/>
      <c r="H996" s="4"/>
      <c r="I996" s="4"/>
      <c r="J996" s="4"/>
      <c r="K996" s="4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r="997" customFormat="false" ht="13.8" hidden="false" customHeight="false" outlineLevel="0" collapsed="false">
      <c r="A997" s="4"/>
      <c r="B997" s="4"/>
      <c r="C997" s="4"/>
      <c r="D997" s="4"/>
      <c r="E997" s="4"/>
      <c r="F997" s="4"/>
      <c r="G997" s="5"/>
      <c r="H997" s="4"/>
      <c r="I997" s="4"/>
      <c r="J997" s="4"/>
      <c r="K997" s="4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r="998" customFormat="false" ht="13.8" hidden="false" customHeight="false" outlineLevel="0" collapsed="false">
      <c r="A998" s="4"/>
      <c r="B998" s="4"/>
      <c r="C998" s="4"/>
      <c r="D998" s="4"/>
      <c r="E998" s="4"/>
      <c r="F998" s="4"/>
      <c r="G998" s="5"/>
      <c r="H998" s="4"/>
      <c r="I998" s="4"/>
      <c r="J998" s="4"/>
      <c r="K998" s="4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r="999" customFormat="false" ht="13.8" hidden="false" customHeight="false" outlineLevel="0" collapsed="false">
      <c r="A999" s="4"/>
      <c r="B999" s="4"/>
      <c r="C999" s="4"/>
      <c r="D999" s="4"/>
      <c r="E999" s="4"/>
      <c r="F999" s="4"/>
      <c r="G999" s="5"/>
      <c r="H999" s="4"/>
      <c r="I999" s="4"/>
      <c r="J999" s="4"/>
      <c r="K999" s="4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r="1000" customFormat="false" ht="13.8" hidden="false" customHeight="false" outlineLevel="0" collapsed="false">
      <c r="A1000" s="4"/>
      <c r="B1000" s="4"/>
      <c r="C1000" s="4"/>
      <c r="D1000" s="4"/>
      <c r="E1000" s="4"/>
      <c r="F1000" s="4"/>
      <c r="G1000" s="5"/>
      <c r="H1000" s="4"/>
      <c r="I1000" s="4"/>
      <c r="J1000" s="4"/>
      <c r="K1000" s="4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2023-03-28T11:41:17Z</dcterms:modified>
  <cp:revision>1</cp:revision>
  <dc:subject/>
  <dc:title/>
</cp:coreProperties>
</file>