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<sst xmlns="http://schemas.openxmlformats.org/spreadsheetml/2006/main" count="1445" uniqueCount="982">
  <si>
    <t xml:space="preserve">PDB_ID</t>
  </si>
  <si>
    <t xml:space="preserve">RESIDUE1</t>
  </si>
  <si>
    <t xml:space="preserve">RESIDUE2</t>
  </si>
  <si>
    <t xml:space="preserve">RNA3DHUB</t>
  </si>
  <si>
    <t xml:space="preserve">DESCRIPTION</t>
  </si>
  <si>
    <t xml:space="preserve">DSSR_BP</t>
  </si>
  <si>
    <t xml:space="preserve">FR3D_BP</t>
  </si>
  <si>
    <t xml:space="preserve">CLARNA_BP</t>
  </si>
  <si>
    <t xml:space="preserve">RNAVIEW_BP</t>
  </si>
  <si>
    <t xml:space="preserve">MCANNOTATE_BP</t>
  </si>
  <si>
    <t xml:space="preserve">2a64</t>
  </si>
  <si>
    <t xml:space="preserve">A.U.56.</t>
  </si>
  <si>
    <t xml:space="preserve">A.A.100.</t>
  </si>
  <si>
    <t xml:space="preserve">AU=tSS(FR3D),tWS(RNAView)</t>
  </si>
  <si>
    <t xml:space="preserve">A.U.56.-A.A.100.(tSS)</t>
  </si>
  <si>
    <t xml:space="preserve">S/W tran !(b_s)</t>
  </si>
  <si>
    <t xml:space="preserve">U-A Ss/Bs O2'/Ww pairing parallel trans one_hbond</t>
  </si>
  <si>
    <t xml:space="preserve">A.A.72.</t>
  </si>
  <si>
    <t xml:space="preserve">A.U.293.</t>
  </si>
  <si>
    <t xml:space="preserve">AU=cHW(RNAView),tWH(MC-Annotate)</t>
  </si>
  <si>
    <t xml:space="preserve">A.A.72.-A.U.293.(cH.)</t>
  </si>
  <si>
    <t xml:space="preserve">A.A.72.-A.U.293.(ntHH)</t>
  </si>
  <si>
    <t xml:space="preserve">H/W cis !1H(b_b)</t>
  </si>
  <si>
    <t xml:space="preserve">A-U Wh/Hw pairing parallel trans one_hbond 49</t>
  </si>
  <si>
    <t xml:space="preserve">2gdi</t>
  </si>
  <si>
    <t xml:space="preserve">X.G.21.</t>
  </si>
  <si>
    <t xml:space="preserve">X.U.71.</t>
  </si>
  <si>
    <t xml:space="preserve">GU=cSS(DSSR,FR3D,RNAView),cSW(MC-Annotate)</t>
  </si>
  <si>
    <t xml:space="preserve">X.G.21.-X.U.71.(cSS)</t>
  </si>
  <si>
    <t xml:space="preserve">S/S cis !1H(b_b)</t>
  </si>
  <si>
    <t xml:space="preserve">G-U Sw/Ws pairing antiparallel cis one_hbond 85</t>
  </si>
  <si>
    <t xml:space="preserve">2z75</t>
  </si>
  <si>
    <t xml:space="preserve">A.G.1.</t>
  </si>
  <si>
    <t xml:space="preserve">B.G.37.</t>
  </si>
  <si>
    <t xml:space="preserve">GG=cHH(FR3D),cSH(DSSR,RNAView)</t>
  </si>
  <si>
    <t xml:space="preserve">A.G.1.-B.G.37.(cSH)</t>
  </si>
  <si>
    <t xml:space="preserve">A.G.1.-B.G.37.(cHH)</t>
  </si>
  <si>
    <t xml:space="preserve">S/H cis syn !(b_s)</t>
  </si>
  <si>
    <t xml:space="preserve">G-G O2'/Hh pairing</t>
  </si>
  <si>
    <t xml:space="preserve">B.G.31.</t>
  </si>
  <si>
    <t xml:space="preserve">B.A.117.</t>
  </si>
  <si>
    <t xml:space="preserve">AG=tSS(ClaRNA,FR3D,MC-Annotate,RNAView),tWS(DSSR)</t>
  </si>
  <si>
    <t xml:space="preserve">B.G.31.-B.A.117.(tSW[LN])</t>
  </si>
  <si>
    <t xml:space="preserve">B.G.31.-B.A.117.(tSS)</t>
  </si>
  <si>
    <t xml:space="preserve">SS_tran(0.924,B.G.31.-B.A.117.),SS_tran(0.911,B.A.117.-B.G.31.)</t>
  </si>
  <si>
    <t xml:space="preserve">S/S tran n/a</t>
  </si>
  <si>
    <t xml:space="preserve">G-A Ss/Ss O2'/Ww pairing parallel trans 57</t>
  </si>
  <si>
    <t xml:space="preserve">3ndb</t>
  </si>
  <si>
    <t xml:space="preserve">M.A.176.</t>
  </si>
  <si>
    <t xml:space="preserve">M.U.224.</t>
  </si>
  <si>
    <t xml:space="preserve">AU=cSS(ClaRNA,FR3D),cWS(DSSR)</t>
  </si>
  <si>
    <t xml:space="preserve">M.A.176.-M.U.224.(cWS)</t>
  </si>
  <si>
    <t xml:space="preserve">M.A.176.-M.U.224.(cSS)</t>
  </si>
  <si>
    <t xml:space="preserve">SS_cis(1.0,M.A.176.-M.U.224.),SS_cis(0.999,M.U.224.-M.A.176.)</t>
  </si>
  <si>
    <t xml:space="preserve">S/s cis !(s_s)</t>
  </si>
  <si>
    <t xml:space="preserve">A-U Ss/O2' pairing</t>
  </si>
  <si>
    <t xml:space="preserve">M.A.177.</t>
  </si>
  <si>
    <t xml:space="preserve">M.C.198.</t>
  </si>
  <si>
    <t xml:space="preserve">AC=tSS(FR3D),tWS(DSSR,RNAView)</t>
  </si>
  <si>
    <t xml:space="preserve">M.A.177.-M.C.198.(tWS)</t>
  </si>
  <si>
    <t xml:space="preserve">M.A.177.-M.C.198.(tSS)</t>
  </si>
  <si>
    <t xml:space="preserve">W/S tran n/a</t>
  </si>
  <si>
    <t xml:space="preserve">A-C Bs/Bs Ww/O2' Bh/O2' pairing parallel trans one_hbond</t>
  </si>
  <si>
    <t xml:space="preserve">3p49</t>
  </si>
  <si>
    <t xml:space="preserve">A.G.8.</t>
  </si>
  <si>
    <t xml:space="preserve">A.A.136.</t>
  </si>
  <si>
    <t xml:space="preserve">AG=tSS(FR3D),tWS(DSSR,RNAView)</t>
  </si>
  <si>
    <t xml:space="preserve">A.G.8.-A.A.136.(tSW[LN])</t>
  </si>
  <si>
    <t xml:space="preserve">A.G.8.-A.A.136.(tSS)</t>
  </si>
  <si>
    <t xml:space="preserve">G-A O2'/Ww pairing</t>
  </si>
  <si>
    <t xml:space="preserve">A.A.43.</t>
  </si>
  <si>
    <t xml:space="preserve">A.G.155.</t>
  </si>
  <si>
    <t xml:space="preserve">AG=cWS(DSSR),cWW(MC-Annotate,RNAView)</t>
  </si>
  <si>
    <t xml:space="preserve">A.A.43.-A.G.155.(cWS)</t>
  </si>
  <si>
    <t xml:space="preserve">W/W cis !1H(b_b).</t>
  </si>
  <si>
    <t xml:space="preserve">A-G Ww/Ws pairing antiparallel cis one_hbond</t>
  </si>
  <si>
    <t xml:space="preserve">3pdr</t>
  </si>
  <si>
    <t xml:space="preserve">X.G.73.</t>
  </si>
  <si>
    <t xml:space="preserve">X.A.106.</t>
  </si>
  <si>
    <t xml:space="preserve">AG=tSS(FR3D,RNAView),tSW(DSSR)</t>
  </si>
  <si>
    <t xml:space="preserve">X.G.73.-X.A.106.(tWS[LN])</t>
  </si>
  <si>
    <t xml:space="preserve">X.G.73.-X.A.106.(tSS)</t>
  </si>
  <si>
    <t xml:space="preserve">S/S tran !1H(b_b).</t>
  </si>
  <si>
    <t xml:space="preserve">3q1q</t>
  </si>
  <si>
    <t xml:space="preserve">B.G.4.</t>
  </si>
  <si>
    <t xml:space="preserve">B.A.96.</t>
  </si>
  <si>
    <t xml:space="preserve">B.G.4.-B.A.96.(tSW[LN])</t>
  </si>
  <si>
    <t xml:space="preserve">B.G.4.-B.A.96.(tSS)</t>
  </si>
  <si>
    <t xml:space="preserve">SS_tran(0.897,B.A.96.-B.G.4.),SS_tran(0.886,B.G.4.-B.A.96.)</t>
  </si>
  <si>
    <t xml:space="preserve">B.G.76.</t>
  </si>
  <si>
    <t xml:space="preserve">B.A.288.</t>
  </si>
  <si>
    <t xml:space="preserve">AG=tSS(ClaRNA,MC-Annotate,RNAView),tWS(DSSR)</t>
  </si>
  <si>
    <t xml:space="preserve">B.G.76.-B.A.288.(tSW[LN])</t>
  </si>
  <si>
    <t xml:space="preserve">B.G.76.-B.A.288.(ntSS)</t>
  </si>
  <si>
    <t xml:space="preserve">SS_tran(0.905,B.A.288.-B.G.76.),SS_tran(0.821,B.G.76.-B.A.288.)</t>
  </si>
  <si>
    <t xml:space="preserve">G-A Ss/Ss pairing parallel trans 57</t>
  </si>
  <si>
    <t xml:space="preserve">B.G.87.</t>
  </si>
  <si>
    <t xml:space="preserve">B.A.191.</t>
  </si>
  <si>
    <t xml:space="preserve">AG=tSS(ClaRNA,FR3D),tWS(DSSR,RNAView)</t>
  </si>
  <si>
    <t xml:space="preserve">B.G.87.-B.A.191.(tSW[LN])</t>
  </si>
  <si>
    <t xml:space="preserve">B.G.87.-B.A.191.(tSS)</t>
  </si>
  <si>
    <t xml:space="preserve">SS_tran(0.824,B.G.87.-B.A.191.),SS_tran(0.795,B.A.191.-B.G.87.)</t>
  </si>
  <si>
    <t xml:space="preserve">S/W tran X</t>
  </si>
  <si>
    <t xml:space="preserve">G-A Ss/Bs O2'/Ww pairing parallel trans one_hbond</t>
  </si>
  <si>
    <t xml:space="preserve">4gxy</t>
  </si>
  <si>
    <t xml:space="preserve">A.G.64.</t>
  </si>
  <si>
    <t xml:space="preserve">AG=cSS(ClaRNA),cWS(DSSR,MC-Annotate)</t>
  </si>
  <si>
    <t xml:space="preserve">A.A.43.-A.G.64.(cWS)</t>
  </si>
  <si>
    <t xml:space="preserve">A.A.43.-A.G.64.(ncSS)</t>
  </si>
  <si>
    <t xml:space="preserve">SS_cis(0.687,A.G.64.-A.A.43.),SS_cis(0.657,A.A.43.-A.G.64.)</t>
  </si>
  <si>
    <t xml:space="preserve">S/s cis n/a</t>
  </si>
  <si>
    <t xml:space="preserve">A-G Ww/Sw Ss/O2' pairing antiparallel cis one_hbond 55</t>
  </si>
  <si>
    <t xml:space="preserve">A.U.77.</t>
  </si>
  <si>
    <t xml:space="preserve">UU=tWS(FR3D),tWW(DSSR)</t>
  </si>
  <si>
    <t xml:space="preserve">A.U.56.-A.U.77.(tWW)</t>
  </si>
  <si>
    <t xml:space="preserve">A.U.56.-A.U.77.(tWS)</t>
  </si>
  <si>
    <t xml:space="preserve">A.C.74.</t>
  </si>
  <si>
    <t xml:space="preserve">A.A.125.</t>
  </si>
  <si>
    <t xml:space="preserve">AC=tSS(FR3D),tWS(RNAView)</t>
  </si>
  <si>
    <t xml:space="preserve">A.C.74.-A.A.125.(tSS)</t>
  </si>
  <si>
    <t xml:space="preserve">C-A O2'/Ww pairing</t>
  </si>
  <si>
    <t xml:space="preserve">A.A.124.</t>
  </si>
  <si>
    <t xml:space="preserve">A.G.156.</t>
  </si>
  <si>
    <t xml:space="preserve">AG=cSS(ClaRNA),cWS(DSSR)</t>
  </si>
  <si>
    <t xml:space="preserve">A.A.124.-A.G.156.(cWS)</t>
  </si>
  <si>
    <t xml:space="preserve">A.A.124.-A.G.156.(ncSS)</t>
  </si>
  <si>
    <t xml:space="preserve">SS_cis(0.734,A.A.124.-A.G.156.),SS_cis(0.645,A.G.156.-A.A.124.)</t>
  </si>
  <si>
    <t xml:space="preserve">A-G Ss/O2' pairing</t>
  </si>
  <si>
    <t xml:space="preserve">4p8z</t>
  </si>
  <si>
    <t xml:space="preserve">A.G.5.</t>
  </si>
  <si>
    <t xml:space="preserve">A.A.160.</t>
  </si>
  <si>
    <t xml:space="preserve">AG=tHS(DSSR),tWS(FR3D)</t>
  </si>
  <si>
    <t xml:space="preserve">A.G.5.-A.A.160.(tSH)</t>
  </si>
  <si>
    <t xml:space="preserve">A.G.5.-A.A.160.(tSW)</t>
  </si>
  <si>
    <t xml:space="preserve">4yaz</t>
  </si>
  <si>
    <t xml:space="preserve">R.A.29.</t>
  </si>
  <si>
    <t xml:space="preserve">R.G.62.</t>
  </si>
  <si>
    <t xml:space="preserve">R.A.29.-R.G.62.(tWS[LN])</t>
  </si>
  <si>
    <t xml:space="preserve">R.A.29.-R.G.62.(tSS)</t>
  </si>
  <si>
    <t xml:space="preserve">SS_tran(0.936,R.G.62.-R.A.29.),SS_tran(0.906,R.A.29.-R.G.62.)</t>
  </si>
  <si>
    <t xml:space="preserve">A-G Ss/Ss Ww/O2' pairing parallel trans 57</t>
  </si>
  <si>
    <t xml:space="preserve">5fjc</t>
  </si>
  <si>
    <t xml:space="preserve">A.A.12.</t>
  </si>
  <si>
    <t xml:space="preserve">A.C.59.</t>
  </si>
  <si>
    <t xml:space="preserve">A.A.12.-A.C.59.(tSS)</t>
  </si>
  <si>
    <t xml:space="preserve">W/S tran !(b_s)</t>
  </si>
  <si>
    <t xml:space="preserve">A-C Bs/Ss Ww/O2' pairing parallel trans one_hbond</t>
  </si>
  <si>
    <t xml:space="preserve">5t5a</t>
  </si>
  <si>
    <t xml:space="preserve">A.A.8.</t>
  </si>
  <si>
    <t xml:space="preserve">A.G.23.</t>
  </si>
  <si>
    <t xml:space="preserve">A.A.8.-A.G.23.(tWS[LN])</t>
  </si>
  <si>
    <t xml:space="preserve">A.A.8.-A.G.23.(tSS)</t>
  </si>
  <si>
    <t xml:space="preserve">SS_tran(0.79,A.A.8.-A.G.23.),SS_tran(0.773,A.G.23.-A.A.8.)</t>
  </si>
  <si>
    <t xml:space="preserve">A-G Ss/Ss pairing parallel trans one_hbond</t>
  </si>
  <si>
    <t xml:space="preserve">6d9j</t>
  </si>
  <si>
    <t xml:space="preserve">4.G.6062.</t>
  </si>
  <si>
    <t xml:space="preserve">4.C.6170.</t>
  </si>
  <si>
    <t xml:space="preserve">CG=cSW(MC-Annotate),cWW(DSSR,RNAView)</t>
  </si>
  <si>
    <t xml:space="preserve">4.G.6062.-4.C.6170.(cWW)</t>
  </si>
  <si>
    <t xml:space="preserve">4.G.6062.-4.C.6170.(ncWW)</t>
  </si>
  <si>
    <t xml:space="preserve">W/W cis n/a</t>
  </si>
  <si>
    <t xml:space="preserve">G-C Ww/Ss pairing antiparallel cis one_hbond</t>
  </si>
  <si>
    <t xml:space="preserve">6frk</t>
  </si>
  <si>
    <t xml:space="preserve">1.G.136.</t>
  </si>
  <si>
    <t xml:space="preserve">1.A.214.</t>
  </si>
  <si>
    <t xml:space="preserve">1.G.136.-1.A.214.(tSW[LN])</t>
  </si>
  <si>
    <t xml:space="preserve">1.G.136.-1.A.214.(tSS)</t>
  </si>
  <si>
    <t xml:space="preserve">SS_tran(0.929,1.A.214.-1.G.136.),SS_tran(0.891,1.G.136.-1.A.214.)</t>
  </si>
  <si>
    <t xml:space="preserve">1.G.150.</t>
  </si>
  <si>
    <t xml:space="preserve">1.C.202.</t>
  </si>
  <si>
    <t xml:space="preserve">CG=tSS(DSSR),tSW(RNAView)</t>
  </si>
  <si>
    <t xml:space="preserve">1.G.150.-1.C.202.(tSS)</t>
  </si>
  <si>
    <t xml:space="preserve">G-C Bs/O2' pairing</t>
  </si>
  <si>
    <t xml:space="preserve">6hiw</t>
  </si>
  <si>
    <t xml:space="preserve">CA.A.27.</t>
  </si>
  <si>
    <t xml:space="preserve">CA.G.239.</t>
  </si>
  <si>
    <t xml:space="preserve">AG=cSS(ClaRNA,FR3D,RNAView),cWS(DSSR)</t>
  </si>
  <si>
    <t xml:space="preserve">CA.A.27.-CA.G.239.(cWS)</t>
  </si>
  <si>
    <t xml:space="preserve">CA.A.27.-CA.G.239.(cSS)</t>
  </si>
  <si>
    <t xml:space="preserve">SS_cis(0.727,CA.G.239.-CA.A.27.),SS_cis(0.611,CA.A.27.-CA.G.239.)</t>
  </si>
  <si>
    <t xml:space="preserve">S/S cis !(b_s)</t>
  </si>
  <si>
    <t xml:space="preserve">A-G Bs/Ss Ss/O2' pairing antiparallel cis one_hbond</t>
  </si>
  <si>
    <t xml:space="preserve">CA.U.143.</t>
  </si>
  <si>
    <t xml:space="preserve">CA.A.271.</t>
  </si>
  <si>
    <t xml:space="preserve">AU=cHS(DSSR,FR3D,RNAView),cHW(MC-Annotate)</t>
  </si>
  <si>
    <t xml:space="preserve">CA.U.143.-CA.A.271.(cSH)</t>
  </si>
  <si>
    <t xml:space="preserve">S/H cis !1H(b_b)</t>
  </si>
  <si>
    <t xml:space="preserve">U-A Ws/Hw pairing parallel cis one_hbond 47</t>
  </si>
  <si>
    <t xml:space="preserve">6me0</t>
  </si>
  <si>
    <t xml:space="preserve">A.A.170.</t>
  </si>
  <si>
    <t xml:space="preserve">A.C.59.-A.A.170.(tSW)</t>
  </si>
  <si>
    <t xml:space="preserve">A.C.59.-A.A.170.(tSS)</t>
  </si>
  <si>
    <t xml:space="preserve">A.A.106.</t>
  </si>
  <si>
    <t xml:space="preserve">A.G.473.</t>
  </si>
  <si>
    <t xml:space="preserve">A.A.106.-A.G.473.(tWS[LN])</t>
  </si>
  <si>
    <t xml:space="preserve">A.A.106.-A.G.473.(tSS)</t>
  </si>
  <si>
    <t xml:space="preserve">SS_tran(0.921,A.A.106.-A.G.473.),SS_tran(0.861,A.G.473.-A.A.106.)</t>
  </si>
  <si>
    <t xml:space="preserve">A-G Ss/Ss pairing parallel trans 57</t>
  </si>
  <si>
    <t xml:space="preserve">A.G.272.</t>
  </si>
  <si>
    <t xml:space="preserve">A.A.299.</t>
  </si>
  <si>
    <t xml:space="preserve">AG=tHS(RNAView),tWS(ClaRNA,DSSR,MC-Annotate)</t>
  </si>
  <si>
    <t xml:space="preserve">A.G.272.-A.A.299.(tSW)</t>
  </si>
  <si>
    <t xml:space="preserve">A.G.272.-A.A.299.(ntSW)</t>
  </si>
  <si>
    <t xml:space="preserve">SW_tran(0.724,A.G.272.-A.A.299.),WS_tran(0.672,A.A.299.-A.G.272.)</t>
  </si>
  <si>
    <t xml:space="preserve">S/H tran XI</t>
  </si>
  <si>
    <t xml:space="preserve">G-A Ss/Ww pairing parallel trans X</t>
  </si>
  <si>
    <t xml:space="preserve">6th6</t>
  </si>
  <si>
    <t xml:space="preserve">Aa.A.11.</t>
  </si>
  <si>
    <t xml:space="preserve">Aa.A.1024.</t>
  </si>
  <si>
    <t xml:space="preserve">AA=cSS(ClaRNA,FR3D),cWS(DSSR)</t>
  </si>
  <si>
    <t xml:space="preserve">Aa.A.11.-Aa.A.1024.(cWS)</t>
  </si>
  <si>
    <t xml:space="preserve">Aa.A.11.-Aa.A.1024.(cSS)</t>
  </si>
  <si>
    <t xml:space="preserve">SS_cis(0.604,Aa.A.1024.-Aa.A.11.),SS_cis(0.545,Aa.A.11.-Aa.A.1024.)</t>
  </si>
  <si>
    <t xml:space="preserve">S/s cis !(b_s)</t>
  </si>
  <si>
    <t xml:space="preserve">A-A Ss/O2' pairing</t>
  </si>
  <si>
    <t xml:space="preserve">Aa.G.36.</t>
  </si>
  <si>
    <t xml:space="preserve">Aa.A.567.</t>
  </si>
  <si>
    <t xml:space="preserve">AG=tSS(ClaRNA,FR3D,RNAView),tWS(DSSR)</t>
  </si>
  <si>
    <t xml:space="preserve">Aa.G.36.-Aa.A.567.(tSW[LN])</t>
  </si>
  <si>
    <t xml:space="preserve">Aa.G.36.-Aa.A.567.(tSS)</t>
  </si>
  <si>
    <t xml:space="preserve">SS_tran(0.878,Aa.G.36.-Aa.A.567.),SS_tran(0.847,Aa.A.567.-Aa.G.36.)</t>
  </si>
  <si>
    <t xml:space="preserve">Aa.C.82.</t>
  </si>
  <si>
    <t xml:space="preserve">Aa.A.152.</t>
  </si>
  <si>
    <t xml:space="preserve">Aa.C.82.-Aa.A.152.(tSS)</t>
  </si>
  <si>
    <t xml:space="preserve">Aa.C.358.</t>
  </si>
  <si>
    <t xml:space="preserve">Aa.A.426.</t>
  </si>
  <si>
    <t xml:space="preserve">AC=cWS(ClaRNA,FR3D),tWS(DSSR,RNAView)</t>
  </si>
  <si>
    <t xml:space="preserve">Aa.C.358.-Aa.A.426.(tSW)</t>
  </si>
  <si>
    <t xml:space="preserve">Aa.C.358.-Aa.A.426.(cSW)</t>
  </si>
  <si>
    <t xml:space="preserve">SW_cis(0.563,Aa.C.358.-Aa.A.426.),WS_cis(0.523,Aa.A.426.-Aa.C.358.)</t>
  </si>
  <si>
    <t xml:space="preserve">S/W tran n/a</t>
  </si>
  <si>
    <t xml:space="preserve">Aa.C.447.</t>
  </si>
  <si>
    <t xml:space="preserve">Aa.A.454.</t>
  </si>
  <si>
    <t xml:space="preserve">Aa.C.447.-Aa.A.454.(tSW)</t>
  </si>
  <si>
    <t xml:space="preserve">Aa.C.447.-Aa.A.454.(tSS)</t>
  </si>
  <si>
    <t xml:space="preserve">Aa.A.453.</t>
  </si>
  <si>
    <t xml:space="preserve">Aa.C.488.</t>
  </si>
  <si>
    <t xml:space="preserve">AC=cSS(FR3D),cWS(DSSR)</t>
  </si>
  <si>
    <t xml:space="preserve">Aa.A.453.-Aa.C.488.(cWS)</t>
  </si>
  <si>
    <t xml:space="preserve">Aa.A.453.-Aa.C.488.(cSS)</t>
  </si>
  <si>
    <t xml:space="preserve">A-C Ss/O2' pairing</t>
  </si>
  <si>
    <t xml:space="preserve">Aa.A.518.</t>
  </si>
  <si>
    <t xml:space="preserve">Aa.C.833.</t>
  </si>
  <si>
    <t xml:space="preserve">Aa.A.518.-Aa.C.833.(cWS)</t>
  </si>
  <si>
    <t xml:space="preserve">Aa.A.518.-Aa.C.833.(cSS)</t>
  </si>
  <si>
    <t xml:space="preserve">Aa.A.642.</t>
  </si>
  <si>
    <t xml:space="preserve">Aa.C.743.</t>
  </si>
  <si>
    <t xml:space="preserve">Aa.A.642.-Aa.C.743.(tSS)</t>
  </si>
  <si>
    <t xml:space="preserve">A-C Ww/O2' Bh/O2' pairing</t>
  </si>
  <si>
    <t xml:space="preserve">Aa.A.712.</t>
  </si>
  <si>
    <t xml:space="preserve">Aa.G.1474.</t>
  </si>
  <si>
    <t xml:space="preserve">Aa.A.712.-Aa.G.1474.(cWS)</t>
  </si>
  <si>
    <t xml:space="preserve">Aa.A.712.-Aa.G.1474.(ncSS)</t>
  </si>
  <si>
    <t xml:space="preserve">SS_cis(0.525,Aa.G.1474.-Aa.A.712.),SS_cis(0.519,Aa.A.712.-Aa.G.1474.)</t>
  </si>
  <si>
    <t xml:space="preserve">Aa.G.938.</t>
  </si>
  <si>
    <t xml:space="preserve">Aa.G.966.</t>
  </si>
  <si>
    <t xml:space="preserve">GG=cSH(ClaRNA,DSSR),cSW(RNAView)</t>
  </si>
  <si>
    <t xml:space="preserve">Aa.G.938.-Aa.G.966.(cSH)</t>
  </si>
  <si>
    <t xml:space="preserve">Aa.G.938.-Aa.G.966.(ncSH)</t>
  </si>
  <si>
    <t xml:space="preserve">SH_cis(0.635,Aa.G.938.-Aa.G.966.)</t>
  </si>
  <si>
    <t xml:space="preserve">S/W cis !1H(b_b)</t>
  </si>
  <si>
    <t xml:space="preserve">Aa.C.1033.</t>
  </si>
  <si>
    <t xml:space="preserve">Aa.A.1122.</t>
  </si>
  <si>
    <t xml:space="preserve">Aa.C.1033.-Aa.A.1122.(tSW)</t>
  </si>
  <si>
    <t xml:space="preserve">Aa.C.1033.-Aa.A.1122.(tSS)</t>
  </si>
  <si>
    <t xml:space="preserve">Aa.A.1203.</t>
  </si>
  <si>
    <t xml:space="preserve">Aa.C.1306.</t>
  </si>
  <si>
    <t xml:space="preserve">Aa.A.1203.-Aa.C.1306.(tSS)</t>
  </si>
  <si>
    <t xml:space="preserve">Aa.U.1267.</t>
  </si>
  <si>
    <t xml:space="preserve">Aa.A.1312.</t>
  </si>
  <si>
    <t xml:space="preserve">Aa.U.1267.-Aa.A.1312.(cSW)</t>
  </si>
  <si>
    <t xml:space="preserve">Aa.U.1267.-Aa.A.1312.(cSS)</t>
  </si>
  <si>
    <t xml:space="preserve">SS_cis(0.622,Aa.A.1312.-Aa.U.1267.),SS_cis(0.567,Aa.U.1267.-Aa.A.1312.)</t>
  </si>
  <si>
    <t xml:space="preserve">s/S cis !(s_s)</t>
  </si>
  <si>
    <t xml:space="preserve">U-A O2'/Ss pairing</t>
  </si>
  <si>
    <t xml:space="preserve">Aa.A.1271.</t>
  </si>
  <si>
    <t xml:space="preserve">Aa.U.1313.</t>
  </si>
  <si>
    <t xml:space="preserve">AU=tWS(ClaRNA,RNAView),tWW(DSSR)</t>
  </si>
  <si>
    <t xml:space="preserve">Aa.A.1271.-Aa.U.1313.(tWW)</t>
  </si>
  <si>
    <t xml:space="preserve">Aa.A.1271.-Aa.U.1313.(ntWS)</t>
  </si>
  <si>
    <t xml:space="preserve">WS_tran(0.648,Aa.A.1271.-Aa.U.1313.)</t>
  </si>
  <si>
    <t xml:space="preserve">W/S tran !1H(b_b)</t>
  </si>
  <si>
    <t xml:space="preserve">Aa.A.1370.</t>
  </si>
  <si>
    <t xml:space="preserve">BA.G.2061.</t>
  </si>
  <si>
    <t xml:space="preserve">AG=tSS(ClaRNA),tWS(DSSR,RNAView)</t>
  </si>
  <si>
    <t xml:space="preserve">Aa.A.1370.-BA.G.2061.(tWS[LN])</t>
  </si>
  <si>
    <t xml:space="preserve">Aa.A.1370.-BA.G.2061.(ntSS)</t>
  </si>
  <si>
    <t xml:space="preserve">SS_tran(0.808,BA.G.2061.-Aa.A.1370.),SS_tran(0.806,Aa.A.1370.-BA.G.2061.)</t>
  </si>
  <si>
    <t xml:space="preserve">BA.G.178.</t>
  </si>
  <si>
    <t xml:space="preserve">BA.A.1500.</t>
  </si>
  <si>
    <t xml:space="preserve">AG=cSS(ClaRNA,RNAView),cWS(DSSR)</t>
  </si>
  <si>
    <t xml:space="preserve">BA.G.178.-BA.A.1500.(cSW)</t>
  </si>
  <si>
    <t xml:space="preserve">BA.G.178.-BA.A.1500.(ncSS)</t>
  </si>
  <si>
    <t xml:space="preserve">SS_cis(0.546,BA.A.1500.-BA.G.178.)</t>
  </si>
  <si>
    <t xml:space="preserve">S/S cis n/a</t>
  </si>
  <si>
    <t xml:space="preserve">G-A O2'/Ss pairing</t>
  </si>
  <si>
    <t xml:space="preserve">BA.U.183.</t>
  </si>
  <si>
    <t xml:space="preserve">BA.C.928.</t>
  </si>
  <si>
    <t xml:space="preserve">CU=tHS(FR3D),tHW(DSSR)</t>
  </si>
  <si>
    <t xml:space="preserve">BA.U.183.-BA.C.928.(tWH)</t>
  </si>
  <si>
    <t xml:space="preserve">BA.U.183.-BA.C.928.(tSH)</t>
  </si>
  <si>
    <t xml:space="preserve">BA.A.186.</t>
  </si>
  <si>
    <t xml:space="preserve">BA.G.241.</t>
  </si>
  <si>
    <t xml:space="preserve">AG=cSS(ClaRNA,RNAView),cSW(DSSR)</t>
  </si>
  <si>
    <t xml:space="preserve">BA.A.186.-BA.G.241.(cSW)</t>
  </si>
  <si>
    <t xml:space="preserve">BA.A.186.-BA.G.241.(ncSS)</t>
  </si>
  <si>
    <t xml:space="preserve">SS_cis(0.626,BA.G.241.-BA.A.186.),SS_cis(0.545,BA.A.186.-BA.G.241.)</t>
  </si>
  <si>
    <t xml:space="preserve">S/S cis !1H(b_b).</t>
  </si>
  <si>
    <t xml:space="preserve">BA.A.190.</t>
  </si>
  <si>
    <t xml:space="preserve">BA.C.2190.</t>
  </si>
  <si>
    <t xml:space="preserve">BA.A.190.-BA.C.2190.(tSS)</t>
  </si>
  <si>
    <t xml:space="preserve">W/S tran syn !(b_s)</t>
  </si>
  <si>
    <t xml:space="preserve">A-C Ww/O2' pairing</t>
  </si>
  <si>
    <t xml:space="preserve">BA.C.192.</t>
  </si>
  <si>
    <t xml:space="preserve">BA.A.242.</t>
  </si>
  <si>
    <t xml:space="preserve">BA.C.192.-BA.A.242.(tSW)</t>
  </si>
  <si>
    <t xml:space="preserve">BA.C.192.-BA.A.242.(tSS)</t>
  </si>
  <si>
    <t xml:space="preserve">BA.A.583.</t>
  </si>
  <si>
    <t xml:space="preserve">BA.G.1354.</t>
  </si>
  <si>
    <t xml:space="preserve">BA.A.583.-BA.G.1354.(tWS[LN])</t>
  </si>
  <si>
    <t xml:space="preserve">BA.A.583.-BA.G.1354.(tSS)</t>
  </si>
  <si>
    <t xml:space="preserve">SS_tran(0.932,BA.A.583.-BA.G.1354.),SS_tran(0.873,BA.G.1354.-BA.A.583.)</t>
  </si>
  <si>
    <t xml:space="preserve">A-G Ss/Ss Ww/O2' pairing parallel trans one_hbond</t>
  </si>
  <si>
    <t xml:space="preserve">BA.A.615.</t>
  </si>
  <si>
    <t xml:space="preserve">BA.C.1281.</t>
  </si>
  <si>
    <t xml:space="preserve">BA.A.615.-BA.C.1281.(tWS)</t>
  </si>
  <si>
    <t xml:space="preserve">BA.A.615.-BA.C.1281.(tSS)</t>
  </si>
  <si>
    <t xml:space="preserve">BA.A.726.</t>
  </si>
  <si>
    <t xml:space="preserve">BA.G.2522.</t>
  </si>
  <si>
    <t xml:space="preserve">BA.A.726.-BA.G.2522.(cWS)</t>
  </si>
  <si>
    <t xml:space="preserve">BA.A.726.-BA.G.2522.(ncSS)</t>
  </si>
  <si>
    <t xml:space="preserve">SS_cis(0.756,BA.G.2522.-BA.A.726.),SS_cis(0.668,BA.A.726.-BA.G.2522.)</t>
  </si>
  <si>
    <t xml:space="preserve">BA.A.770.</t>
  </si>
  <si>
    <t xml:space="preserve">BA.A.2475.</t>
  </si>
  <si>
    <t xml:space="preserve">AA=cWS(ClaRNA,DSSR,FR3D,RNAView),tWS(MC-Annotate)</t>
  </si>
  <si>
    <t xml:space="preserve">BA.A.770.-BA.A.2475.(cWS)</t>
  </si>
  <si>
    <t xml:space="preserve">WS_cis(0.816,BA.A.770.-BA.A.2475.),SW_cis(0.787,BA.A.2475.-BA.A.770.)</t>
  </si>
  <si>
    <t xml:space="preserve">W/S cis n/a</t>
  </si>
  <si>
    <t xml:space="preserve">A-A Wh/Ss Ww/O2' pairing antiparallel trans one_hbond 40</t>
  </si>
  <si>
    <t xml:space="preserve">BA.A.802.</t>
  </si>
  <si>
    <t xml:space="preserve">BA.G.2181.</t>
  </si>
  <si>
    <t xml:space="preserve">BA.A.802.-BA.G.2181.(tWS[LN])</t>
  </si>
  <si>
    <t xml:space="preserve">BA.A.802.-BA.G.2181.(tSS)</t>
  </si>
  <si>
    <t xml:space="preserve">SS_tran(0.897,BA.A.802.-BA.G.2181.),SS_tran(0.848,BA.G.2181.-BA.A.802.)</t>
  </si>
  <si>
    <t xml:space="preserve">A-G Bs/Ss Ww/O2' pairing parallel trans one_hbond</t>
  </si>
  <si>
    <t xml:space="preserve">BA.A.825.</t>
  </si>
  <si>
    <t xml:space="preserve">BA.G.1779.</t>
  </si>
  <si>
    <t xml:space="preserve">BA.A.825.-BA.G.1779.(cWS)</t>
  </si>
  <si>
    <t xml:space="preserve">BA.A.825.-BA.G.1779.(ncSS)</t>
  </si>
  <si>
    <t xml:space="preserve">SS_cis(0.714,BA.G.1779.-BA.A.825.),SS_cis(0.606,BA.A.825.-BA.G.1779.)</t>
  </si>
  <si>
    <t xml:space="preserve">BA.C.886.</t>
  </si>
  <si>
    <t xml:space="preserve">BA.A.2094.</t>
  </si>
  <si>
    <t xml:space="preserve">AC=cSS(RNAView),cWS(DSSR)</t>
  </si>
  <si>
    <t xml:space="preserve">BA.C.886.-BA.A.2094.(cSW)</t>
  </si>
  <si>
    <t xml:space="preserve">BA.C.886.-BA.A.2094.(ncSS)</t>
  </si>
  <si>
    <t xml:space="preserve">S/S cis syn !(b_s)</t>
  </si>
  <si>
    <t xml:space="preserve">C-A O2'/Ss pairing</t>
  </si>
  <si>
    <t xml:space="preserve">BA.G.898.</t>
  </si>
  <si>
    <t xml:space="preserve">BA.A.1489.</t>
  </si>
  <si>
    <t xml:space="preserve">BA.G.898.-BA.A.1489.(tSW[LN])</t>
  </si>
  <si>
    <t xml:space="preserve">BA.G.898.-BA.A.1489.(tSS)</t>
  </si>
  <si>
    <t xml:space="preserve">SS_tran(0.889,BA.A.1489.-BA.G.898.),SS_tran(0.826,BA.G.898.-BA.A.1489.)</t>
  </si>
  <si>
    <t xml:space="preserve">G-A Sw/Ss O2'/Ww pairing parallel trans one_hbond 57</t>
  </si>
  <si>
    <t xml:space="preserve">BA.A.909.</t>
  </si>
  <si>
    <t xml:space="preserve">BA.G.1904.</t>
  </si>
  <si>
    <t xml:space="preserve">BA.A.909.-BA.G.1904.(tWS[LN])</t>
  </si>
  <si>
    <t xml:space="preserve">BA.A.909.-BA.G.1904.(tSS)</t>
  </si>
  <si>
    <t xml:space="preserve">SS_tran(0.91,BA.A.909.-BA.G.1904.),SS_tran(0.851,BA.G.1904.-BA.A.909.)</t>
  </si>
  <si>
    <t xml:space="preserve">BA.A.1040.</t>
  </si>
  <si>
    <t xml:space="preserve">BA.A.2380.</t>
  </si>
  <si>
    <t xml:space="preserve">AA=tSS(FR3D),tWS(DSSR,RNAView)</t>
  </si>
  <si>
    <t xml:space="preserve">BA.A.1040.-BA.A.2380.(tWS)</t>
  </si>
  <si>
    <t xml:space="preserve">BA.A.1040.-BA.A.2380.(tSS)</t>
  </si>
  <si>
    <t xml:space="preserve">A-A Ww/O2' pairing</t>
  </si>
  <si>
    <t xml:space="preserve">BA.A.1088.</t>
  </si>
  <si>
    <t xml:space="preserve">BA.C.2599.</t>
  </si>
  <si>
    <t xml:space="preserve">BA.A.1088.-BA.C.2599.(tWS)</t>
  </si>
  <si>
    <t xml:space="preserve">BA.A.1088.-BA.C.2599.(tSS)</t>
  </si>
  <si>
    <t xml:space="preserve">BA.A.1089.</t>
  </si>
  <si>
    <t xml:space="preserve">BA.A.1089.-BA.C.2599.(tSS)</t>
  </si>
  <si>
    <t xml:space="preserve">BA.A.1161.</t>
  </si>
  <si>
    <t xml:space="preserve">BA.G.2569.</t>
  </si>
  <si>
    <t xml:space="preserve">BA.A.1161.-BA.G.2569.(tWS[LN])</t>
  </si>
  <si>
    <t xml:space="preserve">BA.A.1161.-BA.G.2569.(tSS)</t>
  </si>
  <si>
    <t xml:space="preserve">SS_tran(0.792,BA.G.2569.-BA.A.1161.),SS_tran(0.776,BA.A.1161.-BA.G.2569.)</t>
  </si>
  <si>
    <t xml:space="preserve">BA.A.1423.</t>
  </si>
  <si>
    <t xml:space="preserve">BA.C.1795.</t>
  </si>
  <si>
    <t xml:space="preserve">AC=cWS(FR3D),tWS(DSSR,RNAView)</t>
  </si>
  <si>
    <t xml:space="preserve">BA.A.1423.-BA.C.1795.(tWS)</t>
  </si>
  <si>
    <t xml:space="preserve">BA.A.1423.-BA.C.1795.(cWS)</t>
  </si>
  <si>
    <t xml:space="preserve">BA.G.1474.</t>
  </si>
  <si>
    <t xml:space="preserve">BA.A.1531.</t>
  </si>
  <si>
    <t xml:space="preserve">BA.G.1474.-BA.A.1531.(tSW[LN])</t>
  </si>
  <si>
    <t xml:space="preserve">BA.G.1474.-BA.A.1531.(tSS)</t>
  </si>
  <si>
    <t xml:space="preserve">SS_tran(0.931,BA.A.1531.-BA.G.1474.),SS_tran(0.867,BA.G.1474.-BA.A.1531.)</t>
  </si>
  <si>
    <t xml:space="preserve">BA.G.1482.</t>
  </si>
  <si>
    <t xml:space="preserve">BA.A.1516.</t>
  </si>
  <si>
    <t xml:space="preserve">BA.G.1482.-BA.A.1516.(cSW)</t>
  </si>
  <si>
    <t xml:space="preserve">BA.G.1482.-BA.A.1516.(cSS)</t>
  </si>
  <si>
    <t xml:space="preserve">SS_cis(0.833,BA.G.1482.-BA.A.1516.),SS_cis(0.759,BA.A.1516.-BA.G.1482.)</t>
  </si>
  <si>
    <t xml:space="preserve">BA.U.1540.</t>
  </si>
  <si>
    <t xml:space="preserve">BA.A.1619.</t>
  </si>
  <si>
    <t xml:space="preserve">BA.U.1540.-BA.A.1619.(tSS)</t>
  </si>
  <si>
    <t xml:space="preserve">U-A O2'/Ww pairing</t>
  </si>
  <si>
    <t xml:space="preserve">BA.A.1562.</t>
  </si>
  <si>
    <t xml:space="preserve">BA.G.1658.</t>
  </si>
  <si>
    <t xml:space="preserve">BA.A.1562.-BA.G.1658.(tWS[LN])</t>
  </si>
  <si>
    <t xml:space="preserve">BA.A.1562.-BA.G.1658.(tSS)</t>
  </si>
  <si>
    <t xml:space="preserve">SS_tran(0.89,BA.A.1562.-BA.G.1658.),SS_tran(0.881,BA.G.1658.-BA.A.1562.)</t>
  </si>
  <si>
    <t xml:space="preserve">A-G Ww/O2' pairing</t>
  </si>
  <si>
    <t xml:space="preserve">BA.C.1857.</t>
  </si>
  <si>
    <t xml:space="preserve">BA.A.2984.</t>
  </si>
  <si>
    <t xml:space="preserve">BA.C.1857.-BA.A.2984.(tSW)</t>
  </si>
  <si>
    <t xml:space="preserve">BA.C.1857.-BA.A.2984.(tSS)</t>
  </si>
  <si>
    <t xml:space="preserve">BA.G.1878.</t>
  </si>
  <si>
    <t xml:space="preserve">BA.A.2994.</t>
  </si>
  <si>
    <t xml:space="preserve">AG=tSS(ClaRNA,RNAView),tWS(DSSR)</t>
  </si>
  <si>
    <t xml:space="preserve">BA.G.1878.-BA.A.2994.(tSW[LN])</t>
  </si>
  <si>
    <t xml:space="preserve">BA.G.1878.-BA.A.2994.(ntSS)</t>
  </si>
  <si>
    <t xml:space="preserve">SS_tran(0.846,BA.A.2994.-BA.G.1878.),SS_tran(0.769,BA.G.1878.-BA.A.2994.)</t>
  </si>
  <si>
    <t xml:space="preserve">BA.G.1921.</t>
  </si>
  <si>
    <t xml:space="preserve">BA.A.2013.</t>
  </si>
  <si>
    <t xml:space="preserve">BA.G.1921.-BA.A.2013.(tSW)</t>
  </si>
  <si>
    <t xml:space="preserve">BA.G.1921.-BA.A.2013.(tSS)</t>
  </si>
  <si>
    <t xml:space="preserve">SS_tran(0.746,BA.A.2013.-BA.G.1921.),SS_tran(0.657,BA.G.1921.-BA.A.2013.)</t>
  </si>
  <si>
    <t xml:space="preserve">BA.A.2065.</t>
  </si>
  <si>
    <t xml:space="preserve">BA.C.2664.</t>
  </si>
  <si>
    <t xml:space="preserve">BA.A.2065.-BA.C.2664.(cWS)</t>
  </si>
  <si>
    <t xml:space="preserve">BA.A.2065.-BA.C.2664.(cSS)</t>
  </si>
  <si>
    <t xml:space="preserve">BA.A.2079.</t>
  </si>
  <si>
    <t xml:space="preserve">BA.G.2696.</t>
  </si>
  <si>
    <t xml:space="preserve">BA.A.2079.-BA.G.2696.(cWS)</t>
  </si>
  <si>
    <t xml:space="preserve">BA.A.2079.-BA.G.2696.(cSS)</t>
  </si>
  <si>
    <t xml:space="preserve">SS_cis(0.762,BA.A.2079.-BA.G.2696.),SS_cis(0.741,BA.G.2696.-BA.A.2079.)</t>
  </si>
  <si>
    <t xml:space="preserve">BA.G.2540.</t>
  </si>
  <si>
    <t xml:space="preserve">BA.A.2702.</t>
  </si>
  <si>
    <t xml:space="preserve">BA.G.2540.-BA.A.2702.(tSW[LN])</t>
  </si>
  <si>
    <t xml:space="preserve">BA.G.2540.-BA.A.2702.(tSS)</t>
  </si>
  <si>
    <t xml:space="preserve">SS_tran(0.871,BA.A.2702.-BA.G.2540.),SS_tran(0.868,BA.G.2540.-BA.A.2702.)</t>
  </si>
  <si>
    <t xml:space="preserve">BA.C.2611.</t>
  </si>
  <si>
    <t xml:space="preserve">BA.G.2657.</t>
  </si>
  <si>
    <t xml:space="preserve">CG=tSS(FR3D,RNAView),tWS(DSSR)</t>
  </si>
  <si>
    <t xml:space="preserve">BA.C.2611.-BA.G.2657.(tWS)</t>
  </si>
  <si>
    <t xml:space="preserve">BA.C.2611.-BA.G.2657.(tSS)</t>
  </si>
  <si>
    <t xml:space="preserve">S/S tran !1H(b_b)</t>
  </si>
  <si>
    <t xml:space="preserve">BA.A.2635.</t>
  </si>
  <si>
    <t xml:space="preserve">BA.C.2763.</t>
  </si>
  <si>
    <t xml:space="preserve">AC=cSS(ClaRNA),cWS(DSSR)</t>
  </si>
  <si>
    <t xml:space="preserve">BA.A.2635.-BA.C.2763.(cWS)</t>
  </si>
  <si>
    <t xml:space="preserve">BA.A.2635.-BA.C.2763.(ncSS)</t>
  </si>
  <si>
    <t xml:space="preserve">SS_cis(0.607,BA.C.2763.-BA.A.2635.)</t>
  </si>
  <si>
    <t xml:space="preserve">6vwl</t>
  </si>
  <si>
    <t xml:space="preserve">1.C.1054.</t>
  </si>
  <si>
    <t xml:space="preserve">4.G.58.</t>
  </si>
  <si>
    <t xml:space="preserve">CG=tSS(RNAView),tWS(DSSR,MC-Annotate)</t>
  </si>
  <si>
    <t xml:space="preserve">1.C.1054.-4.G.58.(tWS)</t>
  </si>
  <si>
    <t xml:space="preserve">1.C.1054.-4.G.58.(ntWS)</t>
  </si>
  <si>
    <t xml:space="preserve">C-G Ws/Sw pairing parallel trans one_hbond</t>
  </si>
  <si>
    <t xml:space="preserve">6zu5</t>
  </si>
  <si>
    <t xml:space="preserve">L50.A.1760.</t>
  </si>
  <si>
    <t xml:space="preserve">S60.A.1295.</t>
  </si>
  <si>
    <t xml:space="preserve">AA=tSS(FR3D),tSW(DSSR,RNAView)</t>
  </si>
  <si>
    <t xml:space="preserve">L50.A.1760.-S60.A.1295.(tSW)</t>
  </si>
  <si>
    <t xml:space="preserve">L50.A.1760.-S60.A.1295.(tSS)</t>
  </si>
  <si>
    <t xml:space="preserve">A-A O2'/Ww pairing</t>
  </si>
  <si>
    <t xml:space="preserve">S60.A.11.</t>
  </si>
  <si>
    <t xml:space="preserve">S60.A.990.</t>
  </si>
  <si>
    <t xml:space="preserve">S60.A.11.-S60.A.990.(cWS)</t>
  </si>
  <si>
    <t xml:space="preserve">S60.A.11.-S60.A.990.(cSS)</t>
  </si>
  <si>
    <t xml:space="preserve">SS_cis(0.632,S60.A.990.-S60.A.11.),SS_cis(0.625,S60.A.11.-S60.A.990.)</t>
  </si>
  <si>
    <t xml:space="preserve">S60.C.14.</t>
  </si>
  <si>
    <t xml:space="preserve">S60.A.495.</t>
  </si>
  <si>
    <t xml:space="preserve">S60.C.14.-S60.A.495.(tSS)</t>
  </si>
  <si>
    <t xml:space="preserve">S60.G.75.</t>
  </si>
  <si>
    <t xml:space="preserve">S60.A.129.</t>
  </si>
  <si>
    <t xml:space="preserve">AG=cSS(ClaRNA,FR3D),cWS(DSSR)</t>
  </si>
  <si>
    <t xml:space="preserve">S60.G.75.-S60.A.129.(cSW)</t>
  </si>
  <si>
    <t xml:space="preserve">S60.G.75.-S60.A.129.(cSS)</t>
  </si>
  <si>
    <t xml:space="preserve">SS_cis(0.641,S60.G.75.-S60.A.129.),SS_cis(0.608,S60.A.129.-S60.G.75.)</t>
  </si>
  <si>
    <t xml:space="preserve">G-A Ss/Bs O2'/Ss pairing antiparallel cis one_hbond</t>
  </si>
  <si>
    <t xml:space="preserve">S60.C.351.</t>
  </si>
  <si>
    <t xml:space="preserve">S60.A.405.</t>
  </si>
  <si>
    <t xml:space="preserve">AC=cWS(ClaRNA,DSSR,FR3D,RNAView),tWS(MC-Annotate)</t>
  </si>
  <si>
    <t xml:space="preserve">S60.C.351.-S60.A.405.(cSW)</t>
  </si>
  <si>
    <t xml:space="preserve">SW_cis(0.615,S60.C.351.-S60.A.405.)</t>
  </si>
  <si>
    <t xml:space="preserve">S/W cis n/a</t>
  </si>
  <si>
    <t xml:space="preserve">C-A Ss/Wh O2'/Ww pairing antiparallel trans one_hbond</t>
  </si>
  <si>
    <t xml:space="preserve">S60.G.425.</t>
  </si>
  <si>
    <t xml:space="preserve">S60.A.432.</t>
  </si>
  <si>
    <t xml:space="preserve">S60.G.425.-S60.A.432.(tSW[LN])</t>
  </si>
  <si>
    <t xml:space="preserve">S60.G.425.-S60.A.432.(tSS)</t>
  </si>
  <si>
    <t xml:space="preserve">SS_tran(0.924,S60.A.432.-S60.G.425.),SS_tran(0.898,S60.G.425.-S60.A.432.)</t>
  </si>
  <si>
    <t xml:space="preserve">S60.A.431.</t>
  </si>
  <si>
    <t xml:space="preserve">S60.C.466.</t>
  </si>
  <si>
    <t xml:space="preserve">S60.A.431.-S60.C.466.(cWS)</t>
  </si>
  <si>
    <t xml:space="preserve">S60.A.431.-S60.C.466.(cSS)</t>
  </si>
  <si>
    <t xml:space="preserve">S60.A.651.</t>
  </si>
  <si>
    <t xml:space="preserve">S60.C.686.</t>
  </si>
  <si>
    <t xml:space="preserve">S60.A.651.-S60.C.686.(tSS)</t>
  </si>
  <si>
    <t xml:space="preserve">S60.A.688.</t>
  </si>
  <si>
    <t xml:space="preserve">S60.G.1388.</t>
  </si>
  <si>
    <t xml:space="preserve">S60.A.688.-S60.G.1388.(cWS)</t>
  </si>
  <si>
    <t xml:space="preserve">S60.A.688.-S60.G.1388.(ncSS)</t>
  </si>
  <si>
    <t xml:space="preserve">SS_cis(0.546,S60.G.1388.-S60.A.688.)</t>
  </si>
  <si>
    <t xml:space="preserve">A-G Ww/Ss pairing antiparallel cis 55</t>
  </si>
  <si>
    <t xml:space="preserve">S60.A.779.</t>
  </si>
  <si>
    <t xml:space="preserve">S60.A.834.</t>
  </si>
  <si>
    <t xml:space="preserve">S60.A.779.-S60.A.834.(tWS)</t>
  </si>
  <si>
    <t xml:space="preserve">S60.A.779.-S60.A.834.(tSS)</t>
  </si>
  <si>
    <t xml:space="preserve">S60.A.836.</t>
  </si>
  <si>
    <t xml:space="preserve">S60.A.836.-S60.A.990.(tSW)</t>
  </si>
  <si>
    <t xml:space="preserve">S60.A.836.-S60.A.990.(tSS)</t>
  </si>
  <si>
    <t xml:space="preserve">S60.C.841.</t>
  </si>
  <si>
    <t xml:space="preserve">S60.A.1365.</t>
  </si>
  <si>
    <t xml:space="preserve">S60.C.841.-S60.A.1365.(tSS)</t>
  </si>
  <si>
    <t xml:space="preserve">S/W tran syn !(b_s)</t>
  </si>
  <si>
    <t xml:space="preserve">S60.U.866.</t>
  </si>
  <si>
    <t xml:space="preserve">S60.A.1241.</t>
  </si>
  <si>
    <t xml:space="preserve">S60.U.866.-S60.A.1241.(tSS)</t>
  </si>
  <si>
    <t xml:space="preserve">U-A O2'/Ww O2'/Bh pairing</t>
  </si>
  <si>
    <t xml:space="preserve">S60.A.1198.</t>
  </si>
  <si>
    <t xml:space="preserve">S60.C.1238.</t>
  </si>
  <si>
    <t xml:space="preserve">AC=cHW(ClaRNA),tWS(RNAView)</t>
  </si>
  <si>
    <t xml:space="preserve">S60.A.1198.-S60.C.1238.(tW.)</t>
  </si>
  <si>
    <t xml:space="preserve">S60.A.1198.-S60.C.1238.(ntWS)</t>
  </si>
  <si>
    <t xml:space="preserve">WH_cis(0.572,S60.C.1238.-S60.A.1198.)</t>
  </si>
  <si>
    <t xml:space="preserve">S60.G.1360.</t>
  </si>
  <si>
    <t xml:space="preserve">S60.A.1381.</t>
  </si>
  <si>
    <t xml:space="preserve">AG=tSS(FR3D),tWS(RNAView)</t>
  </si>
  <si>
    <t xml:space="preserve">S60.G.1360.-S60.A.1381.(tSS)</t>
  </si>
  <si>
    <t xml:space="preserve">7aih</t>
  </si>
  <si>
    <t xml:space="preserve">1.G.220.</t>
  </si>
  <si>
    <t xml:space="preserve">1.G.881.</t>
  </si>
  <si>
    <t xml:space="preserve">GG=tWH(DSSR),tWS(RNAView)</t>
  </si>
  <si>
    <t xml:space="preserve">1.G.220.-1.G.881.(tWH)</t>
  </si>
  <si>
    <t xml:space="preserve">G-G Ww/O2' pairing</t>
  </si>
  <si>
    <t xml:space="preserve">1.U.260.</t>
  </si>
  <si>
    <t xml:space="preserve">1.A.625.</t>
  </si>
  <si>
    <t xml:space="preserve">AU=tSS(FR3D),tWS(DSSR,RNAView)</t>
  </si>
  <si>
    <t xml:space="preserve">1.U.260.-1.A.625.(tSW)</t>
  </si>
  <si>
    <t xml:space="preserve">1.U.260.-1.A.625.(tSS)</t>
  </si>
  <si>
    <t xml:space="preserve">1.C.298.</t>
  </si>
  <si>
    <t xml:space="preserve">1.G.645.</t>
  </si>
  <si>
    <t xml:space="preserve">1.C.298.-1.G.645.(tWS)</t>
  </si>
  <si>
    <t xml:space="preserve">1.C.298.-1.G.645.(tSS)</t>
  </si>
  <si>
    <t xml:space="preserve">1.A.773.</t>
  </si>
  <si>
    <t xml:space="preserve">1.C.1040.</t>
  </si>
  <si>
    <t xml:space="preserve">AC=tSS(DSSR),tWS(RNAView)</t>
  </si>
  <si>
    <t xml:space="preserve">1.A.773.-1.C.1040.(tSS)</t>
  </si>
  <si>
    <t xml:space="preserve">1.A.773.-1.C.1040.(ntSS)</t>
  </si>
  <si>
    <t xml:space="preserve">A-C Bs/Ss pairing parallel trans one_hbond</t>
  </si>
  <si>
    <t xml:space="preserve">7dco</t>
  </si>
  <si>
    <t xml:space="preserve">F.C.61.</t>
  </si>
  <si>
    <t xml:space="preserve">F.U.80.</t>
  </si>
  <si>
    <t xml:space="preserve">CU=cHS(ClaRNA,DSSR,FR3D,RNAView),cHW(MC-Annotate)</t>
  </si>
  <si>
    <t xml:space="preserve">F.C.61.-F.U.80.(cHS)</t>
  </si>
  <si>
    <t xml:space="preserve">SH_cis(0.785,F.U.80.-F.C.61.),HS_cis(0.741,F.C.61.-F.U.80.)</t>
  </si>
  <si>
    <t xml:space="preserve">H/S cis n/a</t>
  </si>
  <si>
    <t xml:space="preserve">C-U Hw/Ws pairing parallel cis one_hbond 99</t>
  </si>
  <si>
    <t xml:space="preserve">7dvq</t>
  </si>
  <si>
    <t xml:space="preserve">F.C.28.</t>
  </si>
  <si>
    <t xml:space="preserve">F.U.46.</t>
  </si>
  <si>
    <t xml:space="preserve">F.C.28.-F.U.46.(cHS)</t>
  </si>
  <si>
    <t xml:space="preserve">SH_cis(0.794,F.U.46.-F.C.28.),HS_cis(0.752,F.C.28.-F.U.46.)</t>
  </si>
  <si>
    <t xml:space="preserve">7ez2</t>
  </si>
  <si>
    <t xml:space="preserve">N.G.22.</t>
  </si>
  <si>
    <t xml:space="preserve">N.A.207.</t>
  </si>
  <si>
    <t xml:space="preserve">AG=tSS(MC-Annotate,RNAView),tSW(DSSR)</t>
  </si>
  <si>
    <t xml:space="preserve">N.G.22.-N.A.207.(tWS)</t>
  </si>
  <si>
    <t xml:space="preserve">N.G.22.-N.A.207.(ntSS)</t>
  </si>
  <si>
    <t xml:space="preserve">G-A Sw/Ss pairing parallel trans one_hbond 57</t>
  </si>
  <si>
    <t xml:space="preserve">7lyf</t>
  </si>
  <si>
    <t xml:space="preserve">A.G.18.</t>
  </si>
  <si>
    <t xml:space="preserve">A.U.118.</t>
  </si>
  <si>
    <t xml:space="preserve">GU=tWS(ClaRNA,DSSR,FR3D,RNAView),tWW(MC-Annotate)</t>
  </si>
  <si>
    <t xml:space="preserve">A.G.18.-A.U.118.(tWS)</t>
  </si>
  <si>
    <t xml:space="preserve">WS_tran(0.708,A.G.18.-A.U.118.),SW_tran(0.667,A.U.118.-A.G.18.)</t>
  </si>
  <si>
    <t xml:space="preserve">G-U Ws/Ws pairing parallel trans one_hbond 87</t>
  </si>
  <si>
    <t xml:space="preserve">7m4y</t>
  </si>
  <si>
    <t xml:space="preserve">A.G.194.</t>
  </si>
  <si>
    <t xml:space="preserve">A.A.1360.</t>
  </si>
  <si>
    <t xml:space="preserve">AG=cSS(RNAView),cWS(ClaRNA,DSSR,MC-Annotate)</t>
  </si>
  <si>
    <t xml:space="preserve">A.G.194.-A.A.1360.(cSW)</t>
  </si>
  <si>
    <t xml:space="preserve">A.G.194.-A.A.1360.(ncSS)</t>
  </si>
  <si>
    <t xml:space="preserve">WS_cis(0.63,A.A.1360.-A.G.194.),SS_cis(0.571,A.G.194.-A.A.1360.)</t>
  </si>
  <si>
    <t xml:space="preserve">G-A Sw/Ww O2'/Ss pairing antiparallel cis one_hbond 55</t>
  </si>
  <si>
    <t xml:space="preserve">A.A.202.</t>
  </si>
  <si>
    <t xml:space="preserve">A.G.257.</t>
  </si>
  <si>
    <t xml:space="preserve">AG=cSS(RNAView),cSW(DSSR)</t>
  </si>
  <si>
    <t xml:space="preserve">A.A.202.-A.G.257.(cSW)</t>
  </si>
  <si>
    <t xml:space="preserve">A.A.202.-A.G.257.(ncSS)</t>
  </si>
  <si>
    <t xml:space="preserve">A-G O2'/Bs pairing</t>
  </si>
  <si>
    <t xml:space="preserve">A.A.206.</t>
  </si>
  <si>
    <t xml:space="preserve">A.C.2074.</t>
  </si>
  <si>
    <t xml:space="preserve">A.A.206.-A.C.2074.(tSS)</t>
  </si>
  <si>
    <t xml:space="preserve">A.U.207.</t>
  </si>
  <si>
    <t xml:space="preserve">A.G.385.</t>
  </si>
  <si>
    <t xml:space="preserve">GU=cWS(RNAView),cWW(DSSR,MC-Annotate)</t>
  </si>
  <si>
    <t xml:space="preserve">A.U.207.-A.G.385.(cWW)</t>
  </si>
  <si>
    <t xml:space="preserve">U-G Ws/Ws pairing antiparallel cis one_hbond</t>
  </si>
  <si>
    <t xml:space="preserve">A.A.442.</t>
  </si>
  <si>
    <t xml:space="preserve">A.G.1240.</t>
  </si>
  <si>
    <t xml:space="preserve">A.A.442.-A.G.1240.(tWS[LN])</t>
  </si>
  <si>
    <t xml:space="preserve">A.A.442.-A.G.1240.(tSS)</t>
  </si>
  <si>
    <t xml:space="preserve">SS_tran(0.835,A.G.1240.-A.A.442.),SS_tran(0.74,A.A.442.-A.G.1240.)</t>
  </si>
  <si>
    <t xml:space="preserve">A.A.465.</t>
  </si>
  <si>
    <t xml:space="preserve">A.C.793.</t>
  </si>
  <si>
    <t xml:space="preserve">A.A.465.-A.C.793.(tWS)</t>
  </si>
  <si>
    <t xml:space="preserve">A.A.465.-A.C.793.(tSS)</t>
  </si>
  <si>
    <t xml:space="preserve">A.A.629.</t>
  </si>
  <si>
    <t xml:space="preserve">A.G.2411.</t>
  </si>
  <si>
    <t xml:space="preserve">AG=cSS(ClaRNA,RNAView),cWS(DSSR,MC-Annotate)</t>
  </si>
  <si>
    <t xml:space="preserve">A.A.629.-A.G.2411.(cWS)</t>
  </si>
  <si>
    <t xml:space="preserve">A.A.629.-A.G.2411.(ncSS)</t>
  </si>
  <si>
    <t xml:space="preserve">SS_cis(0.772,A.G.2411.-A.A.629.),SS_cis(0.677,A.A.629.-A.G.2411.)</t>
  </si>
  <si>
    <t xml:space="preserve">A.A.641.</t>
  </si>
  <si>
    <t xml:space="preserve">A.A.2365.</t>
  </si>
  <si>
    <t xml:space="preserve">A.A.641.-A.A.2365.(cWS)</t>
  </si>
  <si>
    <t xml:space="preserve">WS_cis(0.85,A.A.641.-A.A.2365.),SW_cis(0.795,A.A.2365.-A.A.641.)</t>
  </si>
  <si>
    <t xml:space="preserve">A.A.674.</t>
  </si>
  <si>
    <t xml:space="preserve">A.7MG.2065.</t>
  </si>
  <si>
    <t xml:space="preserve">7MGA=tSS(RNAView),tSW(DSSR)</t>
  </si>
  <si>
    <t xml:space="preserve">A.A.674.-A.7MG.2065.(tWS[LN])</t>
  </si>
  <si>
    <t xml:space="preserve">A.A.691.</t>
  </si>
  <si>
    <t xml:space="preserve">A.A.1348.</t>
  </si>
  <si>
    <t xml:space="preserve">AA=cSS(FR3D),cSW(DSSR)</t>
  </si>
  <si>
    <t xml:space="preserve">A.A.691.-A.A.1348.(cSW)</t>
  </si>
  <si>
    <t xml:space="preserve">A.A.691.-A.A.1348.(cSS)</t>
  </si>
  <si>
    <t xml:space="preserve">s/S cis !(b_s)</t>
  </si>
  <si>
    <t xml:space="preserve">A-A O2'/Ss pairing</t>
  </si>
  <si>
    <t xml:space="preserve">A.A.697.</t>
  </si>
  <si>
    <t xml:space="preserve">A.G.1631.</t>
  </si>
  <si>
    <t xml:space="preserve">A.A.697.-A.G.1631.(cWS)</t>
  </si>
  <si>
    <t xml:space="preserve">A.A.697.-A.G.1631.(ncSS)</t>
  </si>
  <si>
    <t xml:space="preserve">SS_cis(0.699,A.G.1631.-A.A.697.),SS_cis(0.592,A.A.697.-A.G.1631.)</t>
  </si>
  <si>
    <t xml:space="preserve">A-G Ww/Ss Ss/O2' pairing antiparallel cis one_hbond 55</t>
  </si>
  <si>
    <t xml:space="preserve">A.G.756.</t>
  </si>
  <si>
    <t xml:space="preserve">A.A.1977.</t>
  </si>
  <si>
    <t xml:space="preserve">AG=cSS(FR3D,RNAView),cWS(DSSR,MC-Annotate)</t>
  </si>
  <si>
    <t xml:space="preserve">A.G.756.-A.A.1977.(cSW)</t>
  </si>
  <si>
    <t xml:space="preserve">A.G.756.-A.A.1977.(cSS)</t>
  </si>
  <si>
    <t xml:space="preserve">G-A Ss/Ww O2'/Ss pairing antiparallel cis 55</t>
  </si>
  <si>
    <t xml:space="preserve">A.G.951.</t>
  </si>
  <si>
    <t xml:space="preserve">A.A.2270.</t>
  </si>
  <si>
    <t xml:space="preserve">A.G.951.-A.A.2270.(tSW[LN])</t>
  </si>
  <si>
    <t xml:space="preserve">A.G.951.-A.A.2270.(tSS)</t>
  </si>
  <si>
    <t xml:space="preserve">SS_tran(0.896,A.G.951.-A.A.2270.),SS_tran(0.739,A.A.2270.-A.G.951.)</t>
  </si>
  <si>
    <t xml:space="preserve">A.C.968.</t>
  </si>
  <si>
    <t xml:space="preserve">A.A.980.</t>
  </si>
  <si>
    <t xml:space="preserve">A.C.968.-A.A.980.(cSW)</t>
  </si>
  <si>
    <t xml:space="preserve">A.C.968.-A.A.980.(cSS)</t>
  </si>
  <si>
    <t xml:space="preserve">A.A.1026.</t>
  </si>
  <si>
    <t xml:space="preserve">A.C.2461.</t>
  </si>
  <si>
    <t xml:space="preserve">A.A.1026.-A.C.2461.(tWS)</t>
  </si>
  <si>
    <t xml:space="preserve">A.A.1026.-A.C.2461.(tSS)</t>
  </si>
  <si>
    <t xml:space="preserve">A.G.1333.</t>
  </si>
  <si>
    <t xml:space="preserve">A.A.1388.</t>
  </si>
  <si>
    <t xml:space="preserve">A.G.1333.-A.A.1388.(tSW[LN])</t>
  </si>
  <si>
    <t xml:space="preserve">A.G.1333.-A.A.1388.(tSS)</t>
  </si>
  <si>
    <t xml:space="preserve">SS_tran(0.89,A.G.1333.-A.A.1388.),SS_tran(0.888,A.A.1388.-A.G.1333.)</t>
  </si>
  <si>
    <t xml:space="preserve">S/S tran !(b_s)</t>
  </si>
  <si>
    <t xml:space="preserve">G-A Ss/Ss O2'/Ww pairing parallel trans one_hbond</t>
  </si>
  <si>
    <t xml:space="preserve">A.A.1414.</t>
  </si>
  <si>
    <t xml:space="preserve">A.A.1489.</t>
  </si>
  <si>
    <t xml:space="preserve">AA=cWW(MC-Annotate),tWW(DSSR,RNAView)</t>
  </si>
  <si>
    <t xml:space="preserve">A.A.1414.-A.A.1489.(tWW)</t>
  </si>
  <si>
    <t xml:space="preserve">A.A.1414.-A.A.1489.(ntWW)</t>
  </si>
  <si>
    <t xml:space="preserve">W/W tran I</t>
  </si>
  <si>
    <t xml:space="preserve">A-A Wh/Ww pairing parallel cis one_hbond</t>
  </si>
  <si>
    <t xml:space="preserve">A.A.1472.</t>
  </si>
  <si>
    <t xml:space="preserve">A.C.1555.</t>
  </si>
  <si>
    <t xml:space="preserve">A.A.1472.-A.C.1555.(tSS)</t>
  </si>
  <si>
    <t xml:space="preserve">A.G.1658.</t>
  </si>
  <si>
    <t xml:space="preserve">A.U.2685.</t>
  </si>
  <si>
    <t xml:space="preserve">GU=tSW(MC-Annotate),tWW(RNAView)</t>
  </si>
  <si>
    <t xml:space="preserve">A.G.1658.-A.U.2685.(t.H)</t>
  </si>
  <si>
    <t xml:space="preserve">A.G.1658.-A.U.2685.(ncSH)</t>
  </si>
  <si>
    <t xml:space="preserve">W/W tran syn !1H(b_b)</t>
  </si>
  <si>
    <t xml:space="preserve">G-U Sw/Wh pairing parallel trans one_hbond 92</t>
  </si>
  <si>
    <t xml:space="preserve">A.G.1746.</t>
  </si>
  <si>
    <t xml:space="preserve">A.A.2856.</t>
  </si>
  <si>
    <t xml:space="preserve">A.G.1746.-A.A.2856.(tSW[LN])</t>
  </si>
  <si>
    <t xml:space="preserve">A.G.1746.-A.A.2856.(tSS)</t>
  </si>
  <si>
    <t xml:space="preserve">SS_tran(0.886,A.A.2856.-A.G.1746.),SS_tran(0.87,A.G.1746.-A.A.2856.)</t>
  </si>
  <si>
    <t xml:space="preserve">A.A.1781.</t>
  </si>
  <si>
    <t xml:space="preserve">A.G.2584.</t>
  </si>
  <si>
    <t xml:space="preserve">A.A.1781.-A.G.2584.(tWS)</t>
  </si>
  <si>
    <t xml:space="preserve">A.A.1781.-A.G.2584.(tSS)</t>
  </si>
  <si>
    <t xml:space="preserve">A.C.1789.</t>
  </si>
  <si>
    <t xml:space="preserve">A.A.1896.</t>
  </si>
  <si>
    <t xml:space="preserve">A.C.1789.-A.A.1896.(tSW)</t>
  </si>
  <si>
    <t xml:space="preserve">A.C.1789.-A.A.1896.(tSS)</t>
  </si>
  <si>
    <t xml:space="preserve">A.A.1948.</t>
  </si>
  <si>
    <t xml:space="preserve">A.A.2556.</t>
  </si>
  <si>
    <t xml:space="preserve">A.A.1948.-A.A.2556.(cWS)</t>
  </si>
  <si>
    <t xml:space="preserve">A.A.1948.-A.A.2556.(cSS)</t>
  </si>
  <si>
    <t xml:space="preserve">SS_cis(0.884,A.A.2556.-A.A.1948.),SS_cis(0.798,A.A.1948.-A.A.2556.)</t>
  </si>
  <si>
    <t xml:space="preserve">A.A.1962.</t>
  </si>
  <si>
    <t xml:space="preserve">A.G.2588.</t>
  </si>
  <si>
    <t xml:space="preserve">A.A.1962.-A.G.2588.(cWS)</t>
  </si>
  <si>
    <t xml:space="preserve">A.A.1962.-A.G.2588.(cSS)</t>
  </si>
  <si>
    <t xml:space="preserve">SS_cis(0.582,A.G.2588.-A.A.1962.),SS_cis(0.562,A.A.1962.-A.G.2588.)</t>
  </si>
  <si>
    <t xml:space="preserve">A.C.2244.</t>
  </si>
  <si>
    <t xml:space="preserve">A.C.2271.</t>
  </si>
  <si>
    <t xml:space="preserve">CC=cSH(FR3D),cWH(RNAView)</t>
  </si>
  <si>
    <t xml:space="preserve">A.C.2244.-A.C.2271.(cSH)</t>
  </si>
  <si>
    <t xml:space="preserve">W/H cis n/a</t>
  </si>
  <si>
    <t xml:space="preserve">A.G.2432.</t>
  </si>
  <si>
    <t xml:space="preserve">A.A.2594.</t>
  </si>
  <si>
    <t xml:space="preserve">A.G.2432.-A.A.2594.(tSW[LN])</t>
  </si>
  <si>
    <t xml:space="preserve">A.G.2432.-A.A.2594.(tSS)</t>
  </si>
  <si>
    <t xml:space="preserve">SS_tran(0.925,A.A.2594.-A.G.2432.),SS_tran(0.895,A.G.2432.-A.A.2594.)</t>
  </si>
  <si>
    <t xml:space="preserve">A.C.2503.</t>
  </si>
  <si>
    <t xml:space="preserve">A.G.2549.</t>
  </si>
  <si>
    <t xml:space="preserve">A.C.2503.-A.G.2549.(tWS)</t>
  </si>
  <si>
    <t xml:space="preserve">A.C.2503.-A.G.2549.(tSS)</t>
  </si>
  <si>
    <t xml:space="preserve">A.A.2527.</t>
  </si>
  <si>
    <t xml:space="preserve">A.C.2654.</t>
  </si>
  <si>
    <t xml:space="preserve">A.A.2527.-A.C.2654.(cWS)</t>
  </si>
  <si>
    <t xml:space="preserve">A.A.2527.-A.C.2654.(cSS)</t>
  </si>
  <si>
    <t xml:space="preserve">a.G.98.</t>
  </si>
  <si>
    <t xml:space="preserve">a.A.147.</t>
  </si>
  <si>
    <t xml:space="preserve">a.G.98.-a.A.147.(cSW)</t>
  </si>
  <si>
    <t xml:space="preserve">a.G.98.-a.A.147.(ncSS)</t>
  </si>
  <si>
    <t xml:space="preserve">SS_cis(0.763,a.A.147.-a.G.98.),SS_cis(0.747,a.G.98.-a.A.147.)</t>
  </si>
  <si>
    <t xml:space="preserve">a.G.144.</t>
  </si>
  <si>
    <t xml:space="preserve">a.A.1443.</t>
  </si>
  <si>
    <t xml:space="preserve">a.G.144.-a.A.1443.(cSW)</t>
  </si>
  <si>
    <t xml:space="preserve">a.G.144.-a.A.1443.(cSS)</t>
  </si>
  <si>
    <t xml:space="preserve">SS_cis(0.791,a.G.144.-a.A.1443.),SS_cis(0.673,a.A.1443.-a.G.144.)</t>
  </si>
  <si>
    <t xml:space="preserve">a.C.171.</t>
  </si>
  <si>
    <t xml:space="preserve">a.A.1444.</t>
  </si>
  <si>
    <t xml:space="preserve">AC=tSS(FR3D),tWS(DSSR)</t>
  </si>
  <si>
    <t xml:space="preserve">a.C.171.-a.A.1444.(tSW)</t>
  </si>
  <si>
    <t xml:space="preserve">a.C.171.-a.A.1444.(tSS)</t>
  </si>
  <si>
    <t xml:space="preserve">a.G.228.</t>
  </si>
  <si>
    <t xml:space="preserve">a.A.259.</t>
  </si>
  <si>
    <t xml:space="preserve">AG=tSS(ClaRNA,FR3D,MC-Annotate),tWS(DSSR)</t>
  </si>
  <si>
    <t xml:space="preserve">a.G.228.-a.A.259.(tSW[LN])</t>
  </si>
  <si>
    <t xml:space="preserve">a.G.228.-a.A.259.(tSS)</t>
  </si>
  <si>
    <t xml:space="preserve">SS_tran(0.807,a.A.259.-a.G.228.),SS_tran(0.803,a.G.228.-a.A.259.)</t>
  </si>
  <si>
    <t xml:space="preserve">a.C.500.</t>
  </si>
  <si>
    <t xml:space="preserve">a.A.507.</t>
  </si>
  <si>
    <t xml:space="preserve">a.C.500.-a.A.507.(tSW)</t>
  </si>
  <si>
    <t xml:space="preserve">a.C.500.-a.A.507.(tSS)</t>
  </si>
  <si>
    <t xml:space="preserve">a.C.921.</t>
  </si>
  <si>
    <t xml:space="preserve">a.A.1499.</t>
  </si>
  <si>
    <t xml:space="preserve">a.C.921.-a.A.1499.(tSW)</t>
  </si>
  <si>
    <t xml:space="preserve">a.C.921.-a.A.1499.(tSS)</t>
  </si>
  <si>
    <t xml:space="preserve">a.G.1230.</t>
  </si>
  <si>
    <t xml:space="preserve">a.U.1361.</t>
  </si>
  <si>
    <t xml:space="preserve">GU=cSS(DSSR),cSW(MC-Annotate)</t>
  </si>
  <si>
    <t xml:space="preserve">a.G.1230.-a.U.1361.(cSS)</t>
  </si>
  <si>
    <t xml:space="preserve">a.G.1230.-a.U.1361.(ncSS)</t>
  </si>
  <si>
    <t xml:space="preserve">a.A.1266.</t>
  </si>
  <si>
    <t xml:space="preserve">a.G.1309.</t>
  </si>
  <si>
    <t xml:space="preserve">a.A.1266.-a.G.1309.(tWS[LN])</t>
  </si>
  <si>
    <t xml:space="preserve">a.A.1266.-a.G.1309.(tSS)</t>
  </si>
  <si>
    <t xml:space="preserve">SS_tran(0.912,a.G.1309.-a.A.1266.),SS_tran(0.886,a.A.1266.-a.G.1309.)</t>
  </si>
  <si>
    <t xml:space="preserve">a.U.1312.</t>
  </si>
  <si>
    <t xml:space="preserve">a.A.1357.</t>
  </si>
  <si>
    <t xml:space="preserve">a.U.1312.-a.A.1357.(cSW)</t>
  </si>
  <si>
    <t xml:space="preserve">a.U.1312.-a.A.1357.(cSS)</t>
  </si>
  <si>
    <t xml:space="preserve">SS_cis(0.631,a.A.1357.-a.U.1312.),SS_cis(0.594,a.U.1312.-a.A.1357.)</t>
  </si>
  <si>
    <t xml:space="preserve">7o7y</t>
  </si>
  <si>
    <t xml:space="preserve">A2.A.11.</t>
  </si>
  <si>
    <t xml:space="preserve">A2.A.1358.</t>
  </si>
  <si>
    <t xml:space="preserve">AA=cSS(FR3D),cWS(DSSR)</t>
  </si>
  <si>
    <t xml:space="preserve">A2.A.11.-A2.A.1358.(cWS)</t>
  </si>
  <si>
    <t xml:space="preserve">A2.A.11.-A2.A.1358.(cSS)</t>
  </si>
  <si>
    <t xml:space="preserve">A2.U.55.</t>
  </si>
  <si>
    <t xml:space="preserve">A2.G.452.</t>
  </si>
  <si>
    <t xml:space="preserve">GU=cWS(RNAView),cWW(DSSR)</t>
  </si>
  <si>
    <t xml:space="preserve">A2.U.55.-A2.G.452.(cWW)</t>
  </si>
  <si>
    <t xml:space="preserve">S/W cis syn n/a</t>
  </si>
  <si>
    <t xml:space="preserve">U-G O2P/Ww pairing</t>
  </si>
  <si>
    <t xml:space="preserve">A2.A.84.</t>
  </si>
  <si>
    <t xml:space="preserve">A2.A.150.</t>
  </si>
  <si>
    <t xml:space="preserve">A2.A.84.-A2.A.150.(cWS)</t>
  </si>
  <si>
    <t xml:space="preserve">A2.A.84.-A2.A.150.(cSS)</t>
  </si>
  <si>
    <t xml:space="preserve">A-A Bs/Ss Ss/O2' pairing antiparallel cis one_hbond</t>
  </si>
  <si>
    <t xml:space="preserve">A2.G.114.</t>
  </si>
  <si>
    <t xml:space="preserve">A2.C.383.</t>
  </si>
  <si>
    <t xml:space="preserve">CG=cSS(DSSR,RNAView),cWS(MC-Annotate)</t>
  </si>
  <si>
    <t xml:space="preserve">A2.G.114.-A2.C.383.(cSS)</t>
  </si>
  <si>
    <t xml:space="preserve">A2.G.114.-A2.C.383.(ncSS)</t>
  </si>
  <si>
    <t xml:space="preserve">G-C Sw/Ws pairing antiparallel cis one_hbond 128</t>
  </si>
  <si>
    <t xml:space="preserve">A2.A.997.</t>
  </si>
  <si>
    <t xml:space="preserve">A2.C.1033.</t>
  </si>
  <si>
    <t xml:space="preserve">A2.A.997.-A2.C.1033.(tSS)</t>
  </si>
  <si>
    <t xml:space="preserve">A2.A.1201.</t>
  </si>
  <si>
    <t xml:space="preserve">A2.A.1201.-A2.A.1358.(tSW)</t>
  </si>
  <si>
    <t xml:space="preserve">A2.A.1201.-A2.A.1358.(tSS)</t>
  </si>
  <si>
    <t xml:space="preserve">A2.C.1206.</t>
  </si>
  <si>
    <t xml:space="preserve">A2.A.1835.</t>
  </si>
  <si>
    <t xml:space="preserve">A2.C.1206.-A2.A.1835.(tSS)</t>
  </si>
  <si>
    <t xml:space="preserve">C-A Ss/Bs O2'/Ww pairing parallel trans one_hbond</t>
  </si>
  <si>
    <t xml:space="preserve">A2.C.1262.</t>
  </si>
  <si>
    <t xml:space="preserve">A2.C.1619.</t>
  </si>
  <si>
    <t xml:space="preserve">CC=cSW(DSSR),cWW(RNAView)</t>
  </si>
  <si>
    <t xml:space="preserve">A2.C.1262.-A2.C.1619.(cSW)</t>
  </si>
  <si>
    <t xml:space="preserve">A2.C.1591.</t>
  </si>
  <si>
    <t xml:space="preserve">A2.G.1653.</t>
  </si>
  <si>
    <t xml:space="preserve">CG=cSS(RNAView),cSW(DSSR)</t>
  </si>
  <si>
    <t xml:space="preserve">A2.C.1591.-A2.G.1653.(cSW)</t>
  </si>
  <si>
    <t xml:space="preserve">A2.C.1591.-A2.G.1653.(ncSS)</t>
  </si>
  <si>
    <t xml:space="preserve">A2.A.1720.</t>
  </si>
  <si>
    <t xml:space="preserve">B5.A.3527.</t>
  </si>
  <si>
    <t xml:space="preserve">A2.A.1720.-B5.A.3527.(tWS)</t>
  </si>
  <si>
    <t xml:space="preserve">A2.A.1720.-B5.A.3527.(tSS)</t>
  </si>
  <si>
    <t xml:space="preserve">A-A Bs/Ss Ww/O2' pairing parallel trans one_hbond</t>
  </si>
  <si>
    <t xml:space="preserve">B5.A.33.</t>
  </si>
  <si>
    <t xml:space="preserve">B5.C.1603.</t>
  </si>
  <si>
    <t xml:space="preserve">B5.A.33.-B5.C.1603.(tSS)</t>
  </si>
  <si>
    <t xml:space="preserve">B5.A.38.</t>
  </si>
  <si>
    <t xml:space="preserve">B5.G.93.</t>
  </si>
  <si>
    <t xml:space="preserve">B5.A.38.-B5.G.93.(cSW)</t>
  </si>
  <si>
    <t xml:space="preserve">B5.A.38.-B5.G.93.(ncSS)</t>
  </si>
  <si>
    <t xml:space="preserve">SS_cis(0.841,B5.G.93.-B5.A.38.),SS_cis(0.718,B5.A.38.-B5.G.93.)</t>
  </si>
  <si>
    <t xml:space="preserve">B5.A.42.</t>
  </si>
  <si>
    <t xml:space="preserve">B5.C.3656.</t>
  </si>
  <si>
    <t xml:space="preserve">B5.A.42.-B5.C.3656.(tSS)</t>
  </si>
  <si>
    <t xml:space="preserve">B5.A.44.</t>
  </si>
  <si>
    <t xml:space="preserve">B5.A.94.</t>
  </si>
  <si>
    <t xml:space="preserve">B5.A.44.-B5.A.94.(tSW)</t>
  </si>
  <si>
    <t xml:space="preserve">B5.A.44.-B5.A.94.(tSS)</t>
  </si>
  <si>
    <t xml:space="preserve">A-A Ss/Bs O2'/Ww pairing parallel trans one_hbond</t>
  </si>
  <si>
    <t xml:space="preserve">B5.A.372.</t>
  </si>
  <si>
    <t xml:space="preserve">B5.C.1599.</t>
  </si>
  <si>
    <t xml:space="preserve">B5.A.372.-B5.C.1599.(tWS)</t>
  </si>
  <si>
    <t xml:space="preserve">B5.A.372.-B5.C.1599.(tSS)</t>
  </si>
  <si>
    <t xml:space="preserve">B5.A.1214.</t>
  </si>
  <si>
    <t xml:space="preserve">B5.G.2054.</t>
  </si>
  <si>
    <t xml:space="preserve">AG=tHS(DSSR),tWS(ClaRNA,FR3D,MC-Annotate,RNAView)</t>
  </si>
  <si>
    <t xml:space="preserve">B5.A.1214.-B5.G.2054.(tHS)</t>
  </si>
  <si>
    <t xml:space="preserve">B5.A.1214.-B5.G.2054.(tWS)</t>
  </si>
  <si>
    <t xml:space="preserve">SW_tran(0.739,B5.G.2054.-B5.A.1214.),WS_tran(0.713,B5.A.1214.-B5.G.2054.)</t>
  </si>
  <si>
    <t xml:space="preserve">W/S tran syn X</t>
  </si>
  <si>
    <t xml:space="preserve">A-G Ww/Ss pairing parallel trans one_hbond</t>
  </si>
  <si>
    <t xml:space="preserve">B5.A.1335.</t>
  </si>
  <si>
    <t xml:space="preserve">B5.G.4110.</t>
  </si>
  <si>
    <t xml:space="preserve">B5.A.1335.-B5.G.4110.(cWS)</t>
  </si>
  <si>
    <t xml:space="preserve">B5.A.1335.-B5.G.4110.(ncSS)</t>
  </si>
  <si>
    <t xml:space="preserve">SS_cis(0.676,B5.A.1335.-B5.G.4110.)</t>
  </si>
  <si>
    <t xml:space="preserve">B5.A.1478.</t>
  </si>
  <si>
    <t xml:space="preserve">B5.C.4135.</t>
  </si>
  <si>
    <t xml:space="preserve">B5.A.1478.-B5.C.4135.(cWS)</t>
  </si>
  <si>
    <t xml:space="preserve">B5.A.1478.-B5.C.4135.(cSS)</t>
  </si>
  <si>
    <t xml:space="preserve">B5.PSU.1537.</t>
  </si>
  <si>
    <t xml:space="preserve">B5.A.2239.</t>
  </si>
  <si>
    <t xml:space="preserve">APSU=cHW(DSSR),cWW(RNAView)</t>
  </si>
  <si>
    <t xml:space="preserve">B5.PSU.1537.-B5.A.2239.(cWH)</t>
  </si>
  <si>
    <t xml:space="preserve">W/W cis syn !1H(b_b)</t>
  </si>
  <si>
    <t xml:space="preserve">B5.C.1562.</t>
  </si>
  <si>
    <t xml:space="preserve">B5.A.3560.</t>
  </si>
  <si>
    <t xml:space="preserve">AC=cSS(ClaRNA,RNAView),cWS(DSSR)</t>
  </si>
  <si>
    <t xml:space="preserve">B5.C.1562.-B5.A.3560.(cSW)</t>
  </si>
  <si>
    <t xml:space="preserve">B5.C.1562.-B5.A.3560.(ncSS)</t>
  </si>
  <si>
    <t xml:space="preserve">SS_cis(0.728,B5.C.1562.-B5.A.3560.),SS_cis(0.571,B5.A.3560.-B5.C.1562.)</t>
  </si>
  <si>
    <t xml:space="preserve">B5.A.1634.</t>
  </si>
  <si>
    <t xml:space="preserve">B5.G.4137.</t>
  </si>
  <si>
    <t xml:space="preserve">AG=cWS(ClaRNA,DSSR,FR3D,RNAView),tWS(MC-Annotate)</t>
  </si>
  <si>
    <t xml:space="preserve">B5.A.1634.-B5.G.4137.(cWS)</t>
  </si>
  <si>
    <t xml:space="preserve">WS_cis(0.873,B5.A.1634.-B5.G.4137.),SW_cis(0.82,B5.G.4137.-B5.A.1634.)</t>
  </si>
  <si>
    <t xml:space="preserve">A-G Wh/Ss Ww/O2' pairing antiparallel trans one_hbond 63</t>
  </si>
  <si>
    <t xml:space="preserve">B5.A.1726.</t>
  </si>
  <si>
    <t xml:space="preserve">B5.C.3969.</t>
  </si>
  <si>
    <t xml:space="preserve">B5.A.1726.-B5.C.3969.(tSS)</t>
  </si>
  <si>
    <t xml:space="preserve">B5.C.1795.</t>
  </si>
  <si>
    <t xml:space="preserve">B5.A.1831.</t>
  </si>
  <si>
    <t xml:space="preserve">B5.C.1795.-B5.A.1831.(tSW)</t>
  </si>
  <si>
    <t xml:space="preserve">B5.C.1795.-B5.A.1831.(tSS)</t>
  </si>
  <si>
    <t xml:space="preserve">B5.G.1803.</t>
  </si>
  <si>
    <t xml:space="preserve">B5.G.3941.</t>
  </si>
  <si>
    <t xml:space="preserve">GG=cSW(DSSR),cWH(RNAView),tSH(FR3D)</t>
  </si>
  <si>
    <t xml:space="preserve">B5.G.1803.-B5.G.3941.(cSW)</t>
  </si>
  <si>
    <t xml:space="preserve">B5.G.1803.-B5.G.3941.(tSH)</t>
  </si>
  <si>
    <t xml:space="preserve">W/H cis syn !1H(b_b)</t>
  </si>
  <si>
    <t xml:space="preserve">B5.U.1805.</t>
  </si>
  <si>
    <t xml:space="preserve">B5.G.4186.</t>
  </si>
  <si>
    <t xml:space="preserve">B5.U.1805.-B5.G.4186.(tW.)</t>
  </si>
  <si>
    <t xml:space="preserve">W/W tran !1H(b_b)</t>
  </si>
  <si>
    <t xml:space="preserve">U-G Wh/Sw pairing parallel trans one_hbond 92</t>
  </si>
  <si>
    <t xml:space="preserve">B5.A.1807.</t>
  </si>
  <si>
    <t xml:space="preserve">B5.A.4187.</t>
  </si>
  <si>
    <t xml:space="preserve">AA=tSS(FR3D),tWS(RNAView)</t>
  </si>
  <si>
    <t xml:space="preserve">B5.A.1807.-B5.A.4187.(tSS)</t>
  </si>
  <si>
    <t xml:space="preserve">B5.A.1882.</t>
  </si>
  <si>
    <t xml:space="preserve">B5.G.4157.</t>
  </si>
  <si>
    <t xml:space="preserve">B5.A.1882.-B5.G.4157.(tWS[LN])</t>
  </si>
  <si>
    <t xml:space="preserve">B5.A.1882.-B5.G.4157.(tSS)</t>
  </si>
  <si>
    <t xml:space="preserve">SS_tran(0.858,B5.G.4157.-B5.A.1882.),SS_tran(0.838,B5.A.1882.-B5.G.4157.)</t>
  </si>
  <si>
    <t xml:space="preserve">B5.U.1886.</t>
  </si>
  <si>
    <t xml:space="preserve">B5.C.4439.</t>
  </si>
  <si>
    <t xml:space="preserve">CU=tWS(RNAView),tWW(DSSR,MC-Annotate)</t>
  </si>
  <si>
    <t xml:space="preserve">B5.U.1886.-B5.C.4439.(tWW)</t>
  </si>
  <si>
    <t xml:space="preserve">S/W tran !1H(b_b)</t>
  </si>
  <si>
    <t xml:space="preserve">U-C Ws/Wh pairing parallel trans one_hbond</t>
  </si>
  <si>
    <t xml:space="preserve">B5.U.2205.</t>
  </si>
  <si>
    <t xml:space="preserve">B5.C.4306.</t>
  </si>
  <si>
    <t xml:space="preserve">CU=cSS(RNAView),cWS(DSSR)</t>
  </si>
  <si>
    <t xml:space="preserve">B5.U.2205.-B5.C.4306.(cSW)</t>
  </si>
  <si>
    <t xml:space="preserve">B5.U.2205.-B5.C.4306.(ncSS)</t>
  </si>
  <si>
    <t xml:space="preserve">B5.A.2225.</t>
  </si>
  <si>
    <t xml:space="preserve">B5.U.2672.</t>
  </si>
  <si>
    <t xml:space="preserve">AU=cWS(ClaRNA),tWS(DSSR,RNAView)</t>
  </si>
  <si>
    <t xml:space="preserve">B5.A.2225.-B5.U.2672.(tWS)</t>
  </si>
  <si>
    <t xml:space="preserve">B5.A.2225.-B5.U.2672.(ncWS)</t>
  </si>
  <si>
    <t xml:space="preserve">WS_cis(0.813,B5.A.2225.-B5.U.2672.),SW_cis(0.767,B5.U.2672.-B5.A.2225.)</t>
  </si>
  <si>
    <t xml:space="preserve">A-U Ww/O2' Bh/O2' pairing</t>
  </si>
  <si>
    <t xml:space="preserve">B5.G.2277.</t>
  </si>
  <si>
    <t xml:space="preserve">B5.A.2370.</t>
  </si>
  <si>
    <t xml:space="preserve">B5.G.2277.-B5.A.2370.(tSW[LN])</t>
  </si>
  <si>
    <t xml:space="preserve">B5.G.2277.-B5.A.2370.(tSS)</t>
  </si>
  <si>
    <t xml:space="preserve">SS_tran(0.899,B5.A.2370.-B5.G.2277.),SS_tran(0.885,B5.G.2277.-B5.A.2370.)</t>
  </si>
  <si>
    <t xml:space="preserve">B5.G.2285.</t>
  </si>
  <si>
    <t xml:space="preserve">B5.A.2355.</t>
  </si>
  <si>
    <t xml:space="preserve">B5.G.2285.-B5.A.2355.(cSW)</t>
  </si>
  <si>
    <t xml:space="preserve">B5.G.2285.-B5.A.2355.(cSS)</t>
  </si>
  <si>
    <t xml:space="preserve">SS_cis(0.847,B5.G.2285.-B5.A.2355.),SS_cis(0.758,B5.A.2355.-B5.G.2285.)</t>
  </si>
  <si>
    <t xml:space="preserve">S/S cis syn n/a</t>
  </si>
  <si>
    <t xml:space="preserve">B5.G.2357.</t>
  </si>
  <si>
    <t xml:space="preserve">B5.A.2586.</t>
  </si>
  <si>
    <t xml:space="preserve">AG=tHS(RNAView),tWS(ClaRNA,DSSR)</t>
  </si>
  <si>
    <t xml:space="preserve">B5.G.2357.-B5.A.2586.(tSW)</t>
  </si>
  <si>
    <t xml:space="preserve">B5.G.2357.-B5.A.2586.(ntSW)</t>
  </si>
  <si>
    <t xml:space="preserve">WS_tran(0.501,B5.A.2586.-B5.G.2357.)</t>
  </si>
  <si>
    <t xml:space="preserve">S/H tran !1H(b_b).</t>
  </si>
  <si>
    <t xml:space="preserve">G-A O2'/Bh pairing</t>
  </si>
  <si>
    <t xml:space="preserve">B5.G.2684.</t>
  </si>
  <si>
    <t xml:space="preserve">B5.U.4403.</t>
  </si>
  <si>
    <t xml:space="preserve">GU=cSH(DSSR,MC-Annotate),cWW(RNAView)</t>
  </si>
  <si>
    <t xml:space="preserve">B5.G.2684.-B5.U.4403.(cSH)</t>
  </si>
  <si>
    <t xml:space="preserve">B5.G.2684.-B5.U.4403.(ncSH)</t>
  </si>
  <si>
    <t xml:space="preserve">W/W cis !1H(b_b)</t>
  </si>
  <si>
    <t xml:space="preserve">G-U Sw/Hw pairing parallel cis one_hbond 89</t>
  </si>
  <si>
    <t xml:space="preserve">B5.C.2733.</t>
  </si>
  <si>
    <t xml:space="preserve">B5.A.4755.</t>
  </si>
  <si>
    <t xml:space="preserve">B5.C.2733.-B5.A.4755.(tSW)</t>
  </si>
  <si>
    <t xml:space="preserve">B5.C.2733.-B5.A.4755.(tSS)</t>
  </si>
  <si>
    <t xml:space="preserve">B5.C.3344.</t>
  </si>
  <si>
    <t xml:space="preserve">B5.A.4773.</t>
  </si>
  <si>
    <t xml:space="preserve">B5.C.3344.-B5.A.4773.(tSW)</t>
  </si>
  <si>
    <t xml:space="preserve">B5.C.3344.-B5.A.4773.(tSS)</t>
  </si>
  <si>
    <t xml:space="preserve">B5.C.3387.</t>
  </si>
  <si>
    <t xml:space="preserve">B5.A.3479.</t>
  </si>
  <si>
    <t xml:space="preserve">B5.C.3387.-B5.A.3479.(tSS)</t>
  </si>
  <si>
    <t xml:space="preserve">B5.A.3459.</t>
  </si>
  <si>
    <t xml:space="preserve">B5.U.4106.</t>
  </si>
  <si>
    <t xml:space="preserve">B5.A.3459.-B5.U.4106.(tSS)</t>
  </si>
  <si>
    <t xml:space="preserve">A-U Ww/O2' pairing</t>
  </si>
  <si>
    <t xml:space="preserve">B5.A.3545.</t>
  </si>
  <si>
    <t xml:space="preserve">B5.G.4284.</t>
  </si>
  <si>
    <t xml:space="preserve">AG=cSS(ClaRNA,FR3D,RNAView),cWS(DSSR,MC-Annotate)</t>
  </si>
  <si>
    <t xml:space="preserve">B5.A.3545.-B5.G.4284.(cWS)</t>
  </si>
  <si>
    <t xml:space="preserve">B5.A.3545.-B5.G.4284.(cSS)</t>
  </si>
  <si>
    <t xml:space="preserve">SS_cis(0.817,B5.G.4284.-B5.A.3545.),SS_cis(0.786,B5.A.3545.-B5.G.4284.)</t>
  </si>
  <si>
    <t xml:space="preserve">A-G Ww/Ss Ss/O2' pairing antiparallel cis 55</t>
  </si>
  <si>
    <t xml:space="preserve">B5.C.3610.</t>
  </si>
  <si>
    <t xml:space="preserve">B5.U.4145.</t>
  </si>
  <si>
    <t xml:space="preserve">CU=tHS(FR3D,RNAView),tHW(DSSR)</t>
  </si>
  <si>
    <t xml:space="preserve">B5.C.3610.-B5.U.4145.(tHW)</t>
  </si>
  <si>
    <t xml:space="preserve">B5.C.3610.-B5.U.4145.(tHS)</t>
  </si>
  <si>
    <t xml:space="preserve">H/S tran !(b_s)</t>
  </si>
  <si>
    <t xml:space="preserve">C-U Bh/O2' pairing</t>
  </si>
  <si>
    <t xml:space="preserve">B5.C.3953.</t>
  </si>
  <si>
    <t xml:space="preserve">B5.A.4019.</t>
  </si>
  <si>
    <t xml:space="preserve">B5.C.3953.-B5.A.4019.(tSW)</t>
  </si>
  <si>
    <t xml:space="preserve">B5.C.3953.-B5.A.4019.(tSS)</t>
  </si>
  <si>
    <t xml:space="preserve">B5.G.4128.</t>
  </si>
  <si>
    <t xml:space="preserve">B5.A.4290.</t>
  </si>
  <si>
    <t xml:space="preserve">B5.G.4128.-B5.A.4290.(tSW[LN])</t>
  </si>
  <si>
    <t xml:space="preserve">B5.G.4128.-B5.A.4290.(tSS)</t>
  </si>
  <si>
    <t xml:space="preserve">SS_tran(0.922,B5.G.4128.-B5.A.4290.),SS_tran(0.919,B5.A.4290.-B5.G.4128.)</t>
  </si>
  <si>
    <t xml:space="preserve">B5.C.4199.</t>
  </si>
  <si>
    <t xml:space="preserve">B5.OMG.4245.</t>
  </si>
  <si>
    <t xml:space="preserve">COMG=tSS(RNAView),tWS(DSSR)</t>
  </si>
  <si>
    <t xml:space="preserve">B5.C.4199.-B5.OMG.4245.(tWS)</t>
  </si>
  <si>
    <t xml:space="preserve">B5.A.4223.</t>
  </si>
  <si>
    <t xml:space="preserve">B5.C.4349.</t>
  </si>
  <si>
    <t xml:space="preserve">B5.A.4223.-B5.C.4349.(cWS)</t>
  </si>
  <si>
    <t xml:space="preserve">B5.A.4223.-B5.C.4349.(cSS)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</si>
</sst>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2A6099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2" width="15"/>
    <col collapsed="false" customWidth="true" hidden="false" outlineLevel="0" max="5" min="5" style="3" width="50.14"/>
    <col collapsed="false" customWidth="true" hidden="false" outlineLevel="0" max="6" min="6" style="3" width="28.34"/>
    <col collapsed="false" customWidth="true" hidden="false" outlineLevel="0" max="7" min="7" style="3" width="30.7"/>
    <col collapsed="false" customWidth="true" hidden="false" outlineLevel="0" max="8" min="8" style="3" width="40.85"/>
    <col collapsed="false" customWidth="true" hidden="false" outlineLevel="0" max="9" min="9" style="3" width="19.58"/>
    <col collapsed="false" customWidth="true" hidden="false" outlineLevel="0" max="10" min="10" style="3" width="43.35"/>
    <col collapsed="false" customWidth="false" hidden="false" outlineLevel="0" max="1024" min="11" style="3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2" t="str">
        <f aca="false">HYPERLINK("http://rna.bgsu.edu/rna3dhub/display3D/unitid/2A64|1|A|U|56,2A64|1|A|A|100","view")</f>
        <v>view</v>
      </c>
      <c r="E2" s="3" t="s">
        <v>13</v>
      </c>
      <c r="G2" s="3" t="s">
        <v>14</v>
      </c>
      <c r="I2" s="3" t="s">
        <v>15</v>
      </c>
      <c r="J2" s="3" t="s">
        <v>16</v>
      </c>
    </row>
    <row r="3" customFormat="false" ht="12.8" hidden="false" customHeight="false" outlineLevel="0" collapsed="false">
      <c r="A3" s="1" t="s">
        <v>10</v>
      </c>
      <c r="B3" s="1" t="s">
        <v>17</v>
      </c>
      <c r="C3" s="1" t="s">
        <v>18</v>
      </c>
      <c r="D3" s="2" t="str">
        <f aca="false">HYPERLINK("http://rna.bgsu.edu/rna3dhub/display3D/unitid/2A64|1|A|A|72,2A64|1|A|U|293","view")</f>
        <v>view</v>
      </c>
      <c r="E3" s="3" t="s">
        <v>19</v>
      </c>
      <c r="F3" s="3" t="s">
        <v>20</v>
      </c>
      <c r="G3" s="3" t="s">
        <v>21</v>
      </c>
      <c r="I3" s="3" t="s">
        <v>22</v>
      </c>
      <c r="J3" s="3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2" t="str">
        <f aca="false">HYPERLINK("http://rna.bgsu.edu/rna3dhub/display3D/unitid/2GDI|1|X|G|21,2GDI|1|X|U|71","view")</f>
        <v>view</v>
      </c>
      <c r="E4" s="3" t="s">
        <v>27</v>
      </c>
      <c r="F4" s="3" t="s">
        <v>28</v>
      </c>
      <c r="G4" s="3" t="s">
        <v>28</v>
      </c>
      <c r="I4" s="3" t="s">
        <v>29</v>
      </c>
      <c r="J4" s="3" t="s">
        <v>30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33</v>
      </c>
      <c r="D5" s="2" t="str">
        <f aca="false">HYPERLINK("http://rna.bgsu.edu/rna3dhub/display3D/unitid/2Z75|1|A|G|1,2Z75|1|B|G|37","view")</f>
        <v>view</v>
      </c>
      <c r="E5" s="3" t="s">
        <v>34</v>
      </c>
      <c r="F5" s="3" t="s">
        <v>35</v>
      </c>
      <c r="G5" s="3" t="s">
        <v>36</v>
      </c>
      <c r="I5" s="3" t="s">
        <v>37</v>
      </c>
      <c r="J5" s="3" t="s">
        <v>38</v>
      </c>
    </row>
    <row r="6" customFormat="false" ht="23.85" hidden="false" customHeight="false" outlineLevel="0" collapsed="false">
      <c r="A6" s="1" t="s">
        <v>31</v>
      </c>
      <c r="B6" s="1" t="s">
        <v>39</v>
      </c>
      <c r="C6" s="1" t="s">
        <v>40</v>
      </c>
      <c r="D6" s="2" t="str">
        <f aca="false">HYPERLINK("http://rna.bgsu.edu/rna3dhub/display3D/unitid/2Z75|1|B|G|31,2Z75|1|B|A|117","view")</f>
        <v>view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45</v>
      </c>
      <c r="J6" s="3" t="s">
        <v>46</v>
      </c>
    </row>
    <row r="7" customFormat="false" ht="23.85" hidden="false" customHeight="false" outlineLevel="0" collapsed="false">
      <c r="A7" s="1" t="s">
        <v>47</v>
      </c>
      <c r="B7" s="1" t="s">
        <v>48</v>
      </c>
      <c r="C7" s="1" t="s">
        <v>49</v>
      </c>
      <c r="D7" s="2" t="str">
        <f aca="false">HYPERLINK("http://rna.bgsu.edu/rna3dhub/display3D/unitid/3NDB|1|M|A|176,3NDB|1|M|U|224","view")</f>
        <v>view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  <c r="J7" s="3" t="s">
        <v>55</v>
      </c>
    </row>
    <row r="8" customFormat="false" ht="23.85" hidden="false" customHeight="false" outlineLevel="0" collapsed="false">
      <c r="A8" s="1" t="s">
        <v>47</v>
      </c>
      <c r="B8" s="1" t="s">
        <v>56</v>
      </c>
      <c r="C8" s="1" t="s">
        <v>57</v>
      </c>
      <c r="D8" s="2" t="str">
        <f aca="false">HYPERLINK("http://rna.bgsu.edu/rna3dhub/display3D/unitid/3NDB|1|M|A|177,3NDB|1|M|C|198","view")</f>
        <v>view</v>
      </c>
      <c r="E8" s="3" t="s">
        <v>58</v>
      </c>
      <c r="F8" s="3" t="s">
        <v>59</v>
      </c>
      <c r="G8" s="3" t="s">
        <v>60</v>
      </c>
      <c r="I8" s="3" t="s">
        <v>61</v>
      </c>
      <c r="J8" s="3" t="s">
        <v>62</v>
      </c>
    </row>
    <row r="9" customFormat="false" ht="12.8" hidden="false" customHeight="false" outlineLevel="0" collapsed="false">
      <c r="A9" s="1" t="s">
        <v>63</v>
      </c>
      <c r="B9" s="1" t="s">
        <v>64</v>
      </c>
      <c r="C9" s="1" t="s">
        <v>65</v>
      </c>
      <c r="D9" s="2" t="str">
        <f aca="false">HYPERLINK("http://rna.bgsu.edu/rna3dhub/display3D/unitid/3P49|1|A|G|8,3P49|1|A|A|136","view")</f>
        <v>view</v>
      </c>
      <c r="E9" s="3" t="s">
        <v>66</v>
      </c>
      <c r="F9" s="3" t="s">
        <v>67</v>
      </c>
      <c r="G9" s="3" t="s">
        <v>68</v>
      </c>
      <c r="I9" s="3" t="s">
        <v>15</v>
      </c>
      <c r="J9" s="3" t="s">
        <v>69</v>
      </c>
    </row>
    <row r="10" customFormat="false" ht="12.8" hidden="false" customHeight="false" outlineLevel="0" collapsed="false">
      <c r="A10" s="1" t="s">
        <v>63</v>
      </c>
      <c r="B10" s="1" t="s">
        <v>70</v>
      </c>
      <c r="C10" s="1" t="s">
        <v>71</v>
      </c>
      <c r="D10" s="2" t="str">
        <f aca="false">HYPERLINK("http://rna.bgsu.edu/rna3dhub/display3D/unitid/3P49|1|A|A|43,3P49|1|A|G|155","view")</f>
        <v>view</v>
      </c>
      <c r="E10" s="3" t="s">
        <v>72</v>
      </c>
      <c r="F10" s="3" t="s">
        <v>73</v>
      </c>
      <c r="I10" s="3" t="s">
        <v>74</v>
      </c>
      <c r="J10" s="3" t="s">
        <v>75</v>
      </c>
    </row>
    <row r="11" customFormat="false" ht="12.8" hidden="false" customHeight="false" outlineLevel="0" collapsed="false">
      <c r="A11" s="1" t="s">
        <v>76</v>
      </c>
      <c r="B11" s="1" t="s">
        <v>77</v>
      </c>
      <c r="C11" s="1" t="s">
        <v>78</v>
      </c>
      <c r="D11" s="2" t="str">
        <f aca="false">HYPERLINK("http://rna.bgsu.edu/rna3dhub/display3D/unitid/3PDR|1|X|G|73,3PDR|1|X|A|106","view")</f>
        <v>view</v>
      </c>
      <c r="E11" s="3" t="s">
        <v>79</v>
      </c>
      <c r="F11" s="3" t="s">
        <v>80</v>
      </c>
      <c r="G11" s="3" t="s">
        <v>81</v>
      </c>
      <c r="I11" s="3" t="s">
        <v>82</v>
      </c>
    </row>
    <row r="12" customFormat="false" ht="23.85" hidden="false" customHeight="false" outlineLevel="0" collapsed="false">
      <c r="A12" s="1" t="s">
        <v>83</v>
      </c>
      <c r="B12" s="1" t="s">
        <v>84</v>
      </c>
      <c r="C12" s="1" t="s">
        <v>85</v>
      </c>
      <c r="D12" s="2" t="str">
        <f aca="false">HYPERLINK("http://rna.bgsu.edu/rna3dhub/display3D/unitid/3Q1Q|1|B|G|4,3Q1Q|1|B|A|96","view")</f>
        <v>view</v>
      </c>
      <c r="E12" s="3" t="s">
        <v>41</v>
      </c>
      <c r="F12" s="3" t="s">
        <v>86</v>
      </c>
      <c r="G12" s="3" t="s">
        <v>87</v>
      </c>
      <c r="H12" s="3" t="s">
        <v>88</v>
      </c>
      <c r="I12" s="3" t="s">
        <v>45</v>
      </c>
      <c r="J12" s="3" t="s">
        <v>46</v>
      </c>
    </row>
    <row r="13" customFormat="false" ht="23.85" hidden="false" customHeight="false" outlineLevel="0" collapsed="false">
      <c r="A13" s="1" t="s">
        <v>83</v>
      </c>
      <c r="B13" s="1" t="s">
        <v>89</v>
      </c>
      <c r="C13" s="1" t="s">
        <v>90</v>
      </c>
      <c r="D13" s="2" t="str">
        <f aca="false">HYPERLINK("http://rna.bgsu.edu/rna3dhub/display3D/unitid/3Q1Q|1|B|G|76,3Q1Q|1|B|A|288","view")</f>
        <v>view</v>
      </c>
      <c r="E13" s="3" t="s">
        <v>91</v>
      </c>
      <c r="F13" s="3" t="s">
        <v>92</v>
      </c>
      <c r="G13" s="3" t="s">
        <v>93</v>
      </c>
      <c r="H13" s="3" t="s">
        <v>94</v>
      </c>
      <c r="I13" s="3" t="s">
        <v>45</v>
      </c>
      <c r="J13" s="3" t="s">
        <v>95</v>
      </c>
    </row>
    <row r="14" customFormat="false" ht="23.85" hidden="false" customHeight="false" outlineLevel="0" collapsed="false">
      <c r="A14" s="1" t="s">
        <v>83</v>
      </c>
      <c r="B14" s="1" t="s">
        <v>96</v>
      </c>
      <c r="C14" s="1" t="s">
        <v>97</v>
      </c>
      <c r="D14" s="2" t="str">
        <f aca="false">HYPERLINK("http://rna.bgsu.edu/rna3dhub/display3D/unitid/3Q1Q|1|B|G|87,3Q1Q|1|B|A|191","view")</f>
        <v>view</v>
      </c>
      <c r="E14" s="3" t="s">
        <v>98</v>
      </c>
      <c r="F14" s="3" t="s">
        <v>99</v>
      </c>
      <c r="G14" s="3" t="s">
        <v>100</v>
      </c>
      <c r="H14" s="3" t="s">
        <v>101</v>
      </c>
      <c r="I14" s="3" t="s">
        <v>102</v>
      </c>
      <c r="J14" s="3" t="s">
        <v>103</v>
      </c>
    </row>
    <row r="15" customFormat="false" ht="23.85" hidden="false" customHeight="false" outlineLevel="0" collapsed="false">
      <c r="A15" s="1" t="s">
        <v>104</v>
      </c>
      <c r="B15" s="1" t="s">
        <v>70</v>
      </c>
      <c r="C15" s="1" t="s">
        <v>105</v>
      </c>
      <c r="D15" s="2" t="str">
        <f aca="false">HYPERLINK("http://rna.bgsu.edu/rna3dhub/display3D/unitid/4GXY|1|A|A|43,4GXY|1|A|G|64","view")</f>
        <v>view</v>
      </c>
      <c r="E15" s="3" t="s">
        <v>106</v>
      </c>
      <c r="F15" s="3" t="s">
        <v>107</v>
      </c>
      <c r="G15" s="3" t="s">
        <v>108</v>
      </c>
      <c r="H15" s="3" t="s">
        <v>109</v>
      </c>
      <c r="I15" s="3" t="s">
        <v>110</v>
      </c>
      <c r="J15" s="3" t="s">
        <v>111</v>
      </c>
    </row>
    <row r="16" customFormat="false" ht="12.8" hidden="false" customHeight="false" outlineLevel="0" collapsed="false">
      <c r="A16" s="1" t="s">
        <v>104</v>
      </c>
      <c r="B16" s="1" t="s">
        <v>11</v>
      </c>
      <c r="C16" s="1" t="s">
        <v>112</v>
      </c>
      <c r="D16" s="2" t="str">
        <f aca="false">HYPERLINK("http://rna.bgsu.edu/rna3dhub/display3D/unitid/4GXY|1|A|U|56,4GXY|1|A|U|77","view")</f>
        <v>view</v>
      </c>
      <c r="E16" s="3" t="s">
        <v>113</v>
      </c>
      <c r="F16" s="3" t="s">
        <v>114</v>
      </c>
      <c r="G16" s="3" t="s">
        <v>115</v>
      </c>
    </row>
    <row r="17" customFormat="false" ht="12.8" hidden="false" customHeight="false" outlineLevel="0" collapsed="false">
      <c r="A17" s="1" t="s">
        <v>104</v>
      </c>
      <c r="B17" s="1" t="s">
        <v>116</v>
      </c>
      <c r="C17" s="1" t="s">
        <v>117</v>
      </c>
      <c r="D17" s="2" t="str">
        <f aca="false">HYPERLINK("http://rna.bgsu.edu/rna3dhub/display3D/unitid/4GXY|1|A|C|74,4GXY|1|A|A|125","view")</f>
        <v>view</v>
      </c>
      <c r="E17" s="3" t="s">
        <v>118</v>
      </c>
      <c r="G17" s="3" t="s">
        <v>119</v>
      </c>
      <c r="I17" s="3" t="s">
        <v>15</v>
      </c>
      <c r="J17" s="3" t="s">
        <v>120</v>
      </c>
    </row>
    <row r="18" customFormat="false" ht="23.85" hidden="false" customHeight="false" outlineLevel="0" collapsed="false">
      <c r="A18" s="1" t="s">
        <v>104</v>
      </c>
      <c r="B18" s="1" t="s">
        <v>121</v>
      </c>
      <c r="C18" s="1" t="s">
        <v>122</v>
      </c>
      <c r="D18" s="2" t="str">
        <f aca="false">HYPERLINK("http://rna.bgsu.edu/rna3dhub/display3D/unitid/4GXY|1|A|A|124,4GXY|1|A|G|156","view")</f>
        <v>view</v>
      </c>
      <c r="E18" s="3" t="s">
        <v>123</v>
      </c>
      <c r="F18" s="3" t="s">
        <v>124</v>
      </c>
      <c r="G18" s="3" t="s">
        <v>125</v>
      </c>
      <c r="H18" s="3" t="s">
        <v>126</v>
      </c>
      <c r="I18" s="3" t="s">
        <v>54</v>
      </c>
      <c r="J18" s="3" t="s">
        <v>127</v>
      </c>
    </row>
    <row r="19" customFormat="false" ht="12.8" hidden="false" customHeight="false" outlineLevel="0" collapsed="false">
      <c r="A19" s="1" t="s">
        <v>128</v>
      </c>
      <c r="B19" s="1" t="s">
        <v>129</v>
      </c>
      <c r="C19" s="1" t="s">
        <v>130</v>
      </c>
      <c r="D19" s="2" t="str">
        <f aca="false">HYPERLINK("http://rna.bgsu.edu/rna3dhub/display3D/unitid/4P8Z|1|A|G|5,4P8Z|1|A|A|160","view")</f>
        <v>view</v>
      </c>
      <c r="E19" s="3" t="s">
        <v>131</v>
      </c>
      <c r="F19" s="3" t="s">
        <v>132</v>
      </c>
      <c r="G19" s="3" t="s">
        <v>133</v>
      </c>
    </row>
    <row r="20" customFormat="false" ht="23.85" hidden="false" customHeight="false" outlineLevel="0" collapsed="false">
      <c r="A20" s="1" t="s">
        <v>134</v>
      </c>
      <c r="B20" s="1" t="s">
        <v>135</v>
      </c>
      <c r="C20" s="1" t="s">
        <v>136</v>
      </c>
      <c r="D20" s="2" t="str">
        <f aca="false">HYPERLINK("http://rna.bgsu.edu/rna3dhub/display3D/unitid/4YAZ|1|R|A|29,4YAZ|1|R|G|62","view")</f>
        <v>view</v>
      </c>
      <c r="E20" s="3" t="s">
        <v>41</v>
      </c>
      <c r="F20" s="3" t="s">
        <v>137</v>
      </c>
      <c r="G20" s="3" t="s">
        <v>138</v>
      </c>
      <c r="H20" s="3" t="s">
        <v>139</v>
      </c>
      <c r="I20" s="3" t="s">
        <v>45</v>
      </c>
      <c r="J20" s="3" t="s">
        <v>140</v>
      </c>
    </row>
    <row r="21" customFormat="false" ht="12.8" hidden="false" customHeight="false" outlineLevel="0" collapsed="false">
      <c r="A21" s="1" t="s">
        <v>141</v>
      </c>
      <c r="B21" s="1" t="s">
        <v>142</v>
      </c>
      <c r="C21" s="1" t="s">
        <v>143</v>
      </c>
      <c r="D21" s="2" t="str">
        <f aca="false">HYPERLINK("http://rna.bgsu.edu/rna3dhub/display3D/unitid/5FJC|1|A|A|12,5FJC|1|A|C|59","view")</f>
        <v>view</v>
      </c>
      <c r="E21" s="3" t="s">
        <v>118</v>
      </c>
      <c r="G21" s="3" t="s">
        <v>144</v>
      </c>
      <c r="I21" s="3" t="s">
        <v>145</v>
      </c>
      <c r="J21" s="3" t="s">
        <v>146</v>
      </c>
    </row>
    <row r="22" customFormat="false" ht="23.85" hidden="false" customHeight="false" outlineLevel="0" collapsed="false">
      <c r="A22" s="1" t="s">
        <v>147</v>
      </c>
      <c r="B22" s="1" t="s">
        <v>148</v>
      </c>
      <c r="C22" s="1" t="s">
        <v>149</v>
      </c>
      <c r="D22" s="2" t="str">
        <f aca="false">HYPERLINK("http://rna.bgsu.edu/rna3dhub/display3D/unitid/5T5A|1|A|A|8,5T5A|1|A|G|23","view")</f>
        <v>view</v>
      </c>
      <c r="E22" s="3" t="s">
        <v>41</v>
      </c>
      <c r="F22" s="3" t="s">
        <v>150</v>
      </c>
      <c r="G22" s="3" t="s">
        <v>151</v>
      </c>
      <c r="H22" s="3" t="s">
        <v>152</v>
      </c>
      <c r="I22" s="3" t="s">
        <v>45</v>
      </c>
      <c r="J22" s="3" t="s">
        <v>153</v>
      </c>
    </row>
    <row r="23" customFormat="false" ht="12.8" hidden="false" customHeight="false" outlineLevel="0" collapsed="false">
      <c r="A23" s="1" t="s">
        <v>154</v>
      </c>
      <c r="B23" s="1" t="s">
        <v>155</v>
      </c>
      <c r="C23" s="1" t="s">
        <v>156</v>
      </c>
      <c r="D23" s="2" t="str">
        <f aca="false">HYPERLINK("http://rna.bgsu.edu/rna3dhub/display3D/unitid/6D9J|1|4|G|6062,6D9J|1|4|C|6170","view")</f>
        <v>view</v>
      </c>
      <c r="E23" s="3" t="s">
        <v>157</v>
      </c>
      <c r="F23" s="3" t="s">
        <v>158</v>
      </c>
      <c r="G23" s="3" t="s">
        <v>159</v>
      </c>
      <c r="I23" s="3" t="s">
        <v>160</v>
      </c>
      <c r="J23" s="3" t="s">
        <v>161</v>
      </c>
    </row>
    <row r="24" customFormat="false" ht="23.85" hidden="false" customHeight="false" outlineLevel="0" collapsed="false">
      <c r="A24" s="1" t="s">
        <v>162</v>
      </c>
      <c r="B24" s="1" t="s">
        <v>163</v>
      </c>
      <c r="C24" s="1" t="s">
        <v>164</v>
      </c>
      <c r="D24" s="2" t="str">
        <f aca="false">HYPERLINK("http://rna.bgsu.edu/rna3dhub/display3D/unitid/6FRK|1|1|G|136,6FRK|1|1|A|214","view")</f>
        <v>view</v>
      </c>
      <c r="E24" s="3" t="s">
        <v>41</v>
      </c>
      <c r="F24" s="3" t="s">
        <v>165</v>
      </c>
      <c r="G24" s="3" t="s">
        <v>166</v>
      </c>
      <c r="H24" s="3" t="s">
        <v>167</v>
      </c>
      <c r="I24" s="3" t="s">
        <v>45</v>
      </c>
      <c r="J24" s="3" t="s">
        <v>46</v>
      </c>
    </row>
    <row r="25" customFormat="false" ht="12.8" hidden="false" customHeight="false" outlineLevel="0" collapsed="false">
      <c r="A25" s="1" t="s">
        <v>162</v>
      </c>
      <c r="B25" s="1" t="s">
        <v>168</v>
      </c>
      <c r="C25" s="1" t="s">
        <v>169</v>
      </c>
      <c r="D25" s="2" t="str">
        <f aca="false">HYPERLINK("http://rna.bgsu.edu/rna3dhub/display3D/unitid/6FRK|1|1|G|150,6FRK|1|1|C|202","view")</f>
        <v>view</v>
      </c>
      <c r="E25" s="3" t="s">
        <v>170</v>
      </c>
      <c r="F25" s="3" t="s">
        <v>171</v>
      </c>
      <c r="I25" s="3" t="s">
        <v>145</v>
      </c>
      <c r="J25" s="3" t="s">
        <v>172</v>
      </c>
    </row>
    <row r="26" customFormat="false" ht="23.85" hidden="false" customHeight="false" outlineLevel="0" collapsed="false">
      <c r="A26" s="1" t="s">
        <v>173</v>
      </c>
      <c r="B26" s="1" t="s">
        <v>174</v>
      </c>
      <c r="C26" s="1" t="s">
        <v>175</v>
      </c>
      <c r="D26" s="2" t="str">
        <f aca="false">HYPERLINK("http://rna.bgsu.edu/rna3dhub/display3D/unitid/6HIW|1|CA|A|27,6HIW|1|CA|G|239","view")</f>
        <v>view</v>
      </c>
      <c r="E26" s="3" t="s">
        <v>176</v>
      </c>
      <c r="F26" s="3" t="s">
        <v>177</v>
      </c>
      <c r="G26" s="3" t="s">
        <v>178</v>
      </c>
      <c r="H26" s="3" t="s">
        <v>179</v>
      </c>
      <c r="I26" s="3" t="s">
        <v>180</v>
      </c>
      <c r="J26" s="3" t="s">
        <v>181</v>
      </c>
    </row>
    <row r="27" customFormat="false" ht="12.8" hidden="false" customHeight="false" outlineLevel="0" collapsed="false">
      <c r="A27" s="1" t="s">
        <v>173</v>
      </c>
      <c r="B27" s="1" t="s">
        <v>182</v>
      </c>
      <c r="C27" s="1" t="s">
        <v>183</v>
      </c>
      <c r="D27" s="2" t="str">
        <f aca="false">HYPERLINK("http://rna.bgsu.edu/rna3dhub/display3D/unitid/6HIW|1|CA|U|143,6HIW|1|CA|A|271","view")</f>
        <v>view</v>
      </c>
      <c r="E27" s="3" t="s">
        <v>184</v>
      </c>
      <c r="F27" s="3" t="s">
        <v>185</v>
      </c>
      <c r="G27" s="3" t="s">
        <v>185</v>
      </c>
      <c r="I27" s="3" t="s">
        <v>186</v>
      </c>
      <c r="J27" s="3" t="s">
        <v>187</v>
      </c>
    </row>
    <row r="28" customFormat="false" ht="12.8" hidden="false" customHeight="false" outlineLevel="0" collapsed="false">
      <c r="A28" s="1" t="s">
        <v>188</v>
      </c>
      <c r="B28" s="1" t="s">
        <v>143</v>
      </c>
      <c r="C28" s="1" t="s">
        <v>189</v>
      </c>
      <c r="D28" s="2" t="str">
        <f aca="false">HYPERLINK("http://rna.bgsu.edu/rna3dhub/display3D/unitid/6ME0|1|A|C|59,6ME0|1|A|A|170","view")</f>
        <v>view</v>
      </c>
      <c r="E28" s="3" t="s">
        <v>58</v>
      </c>
      <c r="F28" s="3" t="s">
        <v>190</v>
      </c>
      <c r="G28" s="3" t="s">
        <v>191</v>
      </c>
      <c r="I28" s="3" t="s">
        <v>15</v>
      </c>
      <c r="J28" s="3" t="s">
        <v>120</v>
      </c>
    </row>
    <row r="29" customFormat="false" ht="23.85" hidden="false" customHeight="false" outlineLevel="0" collapsed="false">
      <c r="A29" s="1" t="s">
        <v>188</v>
      </c>
      <c r="B29" s="1" t="s">
        <v>192</v>
      </c>
      <c r="C29" s="1" t="s">
        <v>193</v>
      </c>
      <c r="D29" s="2" t="str">
        <f aca="false">HYPERLINK("http://rna.bgsu.edu/rna3dhub/display3D/unitid/6ME0|1|A|A|106,6ME0|1|A|G|473","view")</f>
        <v>view</v>
      </c>
      <c r="E29" s="3" t="s">
        <v>41</v>
      </c>
      <c r="F29" s="3" t="s">
        <v>194</v>
      </c>
      <c r="G29" s="3" t="s">
        <v>195</v>
      </c>
      <c r="H29" s="3" t="s">
        <v>196</v>
      </c>
      <c r="I29" s="3" t="s">
        <v>45</v>
      </c>
      <c r="J29" s="3" t="s">
        <v>197</v>
      </c>
    </row>
    <row r="30" customFormat="false" ht="23.85" hidden="false" customHeight="false" outlineLevel="0" collapsed="false">
      <c r="A30" s="1" t="s">
        <v>188</v>
      </c>
      <c r="B30" s="1" t="s">
        <v>198</v>
      </c>
      <c r="C30" s="1" t="s">
        <v>199</v>
      </c>
      <c r="D30" s="2" t="str">
        <f aca="false">HYPERLINK("http://rna.bgsu.edu/rna3dhub/display3D/unitid/6ME0|1|A|G|272,6ME0|1|A|A|299","view")</f>
        <v>view</v>
      </c>
      <c r="E30" s="3" t="s">
        <v>200</v>
      </c>
      <c r="F30" s="3" t="s">
        <v>201</v>
      </c>
      <c r="G30" s="3" t="s">
        <v>202</v>
      </c>
      <c r="H30" s="3" t="s">
        <v>203</v>
      </c>
      <c r="I30" s="3" t="s">
        <v>204</v>
      </c>
      <c r="J30" s="3" t="s">
        <v>205</v>
      </c>
    </row>
    <row r="31" customFormat="false" ht="23.85" hidden="false" customHeight="false" outlineLevel="0" collapsed="false">
      <c r="A31" s="1" t="s">
        <v>206</v>
      </c>
      <c r="B31" s="1" t="s">
        <v>207</v>
      </c>
      <c r="C31" s="1" t="s">
        <v>208</v>
      </c>
      <c r="D31" s="2" t="str">
        <f aca="false">HYPERLINK("http://rna.bgsu.edu/rna3dhub/display3D/unitid/6TH6|1|Aa|A|11,6TH6|1|Aa|A|1024","view")</f>
        <v>view</v>
      </c>
      <c r="E31" s="3" t="s">
        <v>209</v>
      </c>
      <c r="F31" s="3" t="s">
        <v>210</v>
      </c>
      <c r="G31" s="3" t="s">
        <v>211</v>
      </c>
      <c r="H31" s="3" t="s">
        <v>212</v>
      </c>
      <c r="I31" s="3" t="s">
        <v>213</v>
      </c>
      <c r="J31" s="3" t="s">
        <v>214</v>
      </c>
    </row>
    <row r="32" customFormat="false" ht="23.85" hidden="false" customHeight="false" outlineLevel="0" collapsed="false">
      <c r="A32" s="1" t="s">
        <v>206</v>
      </c>
      <c r="B32" s="1" t="s">
        <v>215</v>
      </c>
      <c r="C32" s="1" t="s">
        <v>216</v>
      </c>
      <c r="D32" s="2" t="str">
        <f aca="false">HYPERLINK("http://rna.bgsu.edu/rna3dhub/display3D/unitid/6TH6|1|Aa|G|36,6TH6|1|Aa|A|567","view")</f>
        <v>view</v>
      </c>
      <c r="E32" s="3" t="s">
        <v>217</v>
      </c>
      <c r="F32" s="3" t="s">
        <v>218</v>
      </c>
      <c r="G32" s="3" t="s">
        <v>219</v>
      </c>
      <c r="H32" s="3" t="s">
        <v>220</v>
      </c>
      <c r="I32" s="3" t="s">
        <v>45</v>
      </c>
      <c r="J32" s="3" t="s">
        <v>69</v>
      </c>
    </row>
    <row r="33" customFormat="false" ht="12.8" hidden="false" customHeight="false" outlineLevel="0" collapsed="false">
      <c r="A33" s="1" t="s">
        <v>206</v>
      </c>
      <c r="B33" s="1" t="s">
        <v>221</v>
      </c>
      <c r="C33" s="1" t="s">
        <v>222</v>
      </c>
      <c r="D33" s="2" t="str">
        <f aca="false">HYPERLINK("http://rna.bgsu.edu/rna3dhub/display3D/unitid/6TH6|1|Aa|C|82,6TH6|1|Aa|A|152","view")</f>
        <v>view</v>
      </c>
      <c r="E33" s="3" t="s">
        <v>118</v>
      </c>
      <c r="G33" s="3" t="s">
        <v>223</v>
      </c>
      <c r="I33" s="3" t="s">
        <v>15</v>
      </c>
      <c r="J33" s="3" t="s">
        <v>120</v>
      </c>
    </row>
    <row r="34" customFormat="false" ht="23.85" hidden="false" customHeight="false" outlineLevel="0" collapsed="false">
      <c r="A34" s="1" t="s">
        <v>206</v>
      </c>
      <c r="B34" s="1" t="s">
        <v>224</v>
      </c>
      <c r="C34" s="1" t="s">
        <v>225</v>
      </c>
      <c r="D34" s="2" t="str">
        <f aca="false">HYPERLINK("http://rna.bgsu.edu/rna3dhub/display3D/unitid/6TH6|1|Aa|C|358,6TH6|1|Aa|A|426","view")</f>
        <v>view</v>
      </c>
      <c r="E34" s="3" t="s">
        <v>226</v>
      </c>
      <c r="F34" s="3" t="s">
        <v>227</v>
      </c>
      <c r="G34" s="3" t="s">
        <v>228</v>
      </c>
      <c r="H34" s="3" t="s">
        <v>229</v>
      </c>
      <c r="I34" s="3" t="s">
        <v>230</v>
      </c>
      <c r="J34" s="3" t="s">
        <v>120</v>
      </c>
    </row>
    <row r="35" customFormat="false" ht="12.8" hidden="false" customHeight="false" outlineLevel="0" collapsed="false">
      <c r="A35" s="1" t="s">
        <v>206</v>
      </c>
      <c r="B35" s="1" t="s">
        <v>231</v>
      </c>
      <c r="C35" s="1" t="s">
        <v>232</v>
      </c>
      <c r="D35" s="2" t="str">
        <f aca="false">HYPERLINK("http://rna.bgsu.edu/rna3dhub/display3D/unitid/6TH6|1|Aa|C|447,6TH6|1|Aa|A|454","view")</f>
        <v>view</v>
      </c>
      <c r="E35" s="3" t="s">
        <v>58</v>
      </c>
      <c r="F35" s="3" t="s">
        <v>233</v>
      </c>
      <c r="G35" s="3" t="s">
        <v>234</v>
      </c>
      <c r="I35" s="3" t="s">
        <v>15</v>
      </c>
      <c r="J35" s="3" t="s">
        <v>120</v>
      </c>
    </row>
    <row r="36" customFormat="false" ht="12.8" hidden="false" customHeight="false" outlineLevel="0" collapsed="false">
      <c r="A36" s="1" t="s">
        <v>206</v>
      </c>
      <c r="B36" s="1" t="s">
        <v>235</v>
      </c>
      <c r="C36" s="1" t="s">
        <v>236</v>
      </c>
      <c r="D36" s="2" t="str">
        <f aca="false">HYPERLINK("http://rna.bgsu.edu/rna3dhub/display3D/unitid/6TH6|1|Aa|A|453,6TH6|1|Aa|C|488","view")</f>
        <v>view</v>
      </c>
      <c r="E36" s="3" t="s">
        <v>237</v>
      </c>
      <c r="F36" s="3" t="s">
        <v>238</v>
      </c>
      <c r="G36" s="3" t="s">
        <v>239</v>
      </c>
      <c r="I36" s="3" t="s">
        <v>213</v>
      </c>
      <c r="J36" s="3" t="s">
        <v>240</v>
      </c>
    </row>
    <row r="37" customFormat="false" ht="12.8" hidden="false" customHeight="false" outlineLevel="0" collapsed="false">
      <c r="A37" s="1" t="s">
        <v>206</v>
      </c>
      <c r="B37" s="1" t="s">
        <v>241</v>
      </c>
      <c r="C37" s="1" t="s">
        <v>242</v>
      </c>
      <c r="D37" s="2" t="str">
        <f aca="false">HYPERLINK("http://rna.bgsu.edu/rna3dhub/display3D/unitid/6TH6|1|Aa|A|518,6TH6|1|Aa|C|833","view")</f>
        <v>view</v>
      </c>
      <c r="E37" s="3" t="s">
        <v>237</v>
      </c>
      <c r="F37" s="3" t="s">
        <v>243</v>
      </c>
      <c r="G37" s="3" t="s">
        <v>244</v>
      </c>
      <c r="I37" s="3" t="s">
        <v>213</v>
      </c>
      <c r="J37" s="3" t="s">
        <v>240</v>
      </c>
    </row>
    <row r="38" customFormat="false" ht="12.8" hidden="false" customHeight="false" outlineLevel="0" collapsed="false">
      <c r="A38" s="1" t="s">
        <v>206</v>
      </c>
      <c r="B38" s="1" t="s">
        <v>245</v>
      </c>
      <c r="C38" s="1" t="s">
        <v>246</v>
      </c>
      <c r="D38" s="2" t="str">
        <f aca="false">HYPERLINK("http://rna.bgsu.edu/rna3dhub/display3D/unitid/6TH6|1|Aa|A|642,6TH6|1|Aa|C|743","view")</f>
        <v>view</v>
      </c>
      <c r="E38" s="3" t="s">
        <v>118</v>
      </c>
      <c r="G38" s="3" t="s">
        <v>247</v>
      </c>
      <c r="I38" s="3" t="s">
        <v>145</v>
      </c>
      <c r="J38" s="3" t="s">
        <v>248</v>
      </c>
    </row>
    <row r="39" customFormat="false" ht="23.85" hidden="false" customHeight="false" outlineLevel="0" collapsed="false">
      <c r="A39" s="1" t="s">
        <v>206</v>
      </c>
      <c r="B39" s="1" t="s">
        <v>249</v>
      </c>
      <c r="C39" s="1" t="s">
        <v>250</v>
      </c>
      <c r="D39" s="2" t="str">
        <f aca="false">HYPERLINK("http://rna.bgsu.edu/rna3dhub/display3D/unitid/6TH6|1|Aa|A|712,6TH6|1|Aa|G|1474","view")</f>
        <v>view</v>
      </c>
      <c r="E39" s="3" t="s">
        <v>123</v>
      </c>
      <c r="F39" s="3" t="s">
        <v>251</v>
      </c>
      <c r="G39" s="3" t="s">
        <v>252</v>
      </c>
      <c r="H39" s="3" t="s">
        <v>253</v>
      </c>
      <c r="I39" s="3" t="s">
        <v>213</v>
      </c>
    </row>
    <row r="40" customFormat="false" ht="12.8" hidden="false" customHeight="false" outlineLevel="0" collapsed="false">
      <c r="A40" s="1" t="s">
        <v>206</v>
      </c>
      <c r="B40" s="1" t="s">
        <v>254</v>
      </c>
      <c r="C40" s="1" t="s">
        <v>255</v>
      </c>
      <c r="D40" s="2" t="str">
        <f aca="false">HYPERLINK("http://rna.bgsu.edu/rna3dhub/display3D/unitid/6TH6|1|Aa|G|938,6TH6|1|Aa|G|966","view")</f>
        <v>view</v>
      </c>
      <c r="E40" s="3" t="s">
        <v>256</v>
      </c>
      <c r="F40" s="3" t="s">
        <v>257</v>
      </c>
      <c r="G40" s="3" t="s">
        <v>258</v>
      </c>
      <c r="H40" s="3" t="s">
        <v>259</v>
      </c>
      <c r="I40" s="3" t="s">
        <v>260</v>
      </c>
    </row>
    <row r="41" customFormat="false" ht="12.8" hidden="false" customHeight="false" outlineLevel="0" collapsed="false">
      <c r="A41" s="1" t="s">
        <v>206</v>
      </c>
      <c r="B41" s="1" t="s">
        <v>261</v>
      </c>
      <c r="C41" s="1" t="s">
        <v>262</v>
      </c>
      <c r="D41" s="2" t="str">
        <f aca="false">HYPERLINK("http://rna.bgsu.edu/rna3dhub/display3D/unitid/6TH6|1|Aa|C|1033,6TH6|1|Aa|A|1122","view")</f>
        <v>view</v>
      </c>
      <c r="E41" s="3" t="s">
        <v>58</v>
      </c>
      <c r="F41" s="3" t="s">
        <v>263</v>
      </c>
      <c r="G41" s="3" t="s">
        <v>264</v>
      </c>
      <c r="I41" s="3" t="s">
        <v>15</v>
      </c>
      <c r="J41" s="3" t="s">
        <v>120</v>
      </c>
    </row>
    <row r="42" customFormat="false" ht="12.8" hidden="false" customHeight="false" outlineLevel="0" collapsed="false">
      <c r="A42" s="1" t="s">
        <v>206</v>
      </c>
      <c r="B42" s="1" t="s">
        <v>265</v>
      </c>
      <c r="C42" s="1" t="s">
        <v>266</v>
      </c>
      <c r="D42" s="2" t="str">
        <f aca="false">HYPERLINK("http://rna.bgsu.edu/rna3dhub/display3D/unitid/6TH6|1|Aa|A|1203,6TH6|1|Aa|C|1306","view")</f>
        <v>view</v>
      </c>
      <c r="E42" s="3" t="s">
        <v>118</v>
      </c>
      <c r="G42" s="3" t="s">
        <v>267</v>
      </c>
      <c r="I42" s="3" t="s">
        <v>145</v>
      </c>
    </row>
    <row r="43" customFormat="false" ht="35.05" hidden="false" customHeight="false" outlineLevel="0" collapsed="false">
      <c r="A43" s="1" t="s">
        <v>206</v>
      </c>
      <c r="B43" s="1" t="s">
        <v>268</v>
      </c>
      <c r="C43" s="1" t="s">
        <v>269</v>
      </c>
      <c r="D43" s="2" t="str">
        <f aca="false">HYPERLINK("http://rna.bgsu.edu/rna3dhub/display3D/unitid/6TH6|1|Aa|U|1267,6TH6|1|Aa|A|1312","view")</f>
        <v>view</v>
      </c>
      <c r="E43" s="3" t="s">
        <v>50</v>
      </c>
      <c r="F43" s="3" t="s">
        <v>270</v>
      </c>
      <c r="G43" s="3" t="s">
        <v>271</v>
      </c>
      <c r="H43" s="3" t="s">
        <v>272</v>
      </c>
      <c r="I43" s="3" t="s">
        <v>273</v>
      </c>
      <c r="J43" s="3" t="s">
        <v>274</v>
      </c>
    </row>
    <row r="44" customFormat="false" ht="12.8" hidden="false" customHeight="false" outlineLevel="0" collapsed="false">
      <c r="A44" s="1" t="s">
        <v>206</v>
      </c>
      <c r="B44" s="1" t="s">
        <v>275</v>
      </c>
      <c r="C44" s="1" t="s">
        <v>276</v>
      </c>
      <c r="D44" s="2" t="str">
        <f aca="false">HYPERLINK("http://rna.bgsu.edu/rna3dhub/display3D/unitid/6TH6|1|Aa|A|1271,6TH6|1|Aa|U|1313","view")</f>
        <v>view</v>
      </c>
      <c r="E44" s="3" t="s">
        <v>277</v>
      </c>
      <c r="F44" s="3" t="s">
        <v>278</v>
      </c>
      <c r="G44" s="3" t="s">
        <v>279</v>
      </c>
      <c r="H44" s="3" t="s">
        <v>280</v>
      </c>
      <c r="I44" s="3" t="s">
        <v>281</v>
      </c>
    </row>
    <row r="45" customFormat="false" ht="35.05" hidden="false" customHeight="false" outlineLevel="0" collapsed="false">
      <c r="A45" s="1" t="s">
        <v>206</v>
      </c>
      <c r="B45" s="1" t="s">
        <v>282</v>
      </c>
      <c r="C45" s="1" t="s">
        <v>283</v>
      </c>
      <c r="D45" s="2" t="str">
        <f aca="false">HYPERLINK("http://rna.bgsu.edu/rna3dhub/display3D/unitid/6TH6|1|Aa|A|1370,6TH6|1|BA|G|2061","view")</f>
        <v>view</v>
      </c>
      <c r="E45" s="3" t="s">
        <v>284</v>
      </c>
      <c r="F45" s="3" t="s">
        <v>285</v>
      </c>
      <c r="G45" s="3" t="s">
        <v>286</v>
      </c>
      <c r="H45" s="3" t="s">
        <v>287</v>
      </c>
      <c r="I45" s="3" t="s">
        <v>145</v>
      </c>
    </row>
    <row r="46" customFormat="false" ht="12.8" hidden="false" customHeight="false" outlineLevel="0" collapsed="false">
      <c r="A46" s="1" t="s">
        <v>206</v>
      </c>
      <c r="B46" s="1" t="s">
        <v>288</v>
      </c>
      <c r="C46" s="1" t="s">
        <v>289</v>
      </c>
      <c r="D46" s="2" t="str">
        <f aca="false">HYPERLINK("http://rna.bgsu.edu/rna3dhub/display3D/unitid/6TH6|1|BA|G|178,6TH6|1|BA|A|1500","view")</f>
        <v>view</v>
      </c>
      <c r="E46" s="3" t="s">
        <v>290</v>
      </c>
      <c r="F46" s="3" t="s">
        <v>291</v>
      </c>
      <c r="G46" s="3" t="s">
        <v>292</v>
      </c>
      <c r="H46" s="3" t="s">
        <v>293</v>
      </c>
      <c r="I46" s="3" t="s">
        <v>294</v>
      </c>
      <c r="J46" s="3" t="s">
        <v>295</v>
      </c>
    </row>
    <row r="47" customFormat="false" ht="12.8" hidden="false" customHeight="false" outlineLevel="0" collapsed="false">
      <c r="A47" s="1" t="s">
        <v>206</v>
      </c>
      <c r="B47" s="1" t="s">
        <v>296</v>
      </c>
      <c r="C47" s="1" t="s">
        <v>297</v>
      </c>
      <c r="D47" s="2" t="str">
        <f aca="false">HYPERLINK("http://rna.bgsu.edu/rna3dhub/display3D/unitid/6TH6|1|BA|U|183,6TH6|1|BA|C|928","view")</f>
        <v>view</v>
      </c>
      <c r="E47" s="3" t="s">
        <v>298</v>
      </c>
      <c r="F47" s="3" t="s">
        <v>299</v>
      </c>
      <c r="G47" s="3" t="s">
        <v>300</v>
      </c>
    </row>
    <row r="48" customFormat="false" ht="23.85" hidden="false" customHeight="false" outlineLevel="0" collapsed="false">
      <c r="A48" s="1" t="s">
        <v>206</v>
      </c>
      <c r="B48" s="1" t="s">
        <v>301</v>
      </c>
      <c r="C48" s="1" t="s">
        <v>302</v>
      </c>
      <c r="D48" s="2" t="str">
        <f aca="false">HYPERLINK("http://rna.bgsu.edu/rna3dhub/display3D/unitid/6TH6|1|BA|A|186,6TH6|1|BA|G|241","view")</f>
        <v>view</v>
      </c>
      <c r="E48" s="3" t="s">
        <v>303</v>
      </c>
      <c r="F48" s="3" t="s">
        <v>304</v>
      </c>
      <c r="G48" s="3" t="s">
        <v>305</v>
      </c>
      <c r="H48" s="3" t="s">
        <v>306</v>
      </c>
      <c r="I48" s="3" t="s">
        <v>307</v>
      </c>
    </row>
    <row r="49" customFormat="false" ht="12.8" hidden="false" customHeight="false" outlineLevel="0" collapsed="false">
      <c r="A49" s="1" t="s">
        <v>206</v>
      </c>
      <c r="B49" s="1" t="s">
        <v>308</v>
      </c>
      <c r="C49" s="1" t="s">
        <v>309</v>
      </c>
      <c r="D49" s="2" t="str">
        <f aca="false">HYPERLINK("http://rna.bgsu.edu/rna3dhub/display3D/unitid/6TH6|1|BA|A|190,6TH6|1|BA|C|2190","view")</f>
        <v>view</v>
      </c>
      <c r="E49" s="3" t="s">
        <v>118</v>
      </c>
      <c r="G49" s="3" t="s">
        <v>310</v>
      </c>
      <c r="I49" s="3" t="s">
        <v>311</v>
      </c>
      <c r="J49" s="3" t="s">
        <v>312</v>
      </c>
    </row>
    <row r="50" customFormat="false" ht="12.8" hidden="false" customHeight="false" outlineLevel="0" collapsed="false">
      <c r="A50" s="1" t="s">
        <v>206</v>
      </c>
      <c r="B50" s="1" t="s">
        <v>313</v>
      </c>
      <c r="C50" s="1" t="s">
        <v>314</v>
      </c>
      <c r="D50" s="2" t="str">
        <f aca="false">HYPERLINK("http://rna.bgsu.edu/rna3dhub/display3D/unitid/6TH6|1|BA|C|192,6TH6|1|BA|A|242","view")</f>
        <v>view</v>
      </c>
      <c r="E50" s="3" t="s">
        <v>58</v>
      </c>
      <c r="F50" s="3" t="s">
        <v>315</v>
      </c>
      <c r="G50" s="3" t="s">
        <v>316</v>
      </c>
      <c r="I50" s="3" t="s">
        <v>15</v>
      </c>
      <c r="J50" s="3" t="s">
        <v>120</v>
      </c>
    </row>
    <row r="51" customFormat="false" ht="35.05" hidden="false" customHeight="false" outlineLevel="0" collapsed="false">
      <c r="A51" s="1" t="s">
        <v>206</v>
      </c>
      <c r="B51" s="1" t="s">
        <v>317</v>
      </c>
      <c r="C51" s="1" t="s">
        <v>318</v>
      </c>
      <c r="D51" s="2" t="str">
        <f aca="false">HYPERLINK("http://rna.bgsu.edu/rna3dhub/display3D/unitid/6TH6|1|BA|A|583,6TH6|1|BA|G|1354","view")</f>
        <v>view</v>
      </c>
      <c r="E51" s="3" t="s">
        <v>41</v>
      </c>
      <c r="F51" s="3" t="s">
        <v>319</v>
      </c>
      <c r="G51" s="3" t="s">
        <v>320</v>
      </c>
      <c r="H51" s="3" t="s">
        <v>321</v>
      </c>
      <c r="I51" s="3" t="s">
        <v>45</v>
      </c>
      <c r="J51" s="3" t="s">
        <v>322</v>
      </c>
    </row>
    <row r="52" customFormat="false" ht="12.8" hidden="false" customHeight="false" outlineLevel="0" collapsed="false">
      <c r="A52" s="1" t="s">
        <v>206</v>
      </c>
      <c r="B52" s="1" t="s">
        <v>323</v>
      </c>
      <c r="C52" s="1" t="s">
        <v>324</v>
      </c>
      <c r="D52" s="2" t="str">
        <f aca="false">HYPERLINK("http://rna.bgsu.edu/rna3dhub/display3D/unitid/6TH6|1|BA|A|615,6TH6|1|BA|C|1281","view")</f>
        <v>view</v>
      </c>
      <c r="E52" s="3" t="s">
        <v>58</v>
      </c>
      <c r="F52" s="3" t="s">
        <v>325</v>
      </c>
      <c r="G52" s="3" t="s">
        <v>326</v>
      </c>
      <c r="I52" s="3" t="s">
        <v>145</v>
      </c>
      <c r="J52" s="3" t="s">
        <v>312</v>
      </c>
    </row>
    <row r="53" customFormat="false" ht="23.85" hidden="false" customHeight="false" outlineLevel="0" collapsed="false">
      <c r="A53" s="1" t="s">
        <v>206</v>
      </c>
      <c r="B53" s="1" t="s">
        <v>327</v>
      </c>
      <c r="C53" s="1" t="s">
        <v>328</v>
      </c>
      <c r="D53" s="2" t="str">
        <f aca="false">HYPERLINK("http://rna.bgsu.edu/rna3dhub/display3D/unitid/6TH6|1|BA|A|726,6TH6|1|BA|G|2522","view")</f>
        <v>view</v>
      </c>
      <c r="E53" s="3" t="s">
        <v>290</v>
      </c>
      <c r="F53" s="3" t="s">
        <v>329</v>
      </c>
      <c r="G53" s="3" t="s">
        <v>330</v>
      </c>
      <c r="H53" s="3" t="s">
        <v>331</v>
      </c>
      <c r="I53" s="3" t="s">
        <v>294</v>
      </c>
      <c r="J53" s="3" t="s">
        <v>127</v>
      </c>
    </row>
    <row r="54" customFormat="false" ht="35.05" hidden="false" customHeight="false" outlineLevel="0" collapsed="false">
      <c r="A54" s="1" t="s">
        <v>206</v>
      </c>
      <c r="B54" s="1" t="s">
        <v>332</v>
      </c>
      <c r="C54" s="1" t="s">
        <v>333</v>
      </c>
      <c r="D54" s="2" t="str">
        <f aca="false">HYPERLINK("http://rna.bgsu.edu/rna3dhub/display3D/unitid/6TH6|1|BA|A|770,6TH6|1|BA|A|2475","view")</f>
        <v>view</v>
      </c>
      <c r="E54" s="3" t="s">
        <v>334</v>
      </c>
      <c r="F54" s="3" t="s">
        <v>335</v>
      </c>
      <c r="G54" s="3" t="s">
        <v>335</v>
      </c>
      <c r="H54" s="3" t="s">
        <v>336</v>
      </c>
      <c r="I54" s="3" t="s">
        <v>337</v>
      </c>
      <c r="J54" s="3" t="s">
        <v>338</v>
      </c>
    </row>
    <row r="55" customFormat="false" ht="35.05" hidden="false" customHeight="false" outlineLevel="0" collapsed="false">
      <c r="A55" s="1" t="s">
        <v>206</v>
      </c>
      <c r="B55" s="1" t="s">
        <v>339</v>
      </c>
      <c r="C55" s="1" t="s">
        <v>340</v>
      </c>
      <c r="D55" s="2" t="str">
        <f aca="false">HYPERLINK("http://rna.bgsu.edu/rna3dhub/display3D/unitid/6TH6|1|BA|A|802,6TH6|1|BA|G|2181","view")</f>
        <v>view</v>
      </c>
      <c r="E55" s="3" t="s">
        <v>217</v>
      </c>
      <c r="F55" s="3" t="s">
        <v>341</v>
      </c>
      <c r="G55" s="3" t="s">
        <v>342</v>
      </c>
      <c r="H55" s="3" t="s">
        <v>343</v>
      </c>
      <c r="I55" s="3" t="s">
        <v>45</v>
      </c>
      <c r="J55" s="3" t="s">
        <v>344</v>
      </c>
    </row>
    <row r="56" customFormat="false" ht="23.85" hidden="false" customHeight="false" outlineLevel="0" collapsed="false">
      <c r="A56" s="1" t="s">
        <v>206</v>
      </c>
      <c r="B56" s="1" t="s">
        <v>345</v>
      </c>
      <c r="C56" s="1" t="s">
        <v>346</v>
      </c>
      <c r="D56" s="2" t="str">
        <f aca="false">HYPERLINK("http://rna.bgsu.edu/rna3dhub/display3D/unitid/6TH6|1|BA|A|825,6TH6|1|BA|G|1779","view")</f>
        <v>view</v>
      </c>
      <c r="E56" s="3" t="s">
        <v>123</v>
      </c>
      <c r="F56" s="3" t="s">
        <v>347</v>
      </c>
      <c r="G56" s="3" t="s">
        <v>348</v>
      </c>
      <c r="H56" s="3" t="s">
        <v>349</v>
      </c>
      <c r="I56" s="3" t="s">
        <v>213</v>
      </c>
    </row>
    <row r="57" customFormat="false" ht="12.8" hidden="false" customHeight="false" outlineLevel="0" collapsed="false">
      <c r="A57" s="1" t="s">
        <v>206</v>
      </c>
      <c r="B57" s="1" t="s">
        <v>350</v>
      </c>
      <c r="C57" s="1" t="s">
        <v>351</v>
      </c>
      <c r="D57" s="2" t="str">
        <f aca="false">HYPERLINK("http://rna.bgsu.edu/rna3dhub/display3D/unitid/6TH6|1|BA|C|886,6TH6|1|BA|A|2094","view")</f>
        <v>view</v>
      </c>
      <c r="E57" s="3" t="s">
        <v>352</v>
      </c>
      <c r="F57" s="3" t="s">
        <v>353</v>
      </c>
      <c r="G57" s="3" t="s">
        <v>354</v>
      </c>
      <c r="I57" s="3" t="s">
        <v>355</v>
      </c>
      <c r="J57" s="3" t="s">
        <v>356</v>
      </c>
    </row>
    <row r="58" customFormat="false" ht="35.05" hidden="false" customHeight="false" outlineLevel="0" collapsed="false">
      <c r="A58" s="1" t="s">
        <v>206</v>
      </c>
      <c r="B58" s="1" t="s">
        <v>357</v>
      </c>
      <c r="C58" s="1" t="s">
        <v>358</v>
      </c>
      <c r="D58" s="2" t="str">
        <f aca="false">HYPERLINK("http://rna.bgsu.edu/rna3dhub/display3D/unitid/6TH6|1|BA|G|898,6TH6|1|BA|A|1489","view")</f>
        <v>view</v>
      </c>
      <c r="E58" s="3" t="s">
        <v>41</v>
      </c>
      <c r="F58" s="3" t="s">
        <v>359</v>
      </c>
      <c r="G58" s="3" t="s">
        <v>360</v>
      </c>
      <c r="H58" s="3" t="s">
        <v>361</v>
      </c>
      <c r="I58" s="3" t="s">
        <v>45</v>
      </c>
      <c r="J58" s="3" t="s">
        <v>362</v>
      </c>
    </row>
    <row r="59" customFormat="false" ht="35.05" hidden="false" customHeight="false" outlineLevel="0" collapsed="false">
      <c r="A59" s="1" t="s">
        <v>206</v>
      </c>
      <c r="B59" s="1" t="s">
        <v>363</v>
      </c>
      <c r="C59" s="1" t="s">
        <v>364</v>
      </c>
      <c r="D59" s="2" t="str">
        <f aca="false">HYPERLINK("http://rna.bgsu.edu/rna3dhub/display3D/unitid/6TH6|1|BA|A|909,6TH6|1|BA|G|1904","view")</f>
        <v>view</v>
      </c>
      <c r="E59" s="3" t="s">
        <v>41</v>
      </c>
      <c r="F59" s="3" t="s">
        <v>365</v>
      </c>
      <c r="G59" s="3" t="s">
        <v>366</v>
      </c>
      <c r="H59" s="3" t="s">
        <v>367</v>
      </c>
      <c r="I59" s="3" t="s">
        <v>45</v>
      </c>
      <c r="J59" s="3" t="s">
        <v>322</v>
      </c>
    </row>
    <row r="60" customFormat="false" ht="12.8" hidden="false" customHeight="false" outlineLevel="0" collapsed="false">
      <c r="A60" s="1" t="s">
        <v>206</v>
      </c>
      <c r="B60" s="1" t="s">
        <v>368</v>
      </c>
      <c r="C60" s="1" t="s">
        <v>369</v>
      </c>
      <c r="D60" s="2" t="str">
        <f aca="false">HYPERLINK("http://rna.bgsu.edu/rna3dhub/display3D/unitid/6TH6|1|BA|A|1040,6TH6|1|BA|A|2380","view")</f>
        <v>view</v>
      </c>
      <c r="E60" s="3" t="s">
        <v>370</v>
      </c>
      <c r="F60" s="3" t="s">
        <v>371</v>
      </c>
      <c r="G60" s="3" t="s">
        <v>372</v>
      </c>
      <c r="I60" s="3" t="s">
        <v>145</v>
      </c>
      <c r="J60" s="3" t="s">
        <v>373</v>
      </c>
    </row>
    <row r="61" customFormat="false" ht="12.8" hidden="false" customHeight="false" outlineLevel="0" collapsed="false">
      <c r="A61" s="1" t="s">
        <v>206</v>
      </c>
      <c r="B61" s="1" t="s">
        <v>374</v>
      </c>
      <c r="C61" s="1" t="s">
        <v>375</v>
      </c>
      <c r="D61" s="2" t="str">
        <f aca="false">HYPERLINK("http://rna.bgsu.edu/rna3dhub/display3D/unitid/6TH6|1|BA|A|1088,6TH6|1|BA|C|2599","view")</f>
        <v>view</v>
      </c>
      <c r="E61" s="3" t="s">
        <v>58</v>
      </c>
      <c r="F61" s="3" t="s">
        <v>376</v>
      </c>
      <c r="G61" s="3" t="s">
        <v>377</v>
      </c>
      <c r="I61" s="3" t="s">
        <v>145</v>
      </c>
    </row>
    <row r="62" customFormat="false" ht="12.8" hidden="false" customHeight="false" outlineLevel="0" collapsed="false">
      <c r="A62" s="1" t="s">
        <v>206</v>
      </c>
      <c r="B62" s="1" t="s">
        <v>378</v>
      </c>
      <c r="C62" s="1" t="s">
        <v>375</v>
      </c>
      <c r="D62" s="2" t="str">
        <f aca="false">HYPERLINK("http://rna.bgsu.edu/rna3dhub/display3D/unitid/6TH6|1|BA|A|1089,6TH6|1|BA|C|2599","view")</f>
        <v>view</v>
      </c>
      <c r="E62" s="3" t="s">
        <v>118</v>
      </c>
      <c r="G62" s="3" t="s">
        <v>379</v>
      </c>
      <c r="I62" s="3" t="s">
        <v>145</v>
      </c>
    </row>
    <row r="63" customFormat="false" ht="35.05" hidden="false" customHeight="false" outlineLevel="0" collapsed="false">
      <c r="A63" s="1" t="s">
        <v>206</v>
      </c>
      <c r="B63" s="1" t="s">
        <v>380</v>
      </c>
      <c r="C63" s="1" t="s">
        <v>381</v>
      </c>
      <c r="D63" s="2" t="str">
        <f aca="false">HYPERLINK("http://rna.bgsu.edu/rna3dhub/display3D/unitid/6TH6|1|BA|A|1161,6TH6|1|BA|G|2569","view")</f>
        <v>view</v>
      </c>
      <c r="E63" s="3" t="s">
        <v>98</v>
      </c>
      <c r="F63" s="3" t="s">
        <v>382</v>
      </c>
      <c r="G63" s="3" t="s">
        <v>383</v>
      </c>
      <c r="H63" s="3" t="s">
        <v>384</v>
      </c>
      <c r="I63" s="3" t="s">
        <v>145</v>
      </c>
    </row>
    <row r="64" customFormat="false" ht="12.8" hidden="false" customHeight="false" outlineLevel="0" collapsed="false">
      <c r="A64" s="1" t="s">
        <v>206</v>
      </c>
      <c r="B64" s="1" t="s">
        <v>385</v>
      </c>
      <c r="C64" s="1" t="s">
        <v>386</v>
      </c>
      <c r="D64" s="2" t="str">
        <f aca="false">HYPERLINK("http://rna.bgsu.edu/rna3dhub/display3D/unitid/6TH6|1|BA|A|1423,6TH6|1|BA|C|1795","view")</f>
        <v>view</v>
      </c>
      <c r="E64" s="3" t="s">
        <v>387</v>
      </c>
      <c r="F64" s="3" t="s">
        <v>388</v>
      </c>
      <c r="G64" s="3" t="s">
        <v>389</v>
      </c>
      <c r="I64" s="3" t="s">
        <v>145</v>
      </c>
      <c r="J64" s="3" t="s">
        <v>312</v>
      </c>
    </row>
    <row r="65" customFormat="false" ht="35.05" hidden="false" customHeight="false" outlineLevel="0" collapsed="false">
      <c r="A65" s="1" t="s">
        <v>206</v>
      </c>
      <c r="B65" s="1" t="s">
        <v>390</v>
      </c>
      <c r="C65" s="1" t="s">
        <v>391</v>
      </c>
      <c r="D65" s="2" t="str">
        <f aca="false">HYPERLINK("http://rna.bgsu.edu/rna3dhub/display3D/unitid/6TH6|1|BA|G|1474,6TH6|1|BA|A|1531","view")</f>
        <v>view</v>
      </c>
      <c r="E65" s="3" t="s">
        <v>98</v>
      </c>
      <c r="F65" s="3" t="s">
        <v>392</v>
      </c>
      <c r="G65" s="3" t="s">
        <v>393</v>
      </c>
      <c r="H65" s="3" t="s">
        <v>394</v>
      </c>
      <c r="I65" s="3" t="s">
        <v>15</v>
      </c>
      <c r="J65" s="3" t="s">
        <v>103</v>
      </c>
    </row>
    <row r="66" customFormat="false" ht="35.05" hidden="false" customHeight="false" outlineLevel="0" collapsed="false">
      <c r="A66" s="1" t="s">
        <v>206</v>
      </c>
      <c r="B66" s="1" t="s">
        <v>395</v>
      </c>
      <c r="C66" s="1" t="s">
        <v>396</v>
      </c>
      <c r="D66" s="2" t="str">
        <f aca="false">HYPERLINK("http://rna.bgsu.edu/rna3dhub/display3D/unitid/6TH6|1|BA|G|1482,6TH6|1|BA|A|1516","view")</f>
        <v>view</v>
      </c>
      <c r="E66" s="3" t="s">
        <v>176</v>
      </c>
      <c r="F66" s="3" t="s">
        <v>397</v>
      </c>
      <c r="G66" s="3" t="s">
        <v>398</v>
      </c>
      <c r="H66" s="3" t="s">
        <v>399</v>
      </c>
      <c r="I66" s="3" t="s">
        <v>294</v>
      </c>
      <c r="J66" s="3" t="s">
        <v>295</v>
      </c>
    </row>
    <row r="67" customFormat="false" ht="12.8" hidden="false" customHeight="false" outlineLevel="0" collapsed="false">
      <c r="A67" s="1" t="s">
        <v>206</v>
      </c>
      <c r="B67" s="1" t="s">
        <v>400</v>
      </c>
      <c r="C67" s="1" t="s">
        <v>401</v>
      </c>
      <c r="D67" s="2" t="str">
        <f aca="false">HYPERLINK("http://rna.bgsu.edu/rna3dhub/display3D/unitid/6TH6|1|BA|U|1540,6TH6|1|BA|A|1619","view")</f>
        <v>view</v>
      </c>
      <c r="E67" s="3" t="s">
        <v>13</v>
      </c>
      <c r="G67" s="3" t="s">
        <v>402</v>
      </c>
      <c r="I67" s="3" t="s">
        <v>15</v>
      </c>
      <c r="J67" s="3" t="s">
        <v>403</v>
      </c>
    </row>
    <row r="68" customFormat="false" ht="35.05" hidden="false" customHeight="false" outlineLevel="0" collapsed="false">
      <c r="A68" s="1" t="s">
        <v>206</v>
      </c>
      <c r="B68" s="1" t="s">
        <v>404</v>
      </c>
      <c r="C68" s="1" t="s">
        <v>405</v>
      </c>
      <c r="D68" s="2" t="str">
        <f aca="false">HYPERLINK("http://rna.bgsu.edu/rna3dhub/display3D/unitid/6TH6|1|BA|A|1562,6TH6|1|BA|G|1658","view")</f>
        <v>view</v>
      </c>
      <c r="E68" s="3" t="s">
        <v>217</v>
      </c>
      <c r="F68" s="3" t="s">
        <v>406</v>
      </c>
      <c r="G68" s="3" t="s">
        <v>407</v>
      </c>
      <c r="H68" s="3" t="s">
        <v>408</v>
      </c>
      <c r="I68" s="3" t="s">
        <v>45</v>
      </c>
      <c r="J68" s="3" t="s">
        <v>409</v>
      </c>
    </row>
    <row r="69" customFormat="false" ht="12.8" hidden="false" customHeight="false" outlineLevel="0" collapsed="false">
      <c r="A69" s="1" t="s">
        <v>206</v>
      </c>
      <c r="B69" s="1" t="s">
        <v>410</v>
      </c>
      <c r="C69" s="1" t="s">
        <v>411</v>
      </c>
      <c r="D69" s="2" t="str">
        <f aca="false">HYPERLINK("http://rna.bgsu.edu/rna3dhub/display3D/unitid/6TH6|1|BA|C|1857,6TH6|1|BA|A|2984","view")</f>
        <v>view</v>
      </c>
      <c r="E69" s="3" t="s">
        <v>58</v>
      </c>
      <c r="F69" s="3" t="s">
        <v>412</v>
      </c>
      <c r="G69" s="3" t="s">
        <v>413</v>
      </c>
      <c r="I69" s="3" t="s">
        <v>15</v>
      </c>
    </row>
    <row r="70" customFormat="false" ht="35.05" hidden="false" customHeight="false" outlineLevel="0" collapsed="false">
      <c r="A70" s="1" t="s">
        <v>206</v>
      </c>
      <c r="B70" s="1" t="s">
        <v>414</v>
      </c>
      <c r="C70" s="1" t="s">
        <v>415</v>
      </c>
      <c r="D70" s="2" t="str">
        <f aca="false">HYPERLINK("http://rna.bgsu.edu/rna3dhub/display3D/unitid/6TH6|1|BA|G|1878,6TH6|1|BA|A|2994","view")</f>
        <v>view</v>
      </c>
      <c r="E70" s="3" t="s">
        <v>416</v>
      </c>
      <c r="F70" s="3" t="s">
        <v>417</v>
      </c>
      <c r="G70" s="3" t="s">
        <v>418</v>
      </c>
      <c r="H70" s="3" t="s">
        <v>419</v>
      </c>
      <c r="I70" s="3" t="s">
        <v>45</v>
      </c>
    </row>
    <row r="71" customFormat="false" ht="35.05" hidden="false" customHeight="false" outlineLevel="0" collapsed="false">
      <c r="A71" s="1" t="s">
        <v>206</v>
      </c>
      <c r="B71" s="1" t="s">
        <v>420</v>
      </c>
      <c r="C71" s="1" t="s">
        <v>421</v>
      </c>
      <c r="D71" s="2" t="str">
        <f aca="false">HYPERLINK("http://rna.bgsu.edu/rna3dhub/display3D/unitid/6TH6|1|BA|G|1921,6TH6|1|BA|A|2013","view")</f>
        <v>view</v>
      </c>
      <c r="E71" s="3" t="s">
        <v>98</v>
      </c>
      <c r="F71" s="3" t="s">
        <v>422</v>
      </c>
      <c r="G71" s="3" t="s">
        <v>423</v>
      </c>
      <c r="H71" s="3" t="s">
        <v>424</v>
      </c>
      <c r="I71" s="3" t="s">
        <v>15</v>
      </c>
      <c r="J71" s="3" t="s">
        <v>69</v>
      </c>
    </row>
    <row r="72" customFormat="false" ht="12.8" hidden="false" customHeight="false" outlineLevel="0" collapsed="false">
      <c r="A72" s="1" t="s">
        <v>206</v>
      </c>
      <c r="B72" s="1" t="s">
        <v>425</v>
      </c>
      <c r="C72" s="1" t="s">
        <v>426</v>
      </c>
      <c r="D72" s="2" t="str">
        <f aca="false">HYPERLINK("http://rna.bgsu.edu/rna3dhub/display3D/unitid/6TH6|1|BA|A|2065,6TH6|1|BA|C|2664","view")</f>
        <v>view</v>
      </c>
      <c r="E72" s="3" t="s">
        <v>237</v>
      </c>
      <c r="F72" s="3" t="s">
        <v>427</v>
      </c>
      <c r="G72" s="3" t="s">
        <v>428</v>
      </c>
      <c r="I72" s="3" t="s">
        <v>213</v>
      </c>
      <c r="J72" s="3" t="s">
        <v>240</v>
      </c>
    </row>
    <row r="73" customFormat="false" ht="35.05" hidden="false" customHeight="false" outlineLevel="0" collapsed="false">
      <c r="A73" s="1" t="s">
        <v>206</v>
      </c>
      <c r="B73" s="1" t="s">
        <v>429</v>
      </c>
      <c r="C73" s="1" t="s">
        <v>430</v>
      </c>
      <c r="D73" s="2" t="str">
        <f aca="false">HYPERLINK("http://rna.bgsu.edu/rna3dhub/display3D/unitid/6TH6|1|BA|A|2079,6TH6|1|BA|G|2696","view")</f>
        <v>view</v>
      </c>
      <c r="E73" s="3" t="s">
        <v>176</v>
      </c>
      <c r="F73" s="3" t="s">
        <v>431</v>
      </c>
      <c r="G73" s="3" t="s">
        <v>432</v>
      </c>
      <c r="H73" s="3" t="s">
        <v>433</v>
      </c>
      <c r="I73" s="3" t="s">
        <v>180</v>
      </c>
      <c r="J73" s="3" t="s">
        <v>127</v>
      </c>
    </row>
    <row r="74" customFormat="false" ht="35.05" hidden="false" customHeight="false" outlineLevel="0" collapsed="false">
      <c r="A74" s="1" t="s">
        <v>206</v>
      </c>
      <c r="B74" s="1" t="s">
        <v>434</v>
      </c>
      <c r="C74" s="1" t="s">
        <v>435</v>
      </c>
      <c r="D74" s="2" t="str">
        <f aca="false">HYPERLINK("http://rna.bgsu.edu/rna3dhub/display3D/unitid/6TH6|1|BA|G|2540,6TH6|1|BA|A|2702","view")</f>
        <v>view</v>
      </c>
      <c r="E74" s="3" t="s">
        <v>217</v>
      </c>
      <c r="F74" s="3" t="s">
        <v>436</v>
      </c>
      <c r="G74" s="3" t="s">
        <v>437</v>
      </c>
      <c r="H74" s="3" t="s">
        <v>438</v>
      </c>
      <c r="I74" s="3" t="s">
        <v>45</v>
      </c>
      <c r="J74" s="3" t="s">
        <v>103</v>
      </c>
    </row>
    <row r="75" customFormat="false" ht="12.8" hidden="false" customHeight="false" outlineLevel="0" collapsed="false">
      <c r="A75" s="1" t="s">
        <v>206</v>
      </c>
      <c r="B75" s="1" t="s">
        <v>439</v>
      </c>
      <c r="C75" s="1" t="s">
        <v>440</v>
      </c>
      <c r="D75" s="2" t="str">
        <f aca="false">HYPERLINK("http://rna.bgsu.edu/rna3dhub/display3D/unitid/6TH6|1|BA|C|2611,6TH6|1|BA|G|2657","view")</f>
        <v>view</v>
      </c>
      <c r="E75" s="3" t="s">
        <v>441</v>
      </c>
      <c r="F75" s="3" t="s">
        <v>442</v>
      </c>
      <c r="G75" s="3" t="s">
        <v>443</v>
      </c>
      <c r="I75" s="3" t="s">
        <v>444</v>
      </c>
    </row>
    <row r="76" customFormat="false" ht="12.8" hidden="false" customHeight="false" outlineLevel="0" collapsed="false">
      <c r="A76" s="1" t="s">
        <v>206</v>
      </c>
      <c r="B76" s="1" t="s">
        <v>445</v>
      </c>
      <c r="C76" s="1" t="s">
        <v>446</v>
      </c>
      <c r="D76" s="2" t="str">
        <f aca="false">HYPERLINK("http://rna.bgsu.edu/rna3dhub/display3D/unitid/6TH6|1|BA|A|2635,6TH6|1|BA|C|2763","view")</f>
        <v>view</v>
      </c>
      <c r="E76" s="3" t="s">
        <v>447</v>
      </c>
      <c r="F76" s="3" t="s">
        <v>448</v>
      </c>
      <c r="G76" s="3" t="s">
        <v>449</v>
      </c>
      <c r="H76" s="3" t="s">
        <v>450</v>
      </c>
      <c r="I76" s="3" t="s">
        <v>54</v>
      </c>
      <c r="J76" s="3" t="s">
        <v>240</v>
      </c>
    </row>
    <row r="77" customFormat="false" ht="12.8" hidden="false" customHeight="false" outlineLevel="0" collapsed="false">
      <c r="A77" s="1" t="s">
        <v>451</v>
      </c>
      <c r="B77" s="1" t="s">
        <v>452</v>
      </c>
      <c r="C77" s="1" t="s">
        <v>453</v>
      </c>
      <c r="D77" s="2" t="str">
        <f aca="false">HYPERLINK("http://rna.bgsu.edu/rna3dhub/display3D/unitid/6VWL|1|1|C|1054,6VWL|1|4|G|58","view")</f>
        <v>view</v>
      </c>
      <c r="E77" s="3" t="s">
        <v>454</v>
      </c>
      <c r="F77" s="3" t="s">
        <v>455</v>
      </c>
      <c r="G77" s="3" t="s">
        <v>456</v>
      </c>
      <c r="I77" s="3" t="s">
        <v>45</v>
      </c>
      <c r="J77" s="3" t="s">
        <v>457</v>
      </c>
    </row>
    <row r="78" customFormat="false" ht="12.8" hidden="false" customHeight="false" outlineLevel="0" collapsed="false">
      <c r="A78" s="1" t="s">
        <v>458</v>
      </c>
      <c r="B78" s="1" t="s">
        <v>459</v>
      </c>
      <c r="C78" s="1" t="s">
        <v>460</v>
      </c>
      <c r="D78" s="2" t="str">
        <f aca="false">HYPERLINK("http://rna.bgsu.edu/rna3dhub/display3D/unitid/6ZU5|1|L50|A|1760,6ZU5|1|S60|A|1295","view")</f>
        <v>view</v>
      </c>
      <c r="E78" s="3" t="s">
        <v>461</v>
      </c>
      <c r="F78" s="3" t="s">
        <v>462</v>
      </c>
      <c r="G78" s="3" t="s">
        <v>463</v>
      </c>
      <c r="I78" s="3" t="s">
        <v>15</v>
      </c>
      <c r="J78" s="3" t="s">
        <v>464</v>
      </c>
    </row>
    <row r="79" customFormat="false" ht="23.85" hidden="false" customHeight="false" outlineLevel="0" collapsed="false">
      <c r="A79" s="1" t="s">
        <v>458</v>
      </c>
      <c r="B79" s="1" t="s">
        <v>465</v>
      </c>
      <c r="C79" s="1" t="s">
        <v>466</v>
      </c>
      <c r="D79" s="2" t="str">
        <f aca="false">HYPERLINK("http://rna.bgsu.edu/rna3dhub/display3D/unitid/6ZU5|1|S60|A|11,6ZU5|1|S60|A|990","view")</f>
        <v>view</v>
      </c>
      <c r="E79" s="3" t="s">
        <v>209</v>
      </c>
      <c r="F79" s="3" t="s">
        <v>467</v>
      </c>
      <c r="G79" s="3" t="s">
        <v>468</v>
      </c>
      <c r="H79" s="3" t="s">
        <v>469</v>
      </c>
      <c r="I79" s="3" t="s">
        <v>54</v>
      </c>
      <c r="J79" s="3" t="s">
        <v>214</v>
      </c>
    </row>
    <row r="80" customFormat="false" ht="12.8" hidden="false" customHeight="false" outlineLevel="0" collapsed="false">
      <c r="A80" s="1" t="s">
        <v>458</v>
      </c>
      <c r="B80" s="1" t="s">
        <v>470</v>
      </c>
      <c r="C80" s="1" t="s">
        <v>471</v>
      </c>
      <c r="D80" s="2" t="str">
        <f aca="false">HYPERLINK("http://rna.bgsu.edu/rna3dhub/display3D/unitid/6ZU5|1|S60|C|14,6ZU5|1|S60|A|495","view")</f>
        <v>view</v>
      </c>
      <c r="E80" s="3" t="s">
        <v>118</v>
      </c>
      <c r="G80" s="3" t="s">
        <v>472</v>
      </c>
      <c r="I80" s="3" t="s">
        <v>15</v>
      </c>
      <c r="J80" s="3" t="s">
        <v>120</v>
      </c>
    </row>
    <row r="81" customFormat="false" ht="23.85" hidden="false" customHeight="false" outlineLevel="0" collapsed="false">
      <c r="A81" s="1" t="s">
        <v>458</v>
      </c>
      <c r="B81" s="1" t="s">
        <v>473</v>
      </c>
      <c r="C81" s="1" t="s">
        <v>474</v>
      </c>
      <c r="D81" s="2" t="str">
        <f aca="false">HYPERLINK("http://rna.bgsu.edu/rna3dhub/display3D/unitid/6ZU5|1|S60|G|75,6ZU5|1|S60|A|129","view")</f>
        <v>view</v>
      </c>
      <c r="E81" s="3" t="s">
        <v>475</v>
      </c>
      <c r="F81" s="3" t="s">
        <v>476</v>
      </c>
      <c r="G81" s="3" t="s">
        <v>477</v>
      </c>
      <c r="H81" s="3" t="s">
        <v>478</v>
      </c>
      <c r="I81" s="3" t="s">
        <v>273</v>
      </c>
      <c r="J81" s="3" t="s">
        <v>479</v>
      </c>
    </row>
    <row r="82" customFormat="false" ht="23.85" hidden="false" customHeight="false" outlineLevel="0" collapsed="false">
      <c r="A82" s="1" t="s">
        <v>458</v>
      </c>
      <c r="B82" s="1" t="s">
        <v>480</v>
      </c>
      <c r="C82" s="1" t="s">
        <v>481</v>
      </c>
      <c r="D82" s="2" t="str">
        <f aca="false">HYPERLINK("http://rna.bgsu.edu/rna3dhub/display3D/unitid/6ZU5|1|S60|C|351,6ZU5|1|S60|A|405","view")</f>
        <v>view</v>
      </c>
      <c r="E82" s="3" t="s">
        <v>482</v>
      </c>
      <c r="F82" s="3" t="s">
        <v>483</v>
      </c>
      <c r="G82" s="3" t="s">
        <v>483</v>
      </c>
      <c r="H82" s="3" t="s">
        <v>484</v>
      </c>
      <c r="I82" s="3" t="s">
        <v>485</v>
      </c>
      <c r="J82" s="3" t="s">
        <v>486</v>
      </c>
    </row>
    <row r="83" customFormat="false" ht="35.05" hidden="false" customHeight="false" outlineLevel="0" collapsed="false">
      <c r="A83" s="1" t="s">
        <v>458</v>
      </c>
      <c r="B83" s="1" t="s">
        <v>487</v>
      </c>
      <c r="C83" s="1" t="s">
        <v>488</v>
      </c>
      <c r="D83" s="2" t="str">
        <f aca="false">HYPERLINK("http://rna.bgsu.edu/rna3dhub/display3D/unitid/6ZU5|1|S60|G|425,6ZU5|1|S60|A|432","view")</f>
        <v>view</v>
      </c>
      <c r="E83" s="3" t="s">
        <v>217</v>
      </c>
      <c r="F83" s="3" t="s">
        <v>489</v>
      </c>
      <c r="G83" s="3" t="s">
        <v>490</v>
      </c>
      <c r="H83" s="3" t="s">
        <v>491</v>
      </c>
      <c r="I83" s="3" t="s">
        <v>45</v>
      </c>
      <c r="J83" s="3" t="s">
        <v>103</v>
      </c>
    </row>
    <row r="84" customFormat="false" ht="12.8" hidden="false" customHeight="false" outlineLevel="0" collapsed="false">
      <c r="A84" s="1" t="s">
        <v>458</v>
      </c>
      <c r="B84" s="1" t="s">
        <v>492</v>
      </c>
      <c r="C84" s="1" t="s">
        <v>493</v>
      </c>
      <c r="D84" s="2" t="str">
        <f aca="false">HYPERLINK("http://rna.bgsu.edu/rna3dhub/display3D/unitid/6ZU5|1|S60|A|431,6ZU5|1|S60|C|466","view")</f>
        <v>view</v>
      </c>
      <c r="E84" s="3" t="s">
        <v>237</v>
      </c>
      <c r="F84" s="3" t="s">
        <v>494</v>
      </c>
      <c r="G84" s="3" t="s">
        <v>495</v>
      </c>
      <c r="I84" s="3" t="s">
        <v>213</v>
      </c>
      <c r="J84" s="3" t="s">
        <v>240</v>
      </c>
    </row>
    <row r="85" customFormat="false" ht="12.8" hidden="false" customHeight="false" outlineLevel="0" collapsed="false">
      <c r="A85" s="1" t="s">
        <v>458</v>
      </c>
      <c r="B85" s="1" t="s">
        <v>496</v>
      </c>
      <c r="C85" s="1" t="s">
        <v>497</v>
      </c>
      <c r="D85" s="2" t="str">
        <f aca="false">HYPERLINK("http://rna.bgsu.edu/rna3dhub/display3D/unitid/6ZU5|1|S60|A|651,6ZU5|1|S60|C|686","view")</f>
        <v>view</v>
      </c>
      <c r="E85" s="3" t="s">
        <v>118</v>
      </c>
      <c r="G85" s="3" t="s">
        <v>498</v>
      </c>
      <c r="I85" s="3" t="s">
        <v>145</v>
      </c>
      <c r="J85" s="3" t="s">
        <v>312</v>
      </c>
    </row>
    <row r="86" customFormat="false" ht="12.8" hidden="false" customHeight="false" outlineLevel="0" collapsed="false">
      <c r="A86" s="1" t="s">
        <v>458</v>
      </c>
      <c r="B86" s="1" t="s">
        <v>499</v>
      </c>
      <c r="C86" s="1" t="s">
        <v>500</v>
      </c>
      <c r="D86" s="2" t="str">
        <f aca="false">HYPERLINK("http://rna.bgsu.edu/rna3dhub/display3D/unitid/6ZU5|1|S60|A|688,6ZU5|1|S60|G|1388","view")</f>
        <v>view</v>
      </c>
      <c r="E86" s="3" t="s">
        <v>106</v>
      </c>
      <c r="F86" s="3" t="s">
        <v>501</v>
      </c>
      <c r="G86" s="3" t="s">
        <v>502</v>
      </c>
      <c r="H86" s="3" t="s">
        <v>503</v>
      </c>
      <c r="I86" s="3" t="s">
        <v>110</v>
      </c>
      <c r="J86" s="3" t="s">
        <v>504</v>
      </c>
    </row>
    <row r="87" customFormat="false" ht="12.8" hidden="false" customHeight="false" outlineLevel="0" collapsed="false">
      <c r="A87" s="1" t="s">
        <v>458</v>
      </c>
      <c r="B87" s="1" t="s">
        <v>505</v>
      </c>
      <c r="C87" s="1" t="s">
        <v>506</v>
      </c>
      <c r="D87" s="2" t="str">
        <f aca="false">HYPERLINK("http://rna.bgsu.edu/rna3dhub/display3D/unitid/6ZU5|1|S60|A|779,6ZU5|1|S60|A|834","view")</f>
        <v>view</v>
      </c>
      <c r="E87" s="3" t="s">
        <v>370</v>
      </c>
      <c r="F87" s="3" t="s">
        <v>507</v>
      </c>
      <c r="G87" s="3" t="s">
        <v>508</v>
      </c>
      <c r="I87" s="3" t="s">
        <v>145</v>
      </c>
      <c r="J87" s="3" t="s">
        <v>373</v>
      </c>
    </row>
    <row r="88" customFormat="false" ht="12.8" hidden="false" customHeight="false" outlineLevel="0" collapsed="false">
      <c r="A88" s="1" t="s">
        <v>458</v>
      </c>
      <c r="B88" s="1" t="s">
        <v>509</v>
      </c>
      <c r="C88" s="1" t="s">
        <v>466</v>
      </c>
      <c r="D88" s="2" t="str">
        <f aca="false">HYPERLINK("http://rna.bgsu.edu/rna3dhub/display3D/unitid/6ZU5|1|S60|A|836,6ZU5|1|S60|A|990","view")</f>
        <v>view</v>
      </c>
      <c r="E88" s="3" t="s">
        <v>461</v>
      </c>
      <c r="F88" s="3" t="s">
        <v>510</v>
      </c>
      <c r="G88" s="3" t="s">
        <v>511</v>
      </c>
      <c r="I88" s="3" t="s">
        <v>15</v>
      </c>
      <c r="J88" s="3" t="s">
        <v>464</v>
      </c>
    </row>
    <row r="89" customFormat="false" ht="12.8" hidden="false" customHeight="false" outlineLevel="0" collapsed="false">
      <c r="A89" s="1" t="s">
        <v>458</v>
      </c>
      <c r="B89" s="1" t="s">
        <v>512</v>
      </c>
      <c r="C89" s="1" t="s">
        <v>513</v>
      </c>
      <c r="D89" s="2" t="str">
        <f aca="false">HYPERLINK("http://rna.bgsu.edu/rna3dhub/display3D/unitid/6ZU5|1|S60|C|841,6ZU5|1|S60|A|1365","view")</f>
        <v>view</v>
      </c>
      <c r="E89" s="3" t="s">
        <v>118</v>
      </c>
      <c r="G89" s="3" t="s">
        <v>514</v>
      </c>
      <c r="I89" s="3" t="s">
        <v>515</v>
      </c>
      <c r="J89" s="3" t="s">
        <v>120</v>
      </c>
    </row>
    <row r="90" customFormat="false" ht="12.8" hidden="false" customHeight="false" outlineLevel="0" collapsed="false">
      <c r="A90" s="1" t="s">
        <v>458</v>
      </c>
      <c r="B90" s="1" t="s">
        <v>516</v>
      </c>
      <c r="C90" s="1" t="s">
        <v>517</v>
      </c>
      <c r="D90" s="2" t="str">
        <f aca="false">HYPERLINK("http://rna.bgsu.edu/rna3dhub/display3D/unitid/6ZU5|1|S60|U|866,6ZU5|1|S60|A|1241","view")</f>
        <v>view</v>
      </c>
      <c r="E90" s="3" t="s">
        <v>13</v>
      </c>
      <c r="G90" s="3" t="s">
        <v>518</v>
      </c>
      <c r="I90" s="3" t="s">
        <v>15</v>
      </c>
      <c r="J90" s="3" t="s">
        <v>519</v>
      </c>
    </row>
    <row r="91" customFormat="false" ht="12.8" hidden="false" customHeight="false" outlineLevel="0" collapsed="false">
      <c r="A91" s="1" t="s">
        <v>458</v>
      </c>
      <c r="B91" s="1" t="s">
        <v>520</v>
      </c>
      <c r="C91" s="1" t="s">
        <v>521</v>
      </c>
      <c r="D91" s="2" t="str">
        <f aca="false">HYPERLINK("http://rna.bgsu.edu/rna3dhub/display3D/unitid/6ZU5|1|S60|A|1198,6ZU5|1|S60|C|1238","view")</f>
        <v>view</v>
      </c>
      <c r="E91" s="3" t="s">
        <v>522</v>
      </c>
      <c r="F91" s="3" t="s">
        <v>523</v>
      </c>
      <c r="G91" s="3" t="s">
        <v>524</v>
      </c>
      <c r="H91" s="3" t="s">
        <v>525</v>
      </c>
      <c r="I91" s="3" t="s">
        <v>61</v>
      </c>
    </row>
    <row r="92" customFormat="false" ht="12.8" hidden="false" customHeight="false" outlineLevel="0" collapsed="false">
      <c r="A92" s="1" t="s">
        <v>458</v>
      </c>
      <c r="B92" s="1" t="s">
        <v>526</v>
      </c>
      <c r="C92" s="1" t="s">
        <v>527</v>
      </c>
      <c r="D92" s="2" t="str">
        <f aca="false">HYPERLINK("http://rna.bgsu.edu/rna3dhub/display3D/unitid/6ZU5|1|S60|G|1360,6ZU5|1|S60|A|1381","view")</f>
        <v>view</v>
      </c>
      <c r="E92" s="3" t="s">
        <v>528</v>
      </c>
      <c r="G92" s="3" t="s">
        <v>529</v>
      </c>
      <c r="I92" s="3" t="s">
        <v>15</v>
      </c>
      <c r="J92" s="3" t="s">
        <v>69</v>
      </c>
    </row>
    <row r="93" customFormat="false" ht="12.8" hidden="false" customHeight="false" outlineLevel="0" collapsed="false">
      <c r="A93" s="1" t="s">
        <v>530</v>
      </c>
      <c r="B93" s="1" t="s">
        <v>531</v>
      </c>
      <c r="C93" s="1" t="s">
        <v>532</v>
      </c>
      <c r="D93" s="2" t="str">
        <f aca="false">HYPERLINK("http://rna.bgsu.edu/rna3dhub/display3D/unitid/7AIH|1|1|G|220,7AIH|1|1|G|881","view")</f>
        <v>view</v>
      </c>
      <c r="E93" s="3" t="s">
        <v>533</v>
      </c>
      <c r="F93" s="3" t="s">
        <v>534</v>
      </c>
      <c r="I93" s="3" t="s">
        <v>311</v>
      </c>
      <c r="J93" s="3" t="s">
        <v>535</v>
      </c>
    </row>
    <row r="94" customFormat="false" ht="12.8" hidden="false" customHeight="false" outlineLevel="0" collapsed="false">
      <c r="A94" s="1" t="s">
        <v>530</v>
      </c>
      <c r="B94" s="1" t="s">
        <v>536</v>
      </c>
      <c r="C94" s="1" t="s">
        <v>537</v>
      </c>
      <c r="D94" s="2" t="str">
        <f aca="false">HYPERLINK("http://rna.bgsu.edu/rna3dhub/display3D/unitid/7AIH|1|1|U|260,7AIH|1|1|A|625","view")</f>
        <v>view</v>
      </c>
      <c r="E94" s="3" t="s">
        <v>538</v>
      </c>
      <c r="F94" s="3" t="s">
        <v>539</v>
      </c>
      <c r="G94" s="3" t="s">
        <v>540</v>
      </c>
      <c r="I94" s="3" t="s">
        <v>15</v>
      </c>
      <c r="J94" s="3" t="s">
        <v>519</v>
      </c>
    </row>
    <row r="95" customFormat="false" ht="12.8" hidden="false" customHeight="false" outlineLevel="0" collapsed="false">
      <c r="A95" s="1" t="s">
        <v>530</v>
      </c>
      <c r="B95" s="1" t="s">
        <v>541</v>
      </c>
      <c r="C95" s="1" t="s">
        <v>542</v>
      </c>
      <c r="D95" s="2" t="str">
        <f aca="false">HYPERLINK("http://rna.bgsu.edu/rna3dhub/display3D/unitid/7AIH|1|1|C|298,7AIH|1|1|G|645","view")</f>
        <v>view</v>
      </c>
      <c r="E95" s="3" t="s">
        <v>441</v>
      </c>
      <c r="F95" s="3" t="s">
        <v>543</v>
      </c>
      <c r="G95" s="3" t="s">
        <v>544</v>
      </c>
      <c r="I95" s="3" t="s">
        <v>45</v>
      </c>
    </row>
    <row r="96" customFormat="false" ht="12.8" hidden="false" customHeight="false" outlineLevel="0" collapsed="false">
      <c r="A96" s="1" t="s">
        <v>530</v>
      </c>
      <c r="B96" s="1" t="s">
        <v>545</v>
      </c>
      <c r="C96" s="1" t="s">
        <v>546</v>
      </c>
      <c r="D96" s="2" t="str">
        <f aca="false">HYPERLINK("http://rna.bgsu.edu/rna3dhub/display3D/unitid/7AIH|1|1|A|773,7AIH|1|1|C|1040","view")</f>
        <v>view</v>
      </c>
      <c r="E96" s="3" t="s">
        <v>547</v>
      </c>
      <c r="F96" s="3" t="s">
        <v>548</v>
      </c>
      <c r="G96" s="3" t="s">
        <v>549</v>
      </c>
      <c r="I96" s="3" t="s">
        <v>145</v>
      </c>
      <c r="J96" s="3" t="s">
        <v>550</v>
      </c>
    </row>
    <row r="97" customFormat="false" ht="23.85" hidden="false" customHeight="false" outlineLevel="0" collapsed="false">
      <c r="A97" s="1" t="s">
        <v>551</v>
      </c>
      <c r="B97" s="1" t="s">
        <v>552</v>
      </c>
      <c r="C97" s="1" t="s">
        <v>553</v>
      </c>
      <c r="D97" s="2" t="str">
        <f aca="false">HYPERLINK("http://rna.bgsu.edu/rna3dhub/display3D/unitid/7DCO|1|F|C|61,7DCO|1|F|U|80","view")</f>
        <v>view</v>
      </c>
      <c r="E97" s="3" t="s">
        <v>554</v>
      </c>
      <c r="F97" s="3" t="s">
        <v>555</v>
      </c>
      <c r="G97" s="3" t="s">
        <v>555</v>
      </c>
      <c r="H97" s="3" t="s">
        <v>556</v>
      </c>
      <c r="I97" s="3" t="s">
        <v>557</v>
      </c>
      <c r="J97" s="3" t="s">
        <v>558</v>
      </c>
    </row>
    <row r="98" customFormat="false" ht="23.85" hidden="false" customHeight="false" outlineLevel="0" collapsed="false">
      <c r="A98" s="1" t="s">
        <v>559</v>
      </c>
      <c r="B98" s="1" t="s">
        <v>560</v>
      </c>
      <c r="C98" s="1" t="s">
        <v>561</v>
      </c>
      <c r="D98" s="2" t="str">
        <f aca="false">HYPERLINK("http://rna.bgsu.edu/rna3dhub/display3D/unitid/7DVQ|1|F|C|28,7DVQ|1|F|U|46","view")</f>
        <v>view</v>
      </c>
      <c r="E98" s="3" t="s">
        <v>554</v>
      </c>
      <c r="F98" s="3" t="s">
        <v>562</v>
      </c>
      <c r="G98" s="3" t="s">
        <v>562</v>
      </c>
      <c r="H98" s="3" t="s">
        <v>563</v>
      </c>
      <c r="I98" s="3" t="s">
        <v>557</v>
      </c>
      <c r="J98" s="3" t="s">
        <v>558</v>
      </c>
    </row>
    <row r="99" customFormat="false" ht="12.8" hidden="false" customHeight="false" outlineLevel="0" collapsed="false">
      <c r="A99" s="1" t="s">
        <v>564</v>
      </c>
      <c r="B99" s="1" t="s">
        <v>565</v>
      </c>
      <c r="C99" s="1" t="s">
        <v>566</v>
      </c>
      <c r="D99" s="2" t="str">
        <f aca="false">HYPERLINK("http://rna.bgsu.edu/rna3dhub/display3D/unitid/7EZ2|1|N|G|22,7EZ2|1|N|A|207","view")</f>
        <v>view</v>
      </c>
      <c r="E99" s="3" t="s">
        <v>567</v>
      </c>
      <c r="F99" s="3" t="s">
        <v>568</v>
      </c>
      <c r="G99" s="3" t="s">
        <v>569</v>
      </c>
      <c r="I99" s="3" t="s">
        <v>82</v>
      </c>
      <c r="J99" s="3" t="s">
        <v>570</v>
      </c>
    </row>
    <row r="100" customFormat="false" ht="23.85" hidden="false" customHeight="false" outlineLevel="0" collapsed="false">
      <c r="A100" s="1" t="s">
        <v>571</v>
      </c>
      <c r="B100" s="1" t="s">
        <v>572</v>
      </c>
      <c r="C100" s="1" t="s">
        <v>573</v>
      </c>
      <c r="D100" s="2" t="str">
        <f aca="false">HYPERLINK("http://rna.bgsu.edu/rna3dhub/display3D/unitid/7LYF|1|A|G|18,7LYF|1|A|U|118","view")</f>
        <v>view</v>
      </c>
      <c r="E100" s="3" t="s">
        <v>574</v>
      </c>
      <c r="F100" s="3" t="s">
        <v>575</v>
      </c>
      <c r="G100" s="3" t="s">
        <v>575</v>
      </c>
      <c r="H100" s="3" t="s">
        <v>576</v>
      </c>
      <c r="I100" s="3" t="s">
        <v>61</v>
      </c>
      <c r="J100" s="3" t="s">
        <v>577</v>
      </c>
    </row>
    <row r="101" customFormat="false" ht="23.85" hidden="false" customHeight="false" outlineLevel="0" collapsed="false">
      <c r="A101" s="1" t="s">
        <v>578</v>
      </c>
      <c r="B101" s="1" t="s">
        <v>579</v>
      </c>
      <c r="C101" s="1" t="s">
        <v>580</v>
      </c>
      <c r="D101" s="2" t="str">
        <f aca="false">HYPERLINK("http://rna.bgsu.edu/rna3dhub/display3D/unitid/7M4Y|1|A|G|194,7M4Y|1|A|A|1360","view")</f>
        <v>view</v>
      </c>
      <c r="E101" s="3" t="s">
        <v>581</v>
      </c>
      <c r="F101" s="3" t="s">
        <v>582</v>
      </c>
      <c r="G101" s="3" t="s">
        <v>583</v>
      </c>
      <c r="H101" s="3" t="s">
        <v>584</v>
      </c>
      <c r="I101" s="3" t="s">
        <v>294</v>
      </c>
      <c r="J101" s="3" t="s">
        <v>585</v>
      </c>
    </row>
    <row r="102" customFormat="false" ht="12.8" hidden="false" customHeight="false" outlineLevel="0" collapsed="false">
      <c r="A102" s="1" t="s">
        <v>578</v>
      </c>
      <c r="B102" s="1" t="s">
        <v>586</v>
      </c>
      <c r="C102" s="1" t="s">
        <v>587</v>
      </c>
      <c r="D102" s="2" t="str">
        <f aca="false">HYPERLINK("http://rna.bgsu.edu/rna3dhub/display3D/unitid/7M4Y|1|A|A|202,7M4Y|1|A|G|257","view")</f>
        <v>view</v>
      </c>
      <c r="E102" s="3" t="s">
        <v>588</v>
      </c>
      <c r="F102" s="3" t="s">
        <v>589</v>
      </c>
      <c r="G102" s="3" t="s">
        <v>590</v>
      </c>
      <c r="I102" s="3" t="s">
        <v>180</v>
      </c>
      <c r="J102" s="3" t="s">
        <v>591</v>
      </c>
    </row>
    <row r="103" customFormat="false" ht="12.8" hidden="false" customHeight="false" outlineLevel="0" collapsed="false">
      <c r="A103" s="1" t="s">
        <v>578</v>
      </c>
      <c r="B103" s="1" t="s">
        <v>592</v>
      </c>
      <c r="C103" s="1" t="s">
        <v>593</v>
      </c>
      <c r="D103" s="2" t="str">
        <f aca="false">HYPERLINK("http://rna.bgsu.edu/rna3dhub/display3D/unitid/7M4Y|1|A|A|206,7M4Y|1|A|C|2074","view")</f>
        <v>view</v>
      </c>
      <c r="E103" s="3" t="s">
        <v>118</v>
      </c>
      <c r="G103" s="3" t="s">
        <v>594</v>
      </c>
      <c r="I103" s="3" t="s">
        <v>311</v>
      </c>
    </row>
    <row r="104" customFormat="false" ht="12.8" hidden="false" customHeight="false" outlineLevel="0" collapsed="false">
      <c r="A104" s="1" t="s">
        <v>578</v>
      </c>
      <c r="B104" s="1" t="s">
        <v>595</v>
      </c>
      <c r="C104" s="1" t="s">
        <v>596</v>
      </c>
      <c r="D104" s="2" t="str">
        <f aca="false">HYPERLINK("http://rna.bgsu.edu/rna3dhub/display3D/unitid/7M4Y|1|A|U|207,7M4Y|1|A|G|385","view")</f>
        <v>view</v>
      </c>
      <c r="E104" s="3" t="s">
        <v>597</v>
      </c>
      <c r="F104" s="3" t="s">
        <v>598</v>
      </c>
      <c r="I104" s="3" t="s">
        <v>260</v>
      </c>
      <c r="J104" s="3" t="s">
        <v>599</v>
      </c>
    </row>
    <row r="105" customFormat="false" ht="23.85" hidden="false" customHeight="false" outlineLevel="0" collapsed="false">
      <c r="A105" s="1" t="s">
        <v>578</v>
      </c>
      <c r="B105" s="1" t="s">
        <v>600</v>
      </c>
      <c r="C105" s="1" t="s">
        <v>601</v>
      </c>
      <c r="D105" s="2" t="str">
        <f aca="false">HYPERLINK("http://rna.bgsu.edu/rna3dhub/display3D/unitid/7M4Y|1|A|A|442,7M4Y|1|A|G|1240","view")</f>
        <v>view</v>
      </c>
      <c r="E105" s="3" t="s">
        <v>217</v>
      </c>
      <c r="F105" s="3" t="s">
        <v>602</v>
      </c>
      <c r="G105" s="3" t="s">
        <v>603</v>
      </c>
      <c r="H105" s="3" t="s">
        <v>604</v>
      </c>
      <c r="I105" s="3" t="s">
        <v>45</v>
      </c>
      <c r="J105" s="3" t="s">
        <v>409</v>
      </c>
    </row>
    <row r="106" customFormat="false" ht="12.8" hidden="false" customHeight="false" outlineLevel="0" collapsed="false">
      <c r="A106" s="1" t="s">
        <v>578</v>
      </c>
      <c r="B106" s="1" t="s">
        <v>605</v>
      </c>
      <c r="C106" s="1" t="s">
        <v>606</v>
      </c>
      <c r="D106" s="2" t="str">
        <f aca="false">HYPERLINK("http://rna.bgsu.edu/rna3dhub/display3D/unitid/7M4Y|1|A|A|465,7M4Y|1|A|C|793","view")</f>
        <v>view</v>
      </c>
      <c r="E106" s="3" t="s">
        <v>58</v>
      </c>
      <c r="F106" s="3" t="s">
        <v>607</v>
      </c>
      <c r="G106" s="3" t="s">
        <v>608</v>
      </c>
      <c r="I106" s="3" t="s">
        <v>145</v>
      </c>
      <c r="J106" s="3" t="s">
        <v>312</v>
      </c>
    </row>
    <row r="107" customFormat="false" ht="23.85" hidden="false" customHeight="false" outlineLevel="0" collapsed="false">
      <c r="A107" s="1" t="s">
        <v>578</v>
      </c>
      <c r="B107" s="1" t="s">
        <v>609</v>
      </c>
      <c r="C107" s="1" t="s">
        <v>610</v>
      </c>
      <c r="D107" s="2" t="str">
        <f aca="false">HYPERLINK("http://rna.bgsu.edu/rna3dhub/display3D/unitid/7M4Y|1|A|A|629,7M4Y|1|A|G|2411","view")</f>
        <v>view</v>
      </c>
      <c r="E107" s="3" t="s">
        <v>611</v>
      </c>
      <c r="F107" s="3" t="s">
        <v>612</v>
      </c>
      <c r="G107" s="3" t="s">
        <v>613</v>
      </c>
      <c r="H107" s="3" t="s">
        <v>614</v>
      </c>
      <c r="I107" s="3" t="s">
        <v>294</v>
      </c>
      <c r="J107" s="3" t="s">
        <v>111</v>
      </c>
    </row>
    <row r="108" customFormat="false" ht="23.85" hidden="false" customHeight="false" outlineLevel="0" collapsed="false">
      <c r="A108" s="1" t="s">
        <v>578</v>
      </c>
      <c r="B108" s="1" t="s">
        <v>615</v>
      </c>
      <c r="C108" s="1" t="s">
        <v>616</v>
      </c>
      <c r="D108" s="2" t="str">
        <f aca="false">HYPERLINK("http://rna.bgsu.edu/rna3dhub/display3D/unitid/7M4Y|1|A|A|641,7M4Y|1|A|A|2365","view")</f>
        <v>view</v>
      </c>
      <c r="E108" s="3" t="s">
        <v>334</v>
      </c>
      <c r="F108" s="3" t="s">
        <v>617</v>
      </c>
      <c r="G108" s="3" t="s">
        <v>617</v>
      </c>
      <c r="H108" s="3" t="s">
        <v>618</v>
      </c>
      <c r="I108" s="3" t="s">
        <v>337</v>
      </c>
      <c r="J108" s="3" t="s">
        <v>338</v>
      </c>
    </row>
    <row r="109" customFormat="false" ht="12.8" hidden="false" customHeight="false" outlineLevel="0" collapsed="false">
      <c r="A109" s="1" t="s">
        <v>578</v>
      </c>
      <c r="B109" s="1" t="s">
        <v>619</v>
      </c>
      <c r="C109" s="1" t="s">
        <v>620</v>
      </c>
      <c r="D109" s="2" t="str">
        <f aca="false">HYPERLINK("http://rna.bgsu.edu/rna3dhub/display3D/unitid/7M4Y|1|A|A|674,7M4Y|1|A|7MG|2065","view")</f>
        <v>view</v>
      </c>
      <c r="E109" s="3" t="s">
        <v>621</v>
      </c>
      <c r="F109" s="3" t="s">
        <v>622</v>
      </c>
      <c r="I109" s="3" t="s">
        <v>45</v>
      </c>
    </row>
    <row r="110" customFormat="false" ht="12.8" hidden="false" customHeight="false" outlineLevel="0" collapsed="false">
      <c r="A110" s="1" t="s">
        <v>578</v>
      </c>
      <c r="B110" s="1" t="s">
        <v>623</v>
      </c>
      <c r="C110" s="1" t="s">
        <v>624</v>
      </c>
      <c r="D110" s="2" t="str">
        <f aca="false">HYPERLINK("http://rna.bgsu.edu/rna3dhub/display3D/unitid/7M4Y|1|A|A|691,7M4Y|1|A|A|1348","view")</f>
        <v>view</v>
      </c>
      <c r="E110" s="3" t="s">
        <v>625</v>
      </c>
      <c r="F110" s="3" t="s">
        <v>626</v>
      </c>
      <c r="G110" s="3" t="s">
        <v>627</v>
      </c>
      <c r="I110" s="3" t="s">
        <v>628</v>
      </c>
      <c r="J110" s="3" t="s">
        <v>629</v>
      </c>
    </row>
    <row r="111" customFormat="false" ht="23.85" hidden="false" customHeight="false" outlineLevel="0" collapsed="false">
      <c r="A111" s="1" t="s">
        <v>578</v>
      </c>
      <c r="B111" s="1" t="s">
        <v>630</v>
      </c>
      <c r="C111" s="1" t="s">
        <v>631</v>
      </c>
      <c r="D111" s="2" t="str">
        <f aca="false">HYPERLINK("http://rna.bgsu.edu/rna3dhub/display3D/unitid/7M4Y|1|A|A|697,7M4Y|1|A|G|1631","view")</f>
        <v>view</v>
      </c>
      <c r="E111" s="3" t="s">
        <v>106</v>
      </c>
      <c r="F111" s="3" t="s">
        <v>632</v>
      </c>
      <c r="G111" s="3" t="s">
        <v>633</v>
      </c>
      <c r="H111" s="3" t="s">
        <v>634</v>
      </c>
      <c r="I111" s="3" t="s">
        <v>110</v>
      </c>
      <c r="J111" s="3" t="s">
        <v>635</v>
      </c>
    </row>
    <row r="112" customFormat="false" ht="12.8" hidden="false" customHeight="false" outlineLevel="0" collapsed="false">
      <c r="A112" s="1" t="s">
        <v>578</v>
      </c>
      <c r="B112" s="1" t="s">
        <v>636</v>
      </c>
      <c r="C112" s="1" t="s">
        <v>637</v>
      </c>
      <c r="D112" s="2" t="str">
        <f aca="false">HYPERLINK("http://rna.bgsu.edu/rna3dhub/display3D/unitid/7M4Y|1|A|G|756,7M4Y|1|A|A|1977","view")</f>
        <v>view</v>
      </c>
      <c r="E112" s="3" t="s">
        <v>638</v>
      </c>
      <c r="F112" s="3" t="s">
        <v>639</v>
      </c>
      <c r="G112" s="3" t="s">
        <v>640</v>
      </c>
      <c r="I112" s="3" t="s">
        <v>294</v>
      </c>
      <c r="J112" s="3" t="s">
        <v>641</v>
      </c>
    </row>
    <row r="113" customFormat="false" ht="23.85" hidden="false" customHeight="false" outlineLevel="0" collapsed="false">
      <c r="A113" s="1" t="s">
        <v>578</v>
      </c>
      <c r="B113" s="1" t="s">
        <v>642</v>
      </c>
      <c r="C113" s="1" t="s">
        <v>643</v>
      </c>
      <c r="D113" s="2" t="str">
        <f aca="false">HYPERLINK("http://rna.bgsu.edu/rna3dhub/display3D/unitid/7M4Y|1|A|G|951,7M4Y|1|A|A|2270","view")</f>
        <v>view</v>
      </c>
      <c r="E113" s="3" t="s">
        <v>98</v>
      </c>
      <c r="F113" s="3" t="s">
        <v>644</v>
      </c>
      <c r="G113" s="3" t="s">
        <v>645</v>
      </c>
      <c r="H113" s="3" t="s">
        <v>646</v>
      </c>
      <c r="I113" s="3" t="s">
        <v>15</v>
      </c>
      <c r="J113" s="3" t="s">
        <v>69</v>
      </c>
    </row>
    <row r="114" customFormat="false" ht="12.8" hidden="false" customHeight="false" outlineLevel="0" collapsed="false">
      <c r="A114" s="1" t="s">
        <v>578</v>
      </c>
      <c r="B114" s="1" t="s">
        <v>647</v>
      </c>
      <c r="C114" s="1" t="s">
        <v>648</v>
      </c>
      <c r="D114" s="2" t="str">
        <f aca="false">HYPERLINK("http://rna.bgsu.edu/rna3dhub/display3D/unitid/7M4Y|1|A|C|968,7M4Y|1|A|A|980","view")</f>
        <v>view</v>
      </c>
      <c r="E114" s="3" t="s">
        <v>237</v>
      </c>
      <c r="F114" s="3" t="s">
        <v>649</v>
      </c>
      <c r="G114" s="3" t="s">
        <v>650</v>
      </c>
      <c r="I114" s="3" t="s">
        <v>628</v>
      </c>
      <c r="J114" s="3" t="s">
        <v>356</v>
      </c>
    </row>
    <row r="115" customFormat="false" ht="12.8" hidden="false" customHeight="false" outlineLevel="0" collapsed="false">
      <c r="A115" s="1" t="s">
        <v>578</v>
      </c>
      <c r="B115" s="1" t="s">
        <v>651</v>
      </c>
      <c r="C115" s="1" t="s">
        <v>652</v>
      </c>
      <c r="D115" s="2" t="str">
        <f aca="false">HYPERLINK("http://rna.bgsu.edu/rna3dhub/display3D/unitid/7M4Y|1|A|A|1026,7M4Y|1|A|C|2461","view")</f>
        <v>view</v>
      </c>
      <c r="E115" s="3" t="s">
        <v>58</v>
      </c>
      <c r="F115" s="3" t="s">
        <v>653</v>
      </c>
      <c r="G115" s="3" t="s">
        <v>654</v>
      </c>
      <c r="I115" s="3" t="s">
        <v>145</v>
      </c>
      <c r="J115" s="3" t="s">
        <v>312</v>
      </c>
    </row>
    <row r="116" customFormat="false" ht="23.85" hidden="false" customHeight="false" outlineLevel="0" collapsed="false">
      <c r="A116" s="1" t="s">
        <v>578</v>
      </c>
      <c r="B116" s="1" t="s">
        <v>655</v>
      </c>
      <c r="C116" s="1" t="s">
        <v>656</v>
      </c>
      <c r="D116" s="2" t="str">
        <f aca="false">HYPERLINK("http://rna.bgsu.edu/rna3dhub/display3D/unitid/7M4Y|1|A|G|1333,7M4Y|1|A|A|1388","view")</f>
        <v>view</v>
      </c>
      <c r="E116" s="3" t="s">
        <v>41</v>
      </c>
      <c r="F116" s="3" t="s">
        <v>657</v>
      </c>
      <c r="G116" s="3" t="s">
        <v>658</v>
      </c>
      <c r="H116" s="3" t="s">
        <v>659</v>
      </c>
      <c r="I116" s="3" t="s">
        <v>660</v>
      </c>
      <c r="J116" s="3" t="s">
        <v>661</v>
      </c>
    </row>
    <row r="117" customFormat="false" ht="12.8" hidden="false" customHeight="false" outlineLevel="0" collapsed="false">
      <c r="A117" s="1" t="s">
        <v>578</v>
      </c>
      <c r="B117" s="1" t="s">
        <v>662</v>
      </c>
      <c r="C117" s="1" t="s">
        <v>663</v>
      </c>
      <c r="D117" s="2" t="str">
        <f aca="false">HYPERLINK("http://rna.bgsu.edu/rna3dhub/display3D/unitid/7M4Y|1|A|A|1414,7M4Y|1|A|A|1489","view")</f>
        <v>view</v>
      </c>
      <c r="E117" s="3" t="s">
        <v>664</v>
      </c>
      <c r="F117" s="3" t="s">
        <v>665</v>
      </c>
      <c r="G117" s="3" t="s">
        <v>666</v>
      </c>
      <c r="I117" s="3" t="s">
        <v>667</v>
      </c>
      <c r="J117" s="3" t="s">
        <v>668</v>
      </c>
    </row>
    <row r="118" customFormat="false" ht="12.8" hidden="false" customHeight="false" outlineLevel="0" collapsed="false">
      <c r="A118" s="1" t="s">
        <v>578</v>
      </c>
      <c r="B118" s="1" t="s">
        <v>669</v>
      </c>
      <c r="C118" s="1" t="s">
        <v>670</v>
      </c>
      <c r="D118" s="2" t="str">
        <f aca="false">HYPERLINK("http://rna.bgsu.edu/rna3dhub/display3D/unitid/7M4Y|1|A|A|1472,7M4Y|1|A|C|1555","view")</f>
        <v>view</v>
      </c>
      <c r="E118" s="3" t="s">
        <v>118</v>
      </c>
      <c r="G118" s="3" t="s">
        <v>671</v>
      </c>
      <c r="I118" s="3" t="s">
        <v>145</v>
      </c>
    </row>
    <row r="119" customFormat="false" ht="12.8" hidden="false" customHeight="false" outlineLevel="0" collapsed="false">
      <c r="A119" s="1" t="s">
        <v>578</v>
      </c>
      <c r="B119" s="1" t="s">
        <v>672</v>
      </c>
      <c r="C119" s="1" t="s">
        <v>673</v>
      </c>
      <c r="D119" s="2" t="str">
        <f aca="false">HYPERLINK("http://rna.bgsu.edu/rna3dhub/display3D/unitid/7M4Y|1|A|G|1658,7M4Y|1|A|U|2685","view")</f>
        <v>view</v>
      </c>
      <c r="E119" s="3" t="s">
        <v>674</v>
      </c>
      <c r="F119" s="3" t="s">
        <v>675</v>
      </c>
      <c r="G119" s="3" t="s">
        <v>676</v>
      </c>
      <c r="I119" s="3" t="s">
        <v>677</v>
      </c>
      <c r="J119" s="3" t="s">
        <v>678</v>
      </c>
    </row>
    <row r="120" customFormat="false" ht="23.85" hidden="false" customHeight="false" outlineLevel="0" collapsed="false">
      <c r="A120" s="1" t="s">
        <v>578</v>
      </c>
      <c r="B120" s="1" t="s">
        <v>679</v>
      </c>
      <c r="C120" s="1" t="s">
        <v>680</v>
      </c>
      <c r="D120" s="2" t="str">
        <f aca="false">HYPERLINK("http://rna.bgsu.edu/rna3dhub/display3D/unitid/7M4Y|1|A|G|1746,7M4Y|1|A|A|2856","view")</f>
        <v>view</v>
      </c>
      <c r="E120" s="3" t="s">
        <v>41</v>
      </c>
      <c r="F120" s="3" t="s">
        <v>681</v>
      </c>
      <c r="G120" s="3" t="s">
        <v>682</v>
      </c>
      <c r="H120" s="3" t="s">
        <v>683</v>
      </c>
      <c r="I120" s="3" t="s">
        <v>45</v>
      </c>
      <c r="J120" s="3" t="s">
        <v>46</v>
      </c>
    </row>
    <row r="121" customFormat="false" ht="12.8" hidden="false" customHeight="false" outlineLevel="0" collapsed="false">
      <c r="A121" s="1" t="s">
        <v>578</v>
      </c>
      <c r="B121" s="1" t="s">
        <v>684</v>
      </c>
      <c r="C121" s="1" t="s">
        <v>685</v>
      </c>
      <c r="D121" s="2" t="str">
        <f aca="false">HYPERLINK("http://rna.bgsu.edu/rna3dhub/display3D/unitid/7M4Y|1|A|A|1781,7M4Y|1|A|G|2584","view")</f>
        <v>view</v>
      </c>
      <c r="E121" s="3" t="s">
        <v>66</v>
      </c>
      <c r="F121" s="3" t="s">
        <v>686</v>
      </c>
      <c r="G121" s="3" t="s">
        <v>687</v>
      </c>
      <c r="I121" s="3" t="s">
        <v>145</v>
      </c>
    </row>
    <row r="122" customFormat="false" ht="12.8" hidden="false" customHeight="false" outlineLevel="0" collapsed="false">
      <c r="A122" s="1" t="s">
        <v>578</v>
      </c>
      <c r="B122" s="1" t="s">
        <v>688</v>
      </c>
      <c r="C122" s="1" t="s">
        <v>689</v>
      </c>
      <c r="D122" s="2" t="str">
        <f aca="false">HYPERLINK("http://rna.bgsu.edu/rna3dhub/display3D/unitid/7M4Y|1|A|C|1789,7M4Y|1|A|A|1896","view")</f>
        <v>view</v>
      </c>
      <c r="E122" s="3" t="s">
        <v>58</v>
      </c>
      <c r="F122" s="3" t="s">
        <v>690</v>
      </c>
      <c r="G122" s="3" t="s">
        <v>691</v>
      </c>
      <c r="I122" s="3" t="s">
        <v>15</v>
      </c>
      <c r="J122" s="3" t="s">
        <v>120</v>
      </c>
    </row>
    <row r="123" customFormat="false" ht="23.85" hidden="false" customHeight="false" outlineLevel="0" collapsed="false">
      <c r="A123" s="1" t="s">
        <v>578</v>
      </c>
      <c r="B123" s="1" t="s">
        <v>692</v>
      </c>
      <c r="C123" s="1" t="s">
        <v>693</v>
      </c>
      <c r="D123" s="2" t="str">
        <f aca="false">HYPERLINK("http://rna.bgsu.edu/rna3dhub/display3D/unitid/7M4Y|1|A|A|1948,7M4Y|1|A|A|2556","view")</f>
        <v>view</v>
      </c>
      <c r="E123" s="3" t="s">
        <v>209</v>
      </c>
      <c r="F123" s="3" t="s">
        <v>694</v>
      </c>
      <c r="G123" s="3" t="s">
        <v>695</v>
      </c>
      <c r="H123" s="3" t="s">
        <v>696</v>
      </c>
      <c r="I123" s="3" t="s">
        <v>213</v>
      </c>
      <c r="J123" s="3" t="s">
        <v>214</v>
      </c>
    </row>
    <row r="124" customFormat="false" ht="23.85" hidden="false" customHeight="false" outlineLevel="0" collapsed="false">
      <c r="A124" s="1" t="s">
        <v>578</v>
      </c>
      <c r="B124" s="1" t="s">
        <v>697</v>
      </c>
      <c r="C124" s="1" t="s">
        <v>698</v>
      </c>
      <c r="D124" s="2" t="str">
        <f aca="false">HYPERLINK("http://rna.bgsu.edu/rna3dhub/display3D/unitid/7M4Y|1|A|A|1962,7M4Y|1|A|G|2588","view")</f>
        <v>view</v>
      </c>
      <c r="E124" s="3" t="s">
        <v>176</v>
      </c>
      <c r="F124" s="3" t="s">
        <v>699</v>
      </c>
      <c r="G124" s="3" t="s">
        <v>700</v>
      </c>
      <c r="H124" s="3" t="s">
        <v>701</v>
      </c>
      <c r="I124" s="3" t="s">
        <v>180</v>
      </c>
      <c r="J124" s="3" t="s">
        <v>127</v>
      </c>
    </row>
    <row r="125" customFormat="false" ht="12.8" hidden="false" customHeight="false" outlineLevel="0" collapsed="false">
      <c r="A125" s="1" t="s">
        <v>578</v>
      </c>
      <c r="B125" s="1" t="s">
        <v>702</v>
      </c>
      <c r="C125" s="1" t="s">
        <v>703</v>
      </c>
      <c r="D125" s="2" t="str">
        <f aca="false">HYPERLINK("http://rna.bgsu.edu/rna3dhub/display3D/unitid/7M4Y|1|A|C|2244,7M4Y|1|A|C|2271","view")</f>
        <v>view</v>
      </c>
      <c r="E125" s="3" t="s">
        <v>704</v>
      </c>
      <c r="G125" s="3" t="s">
        <v>705</v>
      </c>
      <c r="I125" s="3" t="s">
        <v>706</v>
      </c>
    </row>
    <row r="126" customFormat="false" ht="23.85" hidden="false" customHeight="false" outlineLevel="0" collapsed="false">
      <c r="A126" s="1" t="s">
        <v>578</v>
      </c>
      <c r="B126" s="1" t="s">
        <v>707</v>
      </c>
      <c r="C126" s="1" t="s">
        <v>708</v>
      </c>
      <c r="D126" s="2" t="str">
        <f aca="false">HYPERLINK("http://rna.bgsu.edu/rna3dhub/display3D/unitid/7M4Y|1|A|G|2432,7M4Y|1|A|A|2594","view")</f>
        <v>view</v>
      </c>
      <c r="E126" s="3" t="s">
        <v>41</v>
      </c>
      <c r="F126" s="3" t="s">
        <v>709</v>
      </c>
      <c r="G126" s="3" t="s">
        <v>710</v>
      </c>
      <c r="H126" s="3" t="s">
        <v>711</v>
      </c>
      <c r="I126" s="3" t="s">
        <v>45</v>
      </c>
      <c r="J126" s="3" t="s">
        <v>661</v>
      </c>
    </row>
    <row r="127" customFormat="false" ht="12.8" hidden="false" customHeight="false" outlineLevel="0" collapsed="false">
      <c r="A127" s="1" t="s">
        <v>578</v>
      </c>
      <c r="B127" s="1" t="s">
        <v>712</v>
      </c>
      <c r="C127" s="1" t="s">
        <v>713</v>
      </c>
      <c r="D127" s="2" t="str">
        <f aca="false">HYPERLINK("http://rna.bgsu.edu/rna3dhub/display3D/unitid/7M4Y|1|A|C|2503,7M4Y|1|A|G|2549","view")</f>
        <v>view</v>
      </c>
      <c r="E127" s="3" t="s">
        <v>441</v>
      </c>
      <c r="F127" s="3" t="s">
        <v>714</v>
      </c>
      <c r="G127" s="3" t="s">
        <v>715</v>
      </c>
      <c r="I127" s="3" t="s">
        <v>444</v>
      </c>
    </row>
    <row r="128" customFormat="false" ht="12.8" hidden="false" customHeight="false" outlineLevel="0" collapsed="false">
      <c r="A128" s="1" t="s">
        <v>578</v>
      </c>
      <c r="B128" s="1" t="s">
        <v>716</v>
      </c>
      <c r="C128" s="1" t="s">
        <v>717</v>
      </c>
      <c r="D128" s="2" t="str">
        <f aca="false">HYPERLINK("http://rna.bgsu.edu/rna3dhub/display3D/unitid/7M4Y|1|A|A|2527,7M4Y|1|A|C|2654","view")</f>
        <v>view</v>
      </c>
      <c r="E128" s="3" t="s">
        <v>237</v>
      </c>
      <c r="F128" s="3" t="s">
        <v>718</v>
      </c>
      <c r="G128" s="3" t="s">
        <v>719</v>
      </c>
      <c r="I128" s="3" t="s">
        <v>54</v>
      </c>
      <c r="J128" s="3" t="s">
        <v>240</v>
      </c>
    </row>
    <row r="129" customFormat="false" ht="23.85" hidden="false" customHeight="false" outlineLevel="0" collapsed="false">
      <c r="A129" s="1" t="s">
        <v>578</v>
      </c>
      <c r="B129" s="1" t="s">
        <v>720</v>
      </c>
      <c r="C129" s="1" t="s">
        <v>721</v>
      </c>
      <c r="D129" s="2" t="str">
        <f aca="false">HYPERLINK("http://rna.bgsu.edu/rna3dhub/display3D/unitid/7M4Y|1|a|G|98,7M4Y|1|a|A|147","view")</f>
        <v>view</v>
      </c>
      <c r="E129" s="3" t="s">
        <v>123</v>
      </c>
      <c r="F129" s="3" t="s">
        <v>722</v>
      </c>
      <c r="G129" s="3" t="s">
        <v>723</v>
      </c>
      <c r="H129" s="3" t="s">
        <v>724</v>
      </c>
      <c r="J129" s="3" t="s">
        <v>479</v>
      </c>
    </row>
    <row r="130" customFormat="false" ht="23.85" hidden="false" customHeight="false" outlineLevel="0" collapsed="false">
      <c r="A130" s="1" t="s">
        <v>578</v>
      </c>
      <c r="B130" s="1" t="s">
        <v>725</v>
      </c>
      <c r="C130" s="1" t="s">
        <v>726</v>
      </c>
      <c r="D130" s="2" t="str">
        <f aca="false">HYPERLINK("http://rna.bgsu.edu/rna3dhub/display3D/unitid/7M4Y|1|a|G|144,7M4Y|1|a|A|1443","view")</f>
        <v>view</v>
      </c>
      <c r="E130" s="3" t="s">
        <v>475</v>
      </c>
      <c r="F130" s="3" t="s">
        <v>727</v>
      </c>
      <c r="G130" s="3" t="s">
        <v>728</v>
      </c>
      <c r="H130" s="3" t="s">
        <v>729</v>
      </c>
      <c r="J130" s="3" t="s">
        <v>479</v>
      </c>
    </row>
    <row r="131" customFormat="false" ht="12.8" hidden="false" customHeight="false" outlineLevel="0" collapsed="false">
      <c r="A131" s="1" t="s">
        <v>578</v>
      </c>
      <c r="B131" s="1" t="s">
        <v>730</v>
      </c>
      <c r="C131" s="1" t="s">
        <v>731</v>
      </c>
      <c r="D131" s="2" t="str">
        <f aca="false">HYPERLINK("http://rna.bgsu.edu/rna3dhub/display3D/unitid/7M4Y|1|a|C|171,7M4Y|1|a|A|1444","view")</f>
        <v>view</v>
      </c>
      <c r="E131" s="3" t="s">
        <v>732</v>
      </c>
      <c r="F131" s="3" t="s">
        <v>733</v>
      </c>
      <c r="G131" s="3" t="s">
        <v>734</v>
      </c>
      <c r="J131" s="3" t="s">
        <v>120</v>
      </c>
    </row>
    <row r="132" customFormat="false" ht="23.85" hidden="false" customHeight="false" outlineLevel="0" collapsed="false">
      <c r="A132" s="1" t="s">
        <v>578</v>
      </c>
      <c r="B132" s="1" t="s">
        <v>735</v>
      </c>
      <c r="C132" s="1" t="s">
        <v>736</v>
      </c>
      <c r="D132" s="2" t="str">
        <f aca="false">HYPERLINK("http://rna.bgsu.edu/rna3dhub/display3D/unitid/7M4Y|1|a|G|228,7M4Y|1|a|A|259","view")</f>
        <v>view</v>
      </c>
      <c r="E132" s="3" t="s">
        <v>737</v>
      </c>
      <c r="F132" s="3" t="s">
        <v>738</v>
      </c>
      <c r="G132" s="3" t="s">
        <v>739</v>
      </c>
      <c r="H132" s="3" t="s">
        <v>740</v>
      </c>
      <c r="J132" s="3" t="s">
        <v>661</v>
      </c>
    </row>
    <row r="133" customFormat="false" ht="12.8" hidden="false" customHeight="false" outlineLevel="0" collapsed="false">
      <c r="A133" s="1" t="s">
        <v>578</v>
      </c>
      <c r="B133" s="1" t="s">
        <v>741</v>
      </c>
      <c r="C133" s="1" t="s">
        <v>742</v>
      </c>
      <c r="D133" s="2" t="str">
        <f aca="false">HYPERLINK("http://rna.bgsu.edu/rna3dhub/display3D/unitid/7M4Y|1|a|C|500,7M4Y|1|a|A|507","view")</f>
        <v>view</v>
      </c>
      <c r="E133" s="3" t="s">
        <v>732</v>
      </c>
      <c r="F133" s="3" t="s">
        <v>743</v>
      </c>
      <c r="G133" s="3" t="s">
        <v>744</v>
      </c>
      <c r="J133" s="3" t="s">
        <v>120</v>
      </c>
    </row>
    <row r="134" customFormat="false" ht="12.8" hidden="false" customHeight="false" outlineLevel="0" collapsed="false">
      <c r="A134" s="1" t="s">
        <v>578</v>
      </c>
      <c r="B134" s="1" t="s">
        <v>745</v>
      </c>
      <c r="C134" s="1" t="s">
        <v>746</v>
      </c>
      <c r="D134" s="2" t="str">
        <f aca="false">HYPERLINK("http://rna.bgsu.edu/rna3dhub/display3D/unitid/7M4Y|1|a|C|921,7M4Y|1|a|A|1499","view")</f>
        <v>view</v>
      </c>
      <c r="E134" s="3" t="s">
        <v>732</v>
      </c>
      <c r="F134" s="3" t="s">
        <v>747</v>
      </c>
      <c r="G134" s="3" t="s">
        <v>748</v>
      </c>
      <c r="J134" s="3" t="s">
        <v>120</v>
      </c>
    </row>
    <row r="135" customFormat="false" ht="12.8" hidden="false" customHeight="false" outlineLevel="0" collapsed="false">
      <c r="A135" s="1" t="s">
        <v>578</v>
      </c>
      <c r="B135" s="1" t="s">
        <v>749</v>
      </c>
      <c r="C135" s="1" t="s">
        <v>750</v>
      </c>
      <c r="D135" s="2" t="str">
        <f aca="false">HYPERLINK("http://rna.bgsu.edu/rna3dhub/display3D/unitid/7M4Y|1|a|G|1230,7M4Y|1|a|U|1361","view")</f>
        <v>view</v>
      </c>
      <c r="E135" s="3" t="s">
        <v>751</v>
      </c>
      <c r="F135" s="3" t="s">
        <v>752</v>
      </c>
      <c r="G135" s="3" t="s">
        <v>753</v>
      </c>
      <c r="J135" s="3" t="s">
        <v>30</v>
      </c>
    </row>
    <row r="136" customFormat="false" ht="23.85" hidden="false" customHeight="false" outlineLevel="0" collapsed="false">
      <c r="A136" s="1" t="s">
        <v>578</v>
      </c>
      <c r="B136" s="1" t="s">
        <v>754</v>
      </c>
      <c r="C136" s="1" t="s">
        <v>755</v>
      </c>
      <c r="D136" s="2" t="str">
        <f aca="false">HYPERLINK("http://rna.bgsu.edu/rna3dhub/display3D/unitid/7M4Y|1|a|A|1266,7M4Y|1|a|G|1309","view")</f>
        <v>view</v>
      </c>
      <c r="E136" s="3" t="s">
        <v>737</v>
      </c>
      <c r="F136" s="3" t="s">
        <v>756</v>
      </c>
      <c r="G136" s="3" t="s">
        <v>757</v>
      </c>
      <c r="H136" s="3" t="s">
        <v>758</v>
      </c>
      <c r="J136" s="3" t="s">
        <v>322</v>
      </c>
    </row>
    <row r="137" customFormat="false" ht="23.85" hidden="false" customHeight="false" outlineLevel="0" collapsed="false">
      <c r="A137" s="1" t="s">
        <v>578</v>
      </c>
      <c r="B137" s="1" t="s">
        <v>759</v>
      </c>
      <c r="C137" s="1" t="s">
        <v>760</v>
      </c>
      <c r="D137" s="2" t="str">
        <f aca="false">HYPERLINK("http://rna.bgsu.edu/rna3dhub/display3D/unitid/7M4Y|1|a|U|1312,7M4Y|1|a|A|1357","view")</f>
        <v>view</v>
      </c>
      <c r="E137" s="3" t="s">
        <v>50</v>
      </c>
      <c r="F137" s="3" t="s">
        <v>761</v>
      </c>
      <c r="G137" s="3" t="s">
        <v>762</v>
      </c>
      <c r="H137" s="3" t="s">
        <v>763</v>
      </c>
      <c r="J137" s="3" t="s">
        <v>274</v>
      </c>
    </row>
    <row r="138" customFormat="false" ht="12.8" hidden="false" customHeight="false" outlineLevel="0" collapsed="false">
      <c r="A138" s="1" t="s">
        <v>764</v>
      </c>
      <c r="B138" s="1" t="s">
        <v>765</v>
      </c>
      <c r="C138" s="1" t="s">
        <v>766</v>
      </c>
      <c r="D138" s="2" t="str">
        <f aca="false">HYPERLINK("http://rna.bgsu.edu/rna3dhub/display3D/unitid/7O7Y|1|A2|A|11,7O7Y|1|A2|A|1358","view")</f>
        <v>view</v>
      </c>
      <c r="E138" s="3" t="s">
        <v>767</v>
      </c>
      <c r="F138" s="3" t="s">
        <v>768</v>
      </c>
      <c r="G138" s="3" t="s">
        <v>769</v>
      </c>
      <c r="I138" s="3" t="s">
        <v>54</v>
      </c>
      <c r="J138" s="3" t="s">
        <v>214</v>
      </c>
    </row>
    <row r="139" customFormat="false" ht="12.8" hidden="false" customHeight="false" outlineLevel="0" collapsed="false">
      <c r="A139" s="1" t="s">
        <v>764</v>
      </c>
      <c r="B139" s="1" t="s">
        <v>770</v>
      </c>
      <c r="C139" s="1" t="s">
        <v>771</v>
      </c>
      <c r="D139" s="2" t="str">
        <f aca="false">HYPERLINK("http://rna.bgsu.edu/rna3dhub/display3D/unitid/7O7Y|1|A2|U|55,7O7Y|1|A2|G|452","view")</f>
        <v>view</v>
      </c>
      <c r="E139" s="3" t="s">
        <v>772</v>
      </c>
      <c r="F139" s="3" t="s">
        <v>773</v>
      </c>
      <c r="I139" s="3" t="s">
        <v>774</v>
      </c>
      <c r="J139" s="3" t="s">
        <v>775</v>
      </c>
    </row>
    <row r="140" customFormat="false" ht="12.8" hidden="false" customHeight="false" outlineLevel="0" collapsed="false">
      <c r="A140" s="1" t="s">
        <v>764</v>
      </c>
      <c r="B140" s="1" t="s">
        <v>776</v>
      </c>
      <c r="C140" s="1" t="s">
        <v>777</v>
      </c>
      <c r="D140" s="2" t="str">
        <f aca="false">HYPERLINK("http://rna.bgsu.edu/rna3dhub/display3D/unitid/7O7Y|1|A2|A|84,7O7Y|1|A2|A|150","view")</f>
        <v>view</v>
      </c>
      <c r="E140" s="3" t="s">
        <v>767</v>
      </c>
      <c r="F140" s="3" t="s">
        <v>778</v>
      </c>
      <c r="G140" s="3" t="s">
        <v>779</v>
      </c>
      <c r="I140" s="3" t="s">
        <v>54</v>
      </c>
      <c r="J140" s="3" t="s">
        <v>780</v>
      </c>
    </row>
    <row r="141" customFormat="false" ht="12.8" hidden="false" customHeight="false" outlineLevel="0" collapsed="false">
      <c r="A141" s="1" t="s">
        <v>764</v>
      </c>
      <c r="B141" s="1" t="s">
        <v>781</v>
      </c>
      <c r="C141" s="1" t="s">
        <v>782</v>
      </c>
      <c r="D141" s="2" t="str">
        <f aca="false">HYPERLINK("http://rna.bgsu.edu/rna3dhub/display3D/unitid/7O7Y|1|A2|G|114,7O7Y|1|A2|C|383","view")</f>
        <v>view</v>
      </c>
      <c r="E141" s="3" t="s">
        <v>783</v>
      </c>
      <c r="F141" s="3" t="s">
        <v>784</v>
      </c>
      <c r="G141" s="3" t="s">
        <v>785</v>
      </c>
      <c r="I141" s="3" t="s">
        <v>29</v>
      </c>
      <c r="J141" s="3" t="s">
        <v>786</v>
      </c>
    </row>
    <row r="142" customFormat="false" ht="12.8" hidden="false" customHeight="false" outlineLevel="0" collapsed="false">
      <c r="A142" s="1" t="s">
        <v>764</v>
      </c>
      <c r="B142" s="1" t="s">
        <v>787</v>
      </c>
      <c r="C142" s="1" t="s">
        <v>788</v>
      </c>
      <c r="D142" s="2" t="str">
        <f aca="false">HYPERLINK("http://rna.bgsu.edu/rna3dhub/display3D/unitid/7O7Y|1|A2|A|997,7O7Y|1|A2|C|1033","view")</f>
        <v>view</v>
      </c>
      <c r="E142" s="3" t="s">
        <v>118</v>
      </c>
      <c r="G142" s="3" t="s">
        <v>789</v>
      </c>
      <c r="I142" s="3" t="s">
        <v>145</v>
      </c>
    </row>
    <row r="143" customFormat="false" ht="12.8" hidden="false" customHeight="false" outlineLevel="0" collapsed="false">
      <c r="A143" s="1" t="s">
        <v>764</v>
      </c>
      <c r="B143" s="1" t="s">
        <v>790</v>
      </c>
      <c r="C143" s="1" t="s">
        <v>766</v>
      </c>
      <c r="D143" s="2" t="str">
        <f aca="false">HYPERLINK("http://rna.bgsu.edu/rna3dhub/display3D/unitid/7O7Y|1|A2|A|1201,7O7Y|1|A2|A|1358","view")</f>
        <v>view</v>
      </c>
      <c r="E143" s="3" t="s">
        <v>461</v>
      </c>
      <c r="F143" s="3" t="s">
        <v>791</v>
      </c>
      <c r="G143" s="3" t="s">
        <v>792</v>
      </c>
      <c r="I143" s="3" t="s">
        <v>15</v>
      </c>
      <c r="J143" s="3" t="s">
        <v>464</v>
      </c>
    </row>
    <row r="144" customFormat="false" ht="12.8" hidden="false" customHeight="false" outlineLevel="0" collapsed="false">
      <c r="A144" s="1" t="s">
        <v>764</v>
      </c>
      <c r="B144" s="1" t="s">
        <v>793</v>
      </c>
      <c r="C144" s="1" t="s">
        <v>794</v>
      </c>
      <c r="D144" s="2" t="str">
        <f aca="false">HYPERLINK("http://rna.bgsu.edu/rna3dhub/display3D/unitid/7O7Y|1|A2|C|1206,7O7Y|1|A2|A|1835","view")</f>
        <v>view</v>
      </c>
      <c r="E144" s="3" t="s">
        <v>118</v>
      </c>
      <c r="G144" s="3" t="s">
        <v>795</v>
      </c>
      <c r="I144" s="3" t="s">
        <v>515</v>
      </c>
      <c r="J144" s="3" t="s">
        <v>796</v>
      </c>
    </row>
    <row r="145" customFormat="false" ht="12.8" hidden="false" customHeight="false" outlineLevel="0" collapsed="false">
      <c r="A145" s="1" t="s">
        <v>764</v>
      </c>
      <c r="B145" s="1" t="s">
        <v>797</v>
      </c>
      <c r="C145" s="1" t="s">
        <v>798</v>
      </c>
      <c r="D145" s="2" t="str">
        <f aca="false">HYPERLINK("http://rna.bgsu.edu/rna3dhub/display3D/unitid/7O7Y|1|A2|C|1262,7O7Y|1|A2|C|1619","view")</f>
        <v>view</v>
      </c>
      <c r="E145" s="3" t="s">
        <v>799</v>
      </c>
      <c r="F145" s="3" t="s">
        <v>800</v>
      </c>
      <c r="I145" s="3" t="s">
        <v>160</v>
      </c>
    </row>
    <row r="146" customFormat="false" ht="12.8" hidden="false" customHeight="false" outlineLevel="0" collapsed="false">
      <c r="A146" s="1" t="s">
        <v>764</v>
      </c>
      <c r="B146" s="1" t="s">
        <v>801</v>
      </c>
      <c r="C146" s="1" t="s">
        <v>802</v>
      </c>
      <c r="D146" s="2" t="str">
        <f aca="false">HYPERLINK("http://rna.bgsu.edu/rna3dhub/display3D/unitid/7O7Y|1|A2|C|1591,7O7Y|1|A2|G|1653","view")</f>
        <v>view</v>
      </c>
      <c r="E146" s="3" t="s">
        <v>803</v>
      </c>
      <c r="F146" s="3" t="s">
        <v>804</v>
      </c>
      <c r="G146" s="3" t="s">
        <v>805</v>
      </c>
      <c r="I146" s="3" t="s">
        <v>29</v>
      </c>
    </row>
    <row r="147" customFormat="false" ht="12.8" hidden="false" customHeight="false" outlineLevel="0" collapsed="false">
      <c r="A147" s="1" t="s">
        <v>764</v>
      </c>
      <c r="B147" s="1" t="s">
        <v>806</v>
      </c>
      <c r="C147" s="1" t="s">
        <v>807</v>
      </c>
      <c r="D147" s="2" t="str">
        <f aca="false">HYPERLINK("http://rna.bgsu.edu/rna3dhub/display3D/unitid/7O7Y|1|A2|A|1720,7O7Y|1|B5|A|3527","view")</f>
        <v>view</v>
      </c>
      <c r="E147" s="3" t="s">
        <v>370</v>
      </c>
      <c r="F147" s="3" t="s">
        <v>808</v>
      </c>
      <c r="G147" s="3" t="s">
        <v>809</v>
      </c>
      <c r="I147" s="3" t="s">
        <v>145</v>
      </c>
      <c r="J147" s="3" t="s">
        <v>810</v>
      </c>
    </row>
    <row r="148" customFormat="false" ht="12.8" hidden="false" customHeight="false" outlineLevel="0" collapsed="false">
      <c r="A148" s="1" t="s">
        <v>764</v>
      </c>
      <c r="B148" s="1" t="s">
        <v>811</v>
      </c>
      <c r="C148" s="1" t="s">
        <v>812</v>
      </c>
      <c r="D148" s="2" t="str">
        <f aca="false">HYPERLINK("http://rna.bgsu.edu/rna3dhub/display3D/unitid/7O7Y|1|B5|A|33,7O7Y|1|B5|C|1603","view")</f>
        <v>view</v>
      </c>
      <c r="E148" s="3" t="s">
        <v>118</v>
      </c>
      <c r="G148" s="3" t="s">
        <v>813</v>
      </c>
      <c r="I148" s="3" t="s">
        <v>145</v>
      </c>
      <c r="J148" s="3" t="s">
        <v>312</v>
      </c>
    </row>
    <row r="149" customFormat="false" ht="23.85" hidden="false" customHeight="false" outlineLevel="0" collapsed="false">
      <c r="A149" s="1" t="s">
        <v>764</v>
      </c>
      <c r="B149" s="1" t="s">
        <v>814</v>
      </c>
      <c r="C149" s="1" t="s">
        <v>815</v>
      </c>
      <c r="D149" s="2" t="str">
        <f aca="false">HYPERLINK("http://rna.bgsu.edu/rna3dhub/display3D/unitid/7O7Y|1|B5|A|38,7O7Y|1|B5|G|93","view")</f>
        <v>view</v>
      </c>
      <c r="E149" s="3" t="s">
        <v>303</v>
      </c>
      <c r="F149" s="3" t="s">
        <v>816</v>
      </c>
      <c r="G149" s="3" t="s">
        <v>817</v>
      </c>
      <c r="H149" s="3" t="s">
        <v>818</v>
      </c>
      <c r="I149" s="3" t="s">
        <v>307</v>
      </c>
      <c r="J149" s="3" t="s">
        <v>591</v>
      </c>
    </row>
    <row r="150" customFormat="false" ht="12.8" hidden="false" customHeight="false" outlineLevel="0" collapsed="false">
      <c r="A150" s="1" t="s">
        <v>764</v>
      </c>
      <c r="B150" s="1" t="s">
        <v>819</v>
      </c>
      <c r="C150" s="1" t="s">
        <v>820</v>
      </c>
      <c r="D150" s="2" t="str">
        <f aca="false">HYPERLINK("http://rna.bgsu.edu/rna3dhub/display3D/unitid/7O7Y|1|B5|A|42,7O7Y|1|B5|C|3656","view")</f>
        <v>view</v>
      </c>
      <c r="E150" s="3" t="s">
        <v>118</v>
      </c>
      <c r="G150" s="3" t="s">
        <v>821</v>
      </c>
      <c r="I150" s="3" t="s">
        <v>311</v>
      </c>
      <c r="J150" s="3" t="s">
        <v>312</v>
      </c>
    </row>
    <row r="151" customFormat="false" ht="12.8" hidden="false" customHeight="false" outlineLevel="0" collapsed="false">
      <c r="A151" s="1" t="s">
        <v>764</v>
      </c>
      <c r="B151" s="1" t="s">
        <v>822</v>
      </c>
      <c r="C151" s="1" t="s">
        <v>823</v>
      </c>
      <c r="D151" s="2" t="str">
        <f aca="false">HYPERLINK("http://rna.bgsu.edu/rna3dhub/display3D/unitid/7O7Y|1|B5|A|44,7O7Y|1|B5|A|94","view")</f>
        <v>view</v>
      </c>
      <c r="E151" s="3" t="s">
        <v>461</v>
      </c>
      <c r="F151" s="3" t="s">
        <v>824</v>
      </c>
      <c r="G151" s="3" t="s">
        <v>825</v>
      </c>
      <c r="I151" s="3" t="s">
        <v>15</v>
      </c>
      <c r="J151" s="3" t="s">
        <v>826</v>
      </c>
    </row>
    <row r="152" customFormat="false" ht="12.8" hidden="false" customHeight="false" outlineLevel="0" collapsed="false">
      <c r="A152" s="1" t="s">
        <v>764</v>
      </c>
      <c r="B152" s="1" t="s">
        <v>827</v>
      </c>
      <c r="C152" s="1" t="s">
        <v>828</v>
      </c>
      <c r="D152" s="2" t="str">
        <f aca="false">HYPERLINK("http://rna.bgsu.edu/rna3dhub/display3D/unitid/7O7Y|1|B5|A|372,7O7Y|1|B5|C|1599","view")</f>
        <v>view</v>
      </c>
      <c r="E152" s="3" t="s">
        <v>58</v>
      </c>
      <c r="F152" s="3" t="s">
        <v>829</v>
      </c>
      <c r="G152" s="3" t="s">
        <v>830</v>
      </c>
      <c r="I152" s="3" t="s">
        <v>145</v>
      </c>
      <c r="J152" s="3" t="s">
        <v>312</v>
      </c>
    </row>
    <row r="153" customFormat="false" ht="35.05" hidden="false" customHeight="false" outlineLevel="0" collapsed="false">
      <c r="A153" s="1" t="s">
        <v>764</v>
      </c>
      <c r="B153" s="1" t="s">
        <v>831</v>
      </c>
      <c r="C153" s="1" t="s">
        <v>832</v>
      </c>
      <c r="D153" s="2" t="str">
        <f aca="false">HYPERLINK("http://rna.bgsu.edu/rna3dhub/display3D/unitid/7O7Y|1|B5|A|1214,7O7Y|1|B5|G|2054","view")</f>
        <v>view</v>
      </c>
      <c r="E153" s="3" t="s">
        <v>833</v>
      </c>
      <c r="F153" s="3" t="s">
        <v>834</v>
      </c>
      <c r="G153" s="3" t="s">
        <v>835</v>
      </c>
      <c r="H153" s="3" t="s">
        <v>836</v>
      </c>
      <c r="I153" s="3" t="s">
        <v>837</v>
      </c>
      <c r="J153" s="3" t="s">
        <v>838</v>
      </c>
    </row>
    <row r="154" customFormat="false" ht="12.8" hidden="false" customHeight="false" outlineLevel="0" collapsed="false">
      <c r="A154" s="1" t="s">
        <v>764</v>
      </c>
      <c r="B154" s="1" t="s">
        <v>839</v>
      </c>
      <c r="C154" s="1" t="s">
        <v>840</v>
      </c>
      <c r="D154" s="2" t="str">
        <f aca="false">HYPERLINK("http://rna.bgsu.edu/rna3dhub/display3D/unitid/7O7Y|1|B5|A|1335,7O7Y|1|B5|G|4110","view")</f>
        <v>view</v>
      </c>
      <c r="E154" s="3" t="s">
        <v>290</v>
      </c>
      <c r="F154" s="3" t="s">
        <v>841</v>
      </c>
      <c r="G154" s="3" t="s">
        <v>842</v>
      </c>
      <c r="H154" s="3" t="s">
        <v>843</v>
      </c>
      <c r="I154" s="3" t="s">
        <v>294</v>
      </c>
      <c r="J154" s="3" t="s">
        <v>127</v>
      </c>
    </row>
    <row r="155" customFormat="false" ht="12.8" hidden="false" customHeight="false" outlineLevel="0" collapsed="false">
      <c r="A155" s="1" t="s">
        <v>764</v>
      </c>
      <c r="B155" s="1" t="s">
        <v>844</v>
      </c>
      <c r="C155" s="1" t="s">
        <v>845</v>
      </c>
      <c r="D155" s="2" t="str">
        <f aca="false">HYPERLINK("http://rna.bgsu.edu/rna3dhub/display3D/unitid/7O7Y|1|B5|A|1478,7O7Y|1|B5|C|4135","view")</f>
        <v>view</v>
      </c>
      <c r="E155" s="3" t="s">
        <v>237</v>
      </c>
      <c r="F155" s="3" t="s">
        <v>846</v>
      </c>
      <c r="G155" s="3" t="s">
        <v>847</v>
      </c>
      <c r="I155" s="3" t="s">
        <v>54</v>
      </c>
      <c r="J155" s="3" t="s">
        <v>240</v>
      </c>
    </row>
    <row r="156" customFormat="false" ht="23.85" hidden="false" customHeight="false" outlineLevel="0" collapsed="false">
      <c r="A156" s="1" t="s">
        <v>764</v>
      </c>
      <c r="B156" s="1" t="s">
        <v>848</v>
      </c>
      <c r="C156" s="1" t="s">
        <v>849</v>
      </c>
      <c r="D156" s="2" t="str">
        <f aca="false">HYPERLINK("http://rna.bgsu.edu/rna3dhub/display3D/unitid/7O7Y|1|B5|PSU|1537,7O7Y|1|B5|A|2239","view")</f>
        <v>view</v>
      </c>
      <c r="E156" s="3" t="s">
        <v>850</v>
      </c>
      <c r="F156" s="3" t="s">
        <v>851</v>
      </c>
      <c r="I156" s="3" t="s">
        <v>852</v>
      </c>
    </row>
    <row r="157" customFormat="false" ht="35.05" hidden="false" customHeight="false" outlineLevel="0" collapsed="false">
      <c r="A157" s="1" t="s">
        <v>764</v>
      </c>
      <c r="B157" s="1" t="s">
        <v>853</v>
      </c>
      <c r="C157" s="1" t="s">
        <v>854</v>
      </c>
      <c r="D157" s="2" t="str">
        <f aca="false">HYPERLINK("http://rna.bgsu.edu/rna3dhub/display3D/unitid/7O7Y|1|B5|C|1562,7O7Y|1|B5|A|3560","view")</f>
        <v>view</v>
      </c>
      <c r="E157" s="3" t="s">
        <v>855</v>
      </c>
      <c r="F157" s="3" t="s">
        <v>856</v>
      </c>
      <c r="G157" s="3" t="s">
        <v>857</v>
      </c>
      <c r="H157" s="3" t="s">
        <v>858</v>
      </c>
      <c r="I157" s="3" t="s">
        <v>180</v>
      </c>
      <c r="J157" s="3" t="s">
        <v>356</v>
      </c>
    </row>
    <row r="158" customFormat="false" ht="35.05" hidden="false" customHeight="false" outlineLevel="0" collapsed="false">
      <c r="A158" s="1" t="s">
        <v>764</v>
      </c>
      <c r="B158" s="1" t="s">
        <v>859</v>
      </c>
      <c r="C158" s="1" t="s">
        <v>860</v>
      </c>
      <c r="D158" s="2" t="str">
        <f aca="false">HYPERLINK("http://rna.bgsu.edu/rna3dhub/display3D/unitid/7O7Y|1|B5|A|1634,7O7Y|1|B5|G|4137","view")</f>
        <v>view</v>
      </c>
      <c r="E158" s="3" t="s">
        <v>861</v>
      </c>
      <c r="F158" s="3" t="s">
        <v>862</v>
      </c>
      <c r="G158" s="3" t="s">
        <v>862</v>
      </c>
      <c r="H158" s="3" t="s">
        <v>863</v>
      </c>
      <c r="I158" s="3" t="s">
        <v>337</v>
      </c>
      <c r="J158" s="3" t="s">
        <v>864</v>
      </c>
    </row>
    <row r="159" customFormat="false" ht="12.8" hidden="false" customHeight="false" outlineLevel="0" collapsed="false">
      <c r="A159" s="1" t="s">
        <v>764</v>
      </c>
      <c r="B159" s="1" t="s">
        <v>865</v>
      </c>
      <c r="C159" s="1" t="s">
        <v>866</v>
      </c>
      <c r="D159" s="2" t="str">
        <f aca="false">HYPERLINK("http://rna.bgsu.edu/rna3dhub/display3D/unitid/7O7Y|1|B5|A|1726,7O7Y|1|B5|C|3969","view")</f>
        <v>view</v>
      </c>
      <c r="E159" s="3" t="s">
        <v>118</v>
      </c>
      <c r="G159" s="3" t="s">
        <v>867</v>
      </c>
      <c r="I159" s="3" t="s">
        <v>145</v>
      </c>
    </row>
    <row r="160" customFormat="false" ht="12.8" hidden="false" customHeight="false" outlineLevel="0" collapsed="false">
      <c r="A160" s="1" t="s">
        <v>764</v>
      </c>
      <c r="B160" s="1" t="s">
        <v>868</v>
      </c>
      <c r="C160" s="1" t="s">
        <v>869</v>
      </c>
      <c r="D160" s="2" t="str">
        <f aca="false">HYPERLINK("http://rna.bgsu.edu/rna3dhub/display3D/unitid/7O7Y|1|B5|C|1795,7O7Y|1|B5|A|1831","view")</f>
        <v>view</v>
      </c>
      <c r="E160" s="3" t="s">
        <v>58</v>
      </c>
      <c r="F160" s="3" t="s">
        <v>870</v>
      </c>
      <c r="G160" s="3" t="s">
        <v>871</v>
      </c>
      <c r="I160" s="3" t="s">
        <v>515</v>
      </c>
      <c r="J160" s="3" t="s">
        <v>120</v>
      </c>
    </row>
    <row r="161" customFormat="false" ht="12.8" hidden="false" customHeight="false" outlineLevel="0" collapsed="false">
      <c r="A161" s="1" t="s">
        <v>764</v>
      </c>
      <c r="B161" s="1" t="s">
        <v>872</v>
      </c>
      <c r="C161" s="1" t="s">
        <v>873</v>
      </c>
      <c r="D161" s="2" t="str">
        <f aca="false">HYPERLINK("http://rna.bgsu.edu/rna3dhub/display3D/unitid/7O7Y|1|B5|G|1803,7O7Y|1|B5|G|3941","view")</f>
        <v>view</v>
      </c>
      <c r="E161" s="3" t="s">
        <v>874</v>
      </c>
      <c r="F161" s="3" t="s">
        <v>875</v>
      </c>
      <c r="G161" s="3" t="s">
        <v>876</v>
      </c>
      <c r="I161" s="3" t="s">
        <v>877</v>
      </c>
    </row>
    <row r="162" customFormat="false" ht="12.8" hidden="false" customHeight="false" outlineLevel="0" collapsed="false">
      <c r="A162" s="1" t="s">
        <v>764</v>
      </c>
      <c r="B162" s="1" t="s">
        <v>878</v>
      </c>
      <c r="C162" s="1" t="s">
        <v>879</v>
      </c>
      <c r="D162" s="2" t="str">
        <f aca="false">HYPERLINK("http://rna.bgsu.edu/rna3dhub/display3D/unitid/7O7Y|1|B5|U|1805,7O7Y|1|B5|G|4186","view")</f>
        <v>view</v>
      </c>
      <c r="E162" s="3" t="s">
        <v>674</v>
      </c>
      <c r="F162" s="3" t="s">
        <v>880</v>
      </c>
      <c r="I162" s="3" t="s">
        <v>881</v>
      </c>
      <c r="J162" s="3" t="s">
        <v>882</v>
      </c>
    </row>
    <row r="163" customFormat="false" ht="12.8" hidden="false" customHeight="false" outlineLevel="0" collapsed="false">
      <c r="A163" s="1" t="s">
        <v>764</v>
      </c>
      <c r="B163" s="1" t="s">
        <v>883</v>
      </c>
      <c r="C163" s="1" t="s">
        <v>884</v>
      </c>
      <c r="D163" s="2" t="str">
        <f aca="false">HYPERLINK("http://rna.bgsu.edu/rna3dhub/display3D/unitid/7O7Y|1|B5|A|1807,7O7Y|1|B5|A|4187","view")</f>
        <v>view</v>
      </c>
      <c r="E163" s="3" t="s">
        <v>885</v>
      </c>
      <c r="G163" s="3" t="s">
        <v>886</v>
      </c>
      <c r="I163" s="3" t="s">
        <v>145</v>
      </c>
      <c r="J163" s="3" t="s">
        <v>373</v>
      </c>
    </row>
    <row r="164" customFormat="false" ht="35.05" hidden="false" customHeight="false" outlineLevel="0" collapsed="false">
      <c r="A164" s="1" t="s">
        <v>764</v>
      </c>
      <c r="B164" s="1" t="s">
        <v>887</v>
      </c>
      <c r="C164" s="1" t="s">
        <v>888</v>
      </c>
      <c r="D164" s="2" t="str">
        <f aca="false">HYPERLINK("http://rna.bgsu.edu/rna3dhub/display3D/unitid/7O7Y|1|B5|A|1882,7O7Y|1|B5|G|4157","view")</f>
        <v>view</v>
      </c>
      <c r="E164" s="3" t="s">
        <v>41</v>
      </c>
      <c r="F164" s="3" t="s">
        <v>889</v>
      </c>
      <c r="G164" s="3" t="s">
        <v>890</v>
      </c>
      <c r="H164" s="3" t="s">
        <v>891</v>
      </c>
      <c r="I164" s="3" t="s">
        <v>45</v>
      </c>
      <c r="J164" s="3" t="s">
        <v>322</v>
      </c>
    </row>
    <row r="165" customFormat="false" ht="12.8" hidden="false" customHeight="false" outlineLevel="0" collapsed="false">
      <c r="A165" s="1" t="s">
        <v>764</v>
      </c>
      <c r="B165" s="1" t="s">
        <v>892</v>
      </c>
      <c r="C165" s="1" t="s">
        <v>893</v>
      </c>
      <c r="D165" s="2" t="str">
        <f aca="false">HYPERLINK("http://rna.bgsu.edu/rna3dhub/display3D/unitid/7O7Y|1|B5|U|1886,7O7Y|1|B5|C|4439","view")</f>
        <v>view</v>
      </c>
      <c r="E165" s="3" t="s">
        <v>894</v>
      </c>
      <c r="F165" s="3" t="s">
        <v>895</v>
      </c>
      <c r="I165" s="3" t="s">
        <v>896</v>
      </c>
      <c r="J165" s="3" t="s">
        <v>897</v>
      </c>
    </row>
    <row r="166" customFormat="false" ht="12.8" hidden="false" customHeight="false" outlineLevel="0" collapsed="false">
      <c r="A166" s="1" t="s">
        <v>764</v>
      </c>
      <c r="B166" s="1" t="s">
        <v>898</v>
      </c>
      <c r="C166" s="1" t="s">
        <v>899</v>
      </c>
      <c r="D166" s="2" t="str">
        <f aca="false">HYPERLINK("http://rna.bgsu.edu/rna3dhub/display3D/unitid/7O7Y|1|B5|U|2205,7O7Y|1|B5|C|4306","view")</f>
        <v>view</v>
      </c>
      <c r="E166" s="3" t="s">
        <v>900</v>
      </c>
      <c r="F166" s="3" t="s">
        <v>901</v>
      </c>
      <c r="G166" s="3" t="s">
        <v>902</v>
      </c>
      <c r="I166" s="3" t="s">
        <v>180</v>
      </c>
    </row>
    <row r="167" customFormat="false" ht="35.05" hidden="false" customHeight="false" outlineLevel="0" collapsed="false">
      <c r="A167" s="1" t="s">
        <v>764</v>
      </c>
      <c r="B167" s="1" t="s">
        <v>903</v>
      </c>
      <c r="C167" s="1" t="s">
        <v>904</v>
      </c>
      <c r="D167" s="2" t="str">
        <f aca="false">HYPERLINK("http://rna.bgsu.edu/rna3dhub/display3D/unitid/7O7Y|1|B5|A|2225,7O7Y|1|B5|U|2672","view")</f>
        <v>view</v>
      </c>
      <c r="E167" s="3" t="s">
        <v>905</v>
      </c>
      <c r="F167" s="3" t="s">
        <v>906</v>
      </c>
      <c r="G167" s="3" t="s">
        <v>907</v>
      </c>
      <c r="H167" s="3" t="s">
        <v>908</v>
      </c>
      <c r="I167" s="3" t="s">
        <v>61</v>
      </c>
      <c r="J167" s="3" t="s">
        <v>909</v>
      </c>
    </row>
    <row r="168" customFormat="false" ht="35.05" hidden="false" customHeight="false" outlineLevel="0" collapsed="false">
      <c r="A168" s="1" t="s">
        <v>764</v>
      </c>
      <c r="B168" s="1" t="s">
        <v>910</v>
      </c>
      <c r="C168" s="1" t="s">
        <v>911</v>
      </c>
      <c r="D168" s="2" t="str">
        <f aca="false">HYPERLINK("http://rna.bgsu.edu/rna3dhub/display3D/unitid/7O7Y|1|B5|G|2277,7O7Y|1|B5|A|2370","view")</f>
        <v>view</v>
      </c>
      <c r="E168" s="3" t="s">
        <v>41</v>
      </c>
      <c r="F168" s="3" t="s">
        <v>912</v>
      </c>
      <c r="G168" s="3" t="s">
        <v>913</v>
      </c>
      <c r="H168" s="3" t="s">
        <v>914</v>
      </c>
      <c r="I168" s="3" t="s">
        <v>45</v>
      </c>
      <c r="J168" s="3" t="s">
        <v>46</v>
      </c>
    </row>
    <row r="169" customFormat="false" ht="35.05" hidden="false" customHeight="false" outlineLevel="0" collapsed="false">
      <c r="A169" s="1" t="s">
        <v>764</v>
      </c>
      <c r="B169" s="1" t="s">
        <v>915</v>
      </c>
      <c r="C169" s="1" t="s">
        <v>916</v>
      </c>
      <c r="D169" s="2" t="str">
        <f aca="false">HYPERLINK("http://rna.bgsu.edu/rna3dhub/display3D/unitid/7O7Y|1|B5|G|2285,7O7Y|1|B5|A|2355","view")</f>
        <v>view</v>
      </c>
      <c r="E169" s="3" t="s">
        <v>176</v>
      </c>
      <c r="F169" s="3" t="s">
        <v>917</v>
      </c>
      <c r="G169" s="3" t="s">
        <v>918</v>
      </c>
      <c r="H169" s="3" t="s">
        <v>919</v>
      </c>
      <c r="I169" s="3" t="s">
        <v>920</v>
      </c>
      <c r="J169" s="3" t="s">
        <v>479</v>
      </c>
    </row>
    <row r="170" customFormat="false" ht="12.8" hidden="false" customHeight="false" outlineLevel="0" collapsed="false">
      <c r="A170" s="1" t="s">
        <v>764</v>
      </c>
      <c r="B170" s="1" t="s">
        <v>921</v>
      </c>
      <c r="C170" s="1" t="s">
        <v>922</v>
      </c>
      <c r="D170" s="2" t="str">
        <f aca="false">HYPERLINK("http://rna.bgsu.edu/rna3dhub/display3D/unitid/7O7Y|1|B5|G|2357,7O7Y|1|B5|A|2586","view")</f>
        <v>view</v>
      </c>
      <c r="E170" s="3" t="s">
        <v>923</v>
      </c>
      <c r="F170" s="3" t="s">
        <v>924</v>
      </c>
      <c r="G170" s="3" t="s">
        <v>925</v>
      </c>
      <c r="H170" s="3" t="s">
        <v>926</v>
      </c>
      <c r="I170" s="3" t="s">
        <v>927</v>
      </c>
      <c r="J170" s="3" t="s">
        <v>928</v>
      </c>
    </row>
    <row r="171" customFormat="false" ht="12.8" hidden="false" customHeight="false" outlineLevel="0" collapsed="false">
      <c r="A171" s="1" t="s">
        <v>764</v>
      </c>
      <c r="B171" s="1" t="s">
        <v>929</v>
      </c>
      <c r="C171" s="1" t="s">
        <v>930</v>
      </c>
      <c r="D171" s="2" t="str">
        <f aca="false">HYPERLINK("http://rna.bgsu.edu/rna3dhub/display3D/unitid/7O7Y|1|B5|G|2684,7O7Y|1|B5|U|4403","view")</f>
        <v>view</v>
      </c>
      <c r="E171" s="3" t="s">
        <v>931</v>
      </c>
      <c r="F171" s="3" t="s">
        <v>932</v>
      </c>
      <c r="G171" s="3" t="s">
        <v>933</v>
      </c>
      <c r="I171" s="3" t="s">
        <v>934</v>
      </c>
      <c r="J171" s="3" t="s">
        <v>935</v>
      </c>
    </row>
    <row r="172" customFormat="false" ht="12.8" hidden="false" customHeight="false" outlineLevel="0" collapsed="false">
      <c r="A172" s="1" t="s">
        <v>764</v>
      </c>
      <c r="B172" s="1" t="s">
        <v>936</v>
      </c>
      <c r="C172" s="1" t="s">
        <v>937</v>
      </c>
      <c r="D172" s="2" t="str">
        <f aca="false">HYPERLINK("http://rna.bgsu.edu/rna3dhub/display3D/unitid/7O7Y|1|B5|C|2733,7O7Y|1|B5|A|4755","view")</f>
        <v>view</v>
      </c>
      <c r="E172" s="3" t="s">
        <v>58</v>
      </c>
      <c r="F172" s="3" t="s">
        <v>938</v>
      </c>
      <c r="G172" s="3" t="s">
        <v>939</v>
      </c>
      <c r="I172" s="3" t="s">
        <v>15</v>
      </c>
      <c r="J172" s="3" t="s">
        <v>120</v>
      </c>
    </row>
    <row r="173" customFormat="false" ht="12.8" hidden="false" customHeight="false" outlineLevel="0" collapsed="false">
      <c r="A173" s="1" t="s">
        <v>764</v>
      </c>
      <c r="B173" s="1" t="s">
        <v>940</v>
      </c>
      <c r="C173" s="1" t="s">
        <v>941</v>
      </c>
      <c r="D173" s="2" t="str">
        <f aca="false">HYPERLINK("http://rna.bgsu.edu/rna3dhub/display3D/unitid/7O7Y|1|B5|C|3344,7O7Y|1|B5|A|4773","view")</f>
        <v>view</v>
      </c>
      <c r="E173" s="3" t="s">
        <v>58</v>
      </c>
      <c r="F173" s="3" t="s">
        <v>942</v>
      </c>
      <c r="G173" s="3" t="s">
        <v>943</v>
      </c>
      <c r="I173" s="3" t="s">
        <v>15</v>
      </c>
      <c r="J173" s="3" t="s">
        <v>120</v>
      </c>
    </row>
    <row r="174" customFormat="false" ht="12.8" hidden="false" customHeight="false" outlineLevel="0" collapsed="false">
      <c r="A174" s="1" t="s">
        <v>764</v>
      </c>
      <c r="B174" s="1" t="s">
        <v>944</v>
      </c>
      <c r="C174" s="1" t="s">
        <v>945</v>
      </c>
      <c r="D174" s="2" t="str">
        <f aca="false">HYPERLINK("http://rna.bgsu.edu/rna3dhub/display3D/unitid/7O7Y|1|B5|C|3387,7O7Y|1|B5|A|3479","view")</f>
        <v>view</v>
      </c>
      <c r="E174" s="3" t="s">
        <v>118</v>
      </c>
      <c r="G174" s="3" t="s">
        <v>946</v>
      </c>
      <c r="I174" s="3" t="s">
        <v>15</v>
      </c>
      <c r="J174" s="3" t="s">
        <v>120</v>
      </c>
    </row>
    <row r="175" customFormat="false" ht="12.8" hidden="false" customHeight="false" outlineLevel="0" collapsed="false">
      <c r="A175" s="1" t="s">
        <v>764</v>
      </c>
      <c r="B175" s="1" t="s">
        <v>947</v>
      </c>
      <c r="C175" s="1" t="s">
        <v>948</v>
      </c>
      <c r="D175" s="2" t="str">
        <f aca="false">HYPERLINK("http://rna.bgsu.edu/rna3dhub/display3D/unitid/7O7Y|1|B5|A|3459,7O7Y|1|B5|U|4106","view")</f>
        <v>view</v>
      </c>
      <c r="E175" s="3" t="s">
        <v>13</v>
      </c>
      <c r="G175" s="3" t="s">
        <v>949</v>
      </c>
      <c r="I175" s="3" t="s">
        <v>145</v>
      </c>
      <c r="J175" s="3" t="s">
        <v>950</v>
      </c>
    </row>
    <row r="176" customFormat="false" ht="35.05" hidden="false" customHeight="false" outlineLevel="0" collapsed="false">
      <c r="A176" s="1" t="s">
        <v>764</v>
      </c>
      <c r="B176" s="1" t="s">
        <v>951</v>
      </c>
      <c r="C176" s="1" t="s">
        <v>952</v>
      </c>
      <c r="D176" s="2" t="str">
        <f aca="false">HYPERLINK("http://rna.bgsu.edu/rna3dhub/display3D/unitid/7O7Y|1|B5|A|3545,7O7Y|1|B5|G|4284","view")</f>
        <v>view</v>
      </c>
      <c r="E176" s="3" t="s">
        <v>953</v>
      </c>
      <c r="F176" s="3" t="s">
        <v>954</v>
      </c>
      <c r="G176" s="3" t="s">
        <v>955</v>
      </c>
      <c r="H176" s="3" t="s">
        <v>956</v>
      </c>
      <c r="I176" s="3" t="s">
        <v>294</v>
      </c>
      <c r="J176" s="3" t="s">
        <v>957</v>
      </c>
    </row>
    <row r="177" customFormat="false" ht="12.8" hidden="false" customHeight="false" outlineLevel="0" collapsed="false">
      <c r="A177" s="1" t="s">
        <v>764</v>
      </c>
      <c r="B177" s="1" t="s">
        <v>958</v>
      </c>
      <c r="C177" s="1" t="s">
        <v>959</v>
      </c>
      <c r="D177" s="2" t="str">
        <f aca="false">HYPERLINK("http://rna.bgsu.edu/rna3dhub/display3D/unitid/7O7Y|1|B5|C|3610,7O7Y|1|B5|U|4145","view")</f>
        <v>view</v>
      </c>
      <c r="E177" s="3" t="s">
        <v>960</v>
      </c>
      <c r="F177" s="3" t="s">
        <v>961</v>
      </c>
      <c r="G177" s="3" t="s">
        <v>962</v>
      </c>
      <c r="I177" s="3" t="s">
        <v>963</v>
      </c>
      <c r="J177" s="3" t="s">
        <v>964</v>
      </c>
    </row>
    <row r="178" customFormat="false" ht="12.8" hidden="false" customHeight="false" outlineLevel="0" collapsed="false">
      <c r="A178" s="1" t="s">
        <v>764</v>
      </c>
      <c r="B178" s="1" t="s">
        <v>965</v>
      </c>
      <c r="C178" s="1" t="s">
        <v>966</v>
      </c>
      <c r="D178" s="2" t="str">
        <f aca="false">HYPERLINK("http://rna.bgsu.edu/rna3dhub/display3D/unitid/7O7Y|1|B5|C|3953,7O7Y|1|B5|A|4019","view")</f>
        <v>view</v>
      </c>
      <c r="E178" s="3" t="s">
        <v>58</v>
      </c>
      <c r="F178" s="3" t="s">
        <v>967</v>
      </c>
      <c r="G178" s="3" t="s">
        <v>968</v>
      </c>
      <c r="I178" s="3" t="s">
        <v>15</v>
      </c>
      <c r="J178" s="3" t="s">
        <v>120</v>
      </c>
    </row>
    <row r="179" customFormat="false" ht="35.05" hidden="false" customHeight="false" outlineLevel="0" collapsed="false">
      <c r="A179" s="1" t="s">
        <v>764</v>
      </c>
      <c r="B179" s="1" t="s">
        <v>969</v>
      </c>
      <c r="C179" s="1" t="s">
        <v>970</v>
      </c>
      <c r="D179" s="2" t="str">
        <f aca="false">HYPERLINK("http://rna.bgsu.edu/rna3dhub/display3D/unitid/7O7Y|1|B5|G|4128,7O7Y|1|B5|A|4290","view")</f>
        <v>view</v>
      </c>
      <c r="E179" s="3" t="s">
        <v>41</v>
      </c>
      <c r="F179" s="3" t="s">
        <v>971</v>
      </c>
      <c r="G179" s="3" t="s">
        <v>972</v>
      </c>
      <c r="H179" s="3" t="s">
        <v>973</v>
      </c>
      <c r="I179" s="3" t="s">
        <v>45</v>
      </c>
      <c r="J179" s="3" t="s">
        <v>46</v>
      </c>
    </row>
    <row r="180" customFormat="false" ht="23.85" hidden="false" customHeight="false" outlineLevel="0" collapsed="false">
      <c r="A180" s="1" t="s">
        <v>764</v>
      </c>
      <c r="B180" s="1" t="s">
        <v>974</v>
      </c>
      <c r="C180" s="1" t="s">
        <v>975</v>
      </c>
      <c r="D180" s="2" t="str">
        <f aca="false">HYPERLINK("http://rna.bgsu.edu/rna3dhub/display3D/unitid/7O7Y|1|B5|C|4199,7O7Y|1|B5|OMG|4245","view")</f>
        <v>view</v>
      </c>
      <c r="E180" s="3" t="s">
        <v>976</v>
      </c>
      <c r="F180" s="3" t="s">
        <v>977</v>
      </c>
      <c r="I180" s="3" t="s">
        <v>45</v>
      </c>
    </row>
    <row r="181" customFormat="false" ht="12.8" hidden="false" customHeight="false" outlineLevel="0" collapsed="false">
      <c r="A181" s="1" t="s">
        <v>764</v>
      </c>
      <c r="B181" s="1" t="s">
        <v>978</v>
      </c>
      <c r="C181" s="1" t="s">
        <v>979</v>
      </c>
      <c r="D181" s="2" t="str">
        <f aca="false">HYPERLINK("http://rna.bgsu.edu/rna3dhub/display3D/unitid/7O7Y|1|B5|A|4223,7O7Y|1|B5|C|4349","view")</f>
        <v>view</v>
      </c>
      <c r="E181" s="3" t="s">
        <v>237</v>
      </c>
      <c r="F181" s="3" t="s">
        <v>980</v>
      </c>
      <c r="G181" s="3" t="s">
        <v>981</v>
      </c>
      <c r="I181" s="3" t="s">
        <v>54</v>
      </c>
      <c r="J181" s="3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2022-10-06T10:53:24Z</dcterms:created>
  <dc:creator/>
  <dc:description/>
  <dc:language>en-US</dc:language>
  <cp:lastModifiedBy/>
  <dcterms:modified xsi:type="dcterms:W3CDTF">2023-03-28T12:26:13Z</dcterms:modified>
  <cp:revision>7</cp:revision>
  <dc:subject/>
  <dc:title/>
</cp:coreProperties>
</file>