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&quot;Normal&quot; views of money" sheetId="1" r:id="rId4"/>
    <sheet state="visible" name="Visualizing customer longevity" sheetId="2" r:id="rId5"/>
    <sheet state="visible" name="Visualizing customer donations" sheetId="3" r:id="rId6"/>
    <sheet state="visible" name="Is the data &quot;normally&quot; distribu" sheetId="4" r:id="rId7"/>
    <sheet state="visible" name="Correlation between price and q" sheetId="5" r:id="rId8"/>
    <sheet state="visible" name="Correlation between seller rati" sheetId="6" r:id="rId9"/>
    <sheet state="visible" name="Adding a trend line" sheetId="7" r:id="rId10"/>
    <sheet state="visible" name="Bar chart of competitive counts" sheetId="8" r:id="rId11"/>
    <sheet state="visible" name="Visualizing categories" sheetId="9" r:id="rId12"/>
  </sheets>
  <definedNames/>
  <calcPr/>
</workbook>
</file>

<file path=xl/sharedStrings.xml><?xml version="1.0" encoding="utf-8"?>
<sst xmlns="http://schemas.openxmlformats.org/spreadsheetml/2006/main" count="1061" uniqueCount="144">
  <si>
    <t>HHuniqueID</t>
  </si>
  <si>
    <t>Savings (dollars)</t>
  </si>
  <si>
    <t>Mean:</t>
  </si>
  <si>
    <t>HH79440cc7d0</t>
  </si>
  <si>
    <t>Median:</t>
  </si>
  <si>
    <t>HH0fd96cf4c3</t>
  </si>
  <si>
    <t>Mode:</t>
  </si>
  <si>
    <t>HH86c09c99e5</t>
  </si>
  <si>
    <t>Standard Deviation:</t>
  </si>
  <si>
    <t>HHbdb413e429</t>
  </si>
  <si>
    <t>HH593de8968e</t>
  </si>
  <si>
    <t>HH549efb69ea</t>
  </si>
  <si>
    <t>HH8c678e794f</t>
  </si>
  <si>
    <t>HH6fa431e0d5</t>
  </si>
  <si>
    <t>HH91595db197</t>
  </si>
  <si>
    <t>HHb8bc91e968</t>
  </si>
  <si>
    <t>HHd3719a9a72</t>
  </si>
  <si>
    <t>HH573703d894</t>
  </si>
  <si>
    <t>HH3a1ee0c41c</t>
  </si>
  <si>
    <t>HH0221fff5c8</t>
  </si>
  <si>
    <t>HH8bc2103266</t>
  </si>
  <si>
    <t>HH3fe36adc4b</t>
  </si>
  <si>
    <t>HH2ed5272d25</t>
  </si>
  <si>
    <t>HH8fe6623e82</t>
  </si>
  <si>
    <t>HHf3cfd9579e</t>
  </si>
  <si>
    <t>HH5a71cf8187</t>
  </si>
  <si>
    <t>HH413de75629</t>
  </si>
  <si>
    <t>HHac61d670dc</t>
  </si>
  <si>
    <t>HH4b9aec9c66</t>
  </si>
  <si>
    <t>HH632ba6f235</t>
  </si>
  <si>
    <t>HH344abea322</t>
  </si>
  <si>
    <t>HH1fed3b708f</t>
  </si>
  <si>
    <t>HHf29d207f7f</t>
  </si>
  <si>
    <t>HHcbd5705ca9</t>
  </si>
  <si>
    <t>HH914f5c5f6b</t>
  </si>
  <si>
    <t>HHff9a453dad</t>
  </si>
  <si>
    <t>HH15b582b813</t>
  </si>
  <si>
    <t>HHe0a4ca1240</t>
  </si>
  <si>
    <t>HH7eece6b1a0</t>
  </si>
  <si>
    <t>HH09df41c25c</t>
  </si>
  <si>
    <t>HH2e365c2be7</t>
  </si>
  <si>
    <t>HH1765507ccf</t>
  </si>
  <si>
    <t>HHb55ba885fa</t>
  </si>
  <si>
    <t>HH82bf5d80b1</t>
  </si>
  <si>
    <t>HHc7469cbf56</t>
  </si>
  <si>
    <t>HHa16a5cd4da</t>
  </si>
  <si>
    <t>HH8c65ac865f</t>
  </si>
  <si>
    <t>HHf048814f7a</t>
  </si>
  <si>
    <t>HH2f78ee6128</t>
  </si>
  <si>
    <t>HHa28fcf6ac2</t>
  </si>
  <si>
    <t>HH2cef38c501</t>
  </si>
  <si>
    <t>HH97d936e634</t>
  </si>
  <si>
    <t>HHf890037355</t>
  </si>
  <si>
    <t>HH7afb563255</t>
  </si>
  <si>
    <t>HH115320c0c3</t>
  </si>
  <si>
    <t>HHe8fb5c0ced</t>
  </si>
  <si>
    <t>HH38c23bfce6</t>
  </si>
  <si>
    <t>HH7aab0707a5</t>
  </si>
  <si>
    <t>HH6f62dbd4cb</t>
  </si>
  <si>
    <t>HHbf434020ae</t>
  </si>
  <si>
    <t>HH87063b55ae</t>
  </si>
  <si>
    <t>HH61db223293</t>
  </si>
  <si>
    <t>HHe208450b47</t>
  </si>
  <si>
    <t>HHa15eff7a59</t>
  </si>
  <si>
    <t>HH115a28298d</t>
  </si>
  <si>
    <t>HH09a617dd14</t>
  </si>
  <si>
    <t>HH1cfadb86e3</t>
  </si>
  <si>
    <t>HH473d543aa5</t>
  </si>
  <si>
    <t>HH980810984c</t>
  </si>
  <si>
    <t>HHbcb018830e</t>
  </si>
  <si>
    <t>HHd33e57c1a7</t>
  </si>
  <si>
    <t>HH3bec84068f</t>
  </si>
  <si>
    <t>HH695333747e</t>
  </si>
  <si>
    <t>HH07f0ca2756</t>
  </si>
  <si>
    <t>HHc9ac431ea5</t>
  </si>
  <si>
    <t>HH1541d6ef83</t>
  </si>
  <si>
    <t>HH3df26df760</t>
  </si>
  <si>
    <t>HH98b83d7e5e</t>
  </si>
  <si>
    <t>HH7b4fa1e31c</t>
  </si>
  <si>
    <t>HH7f7dfc6ca7</t>
  </si>
  <si>
    <t>HH0efedb211c</t>
  </si>
  <si>
    <t>HH4b34e88856</t>
  </si>
  <si>
    <t>HHec8b1e0dc2</t>
  </si>
  <si>
    <t>HHce483106f5</t>
  </si>
  <si>
    <t>HHd52ecbb152</t>
  </si>
  <si>
    <t>HHce5289f911</t>
  </si>
  <si>
    <t>HH59d48de0c4</t>
  </si>
  <si>
    <t>HHc81590ee46</t>
  </si>
  <si>
    <t>HHd1b22e6288</t>
  </si>
  <si>
    <t>HHccf69862d6</t>
  </si>
  <si>
    <t>HHe0ba8dd6ec</t>
  </si>
  <si>
    <t>HHec8432a264</t>
  </si>
  <si>
    <t>HH2a2002edc3</t>
  </si>
  <si>
    <t>HHc3b366e9f5</t>
  </si>
  <si>
    <t>HH99828465ad</t>
  </si>
  <si>
    <t>HHcc62df8d65</t>
  </si>
  <si>
    <t>HHbd197332f7</t>
  </si>
  <si>
    <t>HH69785c69be</t>
  </si>
  <si>
    <t>HHc54fb79c97</t>
  </si>
  <si>
    <t>HH2497453b43</t>
  </si>
  <si>
    <t>HH733a5276e0</t>
  </si>
  <si>
    <t>HH556516674b</t>
  </si>
  <si>
    <t>HHe418f35eba</t>
  </si>
  <si>
    <t>HH5b25e5dad6</t>
  </si>
  <si>
    <t>HH2c43e05e2c</t>
  </si>
  <si>
    <t>HH9430c0f8a8</t>
  </si>
  <si>
    <t>Retention (months)</t>
  </si>
  <si>
    <t xml:space="preserve">Standard Deviation: </t>
  </si>
  <si>
    <t>Donations</t>
  </si>
  <si>
    <t xml:space="preserve">Skew: </t>
  </si>
  <si>
    <t>Kurtosis:</t>
  </si>
  <si>
    <t>Quantity Sold</t>
  </si>
  <si>
    <t>Open Price</t>
  </si>
  <si>
    <t>Correlation</t>
  </si>
  <si>
    <t>Seller Rating</t>
  </si>
  <si>
    <t>Close Price</t>
  </si>
  <si>
    <t>Slope</t>
  </si>
  <si>
    <t>Intercept</t>
  </si>
  <si>
    <t>LinestEstimate</t>
  </si>
  <si>
    <t>Category</t>
  </si>
  <si>
    <t>Competitive</t>
  </si>
  <si>
    <t>Competitive_1</t>
  </si>
  <si>
    <t>Competitive_0</t>
  </si>
  <si>
    <t>SportingGoods</t>
  </si>
  <si>
    <t>Toys/Hobbies</t>
  </si>
  <si>
    <t>Collectibles</t>
  </si>
  <si>
    <t>Currency</t>
  </si>
  <si>
    <t>Duration</t>
  </si>
  <si>
    <t>End Day</t>
  </si>
  <si>
    <t>Closing Price</t>
  </si>
  <si>
    <t>Total Count</t>
  </si>
  <si>
    <t>EUR</t>
  </si>
  <si>
    <t>Sat</t>
  </si>
  <si>
    <t>Original Sample</t>
  </si>
  <si>
    <t>US</t>
  </si>
  <si>
    <t>Sun</t>
  </si>
  <si>
    <t>New Sample</t>
  </si>
  <si>
    <t>Mon</t>
  </si>
  <si>
    <t>Wed</t>
  </si>
  <si>
    <t>Non-Competitive</t>
  </si>
  <si>
    <t>Thu</t>
  </si>
  <si>
    <t>Tue</t>
  </si>
  <si>
    <t>GBP</t>
  </si>
  <si>
    <t>Fri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</si>
</sst>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0.000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</font>
    <font>
      <sz val="11.0"/>
      <color rgb="FF000000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4" xfId="0" applyAlignment="1" applyFont="1" applyNumberForma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shrinkToFit="0" vertical="bottom" wrapText="1"/>
    </xf>
    <xf borderId="0" fillId="0" fontId="3" numFmtId="4" xfId="0" applyAlignment="1" applyFont="1" applyNumberFormat="1">
      <alignment horizontal="center" shrinkToFit="0" vertical="bottom" wrapText="1"/>
    </xf>
    <xf borderId="0" fillId="0" fontId="3" numFmtId="2" xfId="0" applyAlignment="1" applyFont="1" applyNumberFormat="1">
      <alignment horizontal="center" shrinkToFit="0" vertical="bottom" wrapText="1"/>
    </xf>
    <xf borderId="0" fillId="0" fontId="2" numFmtId="4" xfId="0" applyAlignment="1" applyFont="1" applyNumberFormat="1">
      <alignment vertical="bottom"/>
    </xf>
    <xf borderId="0" fillId="0" fontId="1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2" fontId="2" numFmtId="2" xfId="0" applyAlignment="1" applyFill="1" applyFont="1" applyNumberFormat="1">
      <alignment horizontal="right" vertical="bottom"/>
    </xf>
    <xf borderId="0" fillId="0" fontId="1" numFmtId="164" xfId="0" applyAlignment="1" applyFont="1" applyNumberForma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3" xfId="0" applyAlignment="1" applyFont="1" applyNumberFormat="1">
      <alignment horizontal="right" shrinkToFit="0" vertical="bottom" wrapText="1"/>
    </xf>
    <xf borderId="0" fillId="0" fontId="3" numFmtId="164" xfId="0" applyAlignment="1" applyFont="1" applyNumberFormat="1">
      <alignment horizontal="right" shrinkToFit="0" vertical="bottom" wrapText="1"/>
    </xf>
    <xf borderId="0" fillId="0" fontId="2" numFmtId="165" xfId="0" applyAlignment="1" applyFont="1" applyNumberFormat="1">
      <alignment horizontal="right" shrinkToFit="0" vertical="bottom" wrapText="1"/>
    </xf>
    <xf borderId="0" fillId="0" fontId="2" numFmtId="164" xfId="0" applyAlignment="1" applyFont="1" applyNumberFormat="1">
      <alignment vertical="bottom"/>
    </xf>
    <xf borderId="0" fillId="0" fontId="2" numFmtId="2" xfId="0" applyAlignment="1" applyFont="1" applyNumberFormat="1">
      <alignment vertical="bottom"/>
    </xf>
    <xf borderId="0" fillId="0" fontId="1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3" numFmtId="3" xfId="0" applyAlignment="1" applyFont="1" applyNumberForma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2" numFmtId="165" xfId="0" applyAlignment="1" applyFont="1" applyNumberForma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quotePrefix="1" borderId="0" fillId="0" fontId="3" numFmtId="0" xfId="0" applyAlignment="1" applyFont="1">
      <alignment shrinkToFit="0" vertical="bottom" wrapText="1"/>
    </xf>
    <xf borderId="0" fillId="0" fontId="2" numFmtId="164" xfId="0" applyAlignment="1" applyFont="1" applyNumberFormat="1">
      <alignment horizontal="right"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Chart3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Chart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Chart5.png"/><Relationship Id="rId2" Type="http://schemas.openxmlformats.org/officeDocument/2006/relationships/image" Target="../media/Chart6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Chart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876300</xdr:colOff>
      <xdr:row>7</xdr:row>
      <xdr:rowOff>9525</xdr:rowOff>
    </xdr:from>
    <xdr:ext cx="2857500" cy="1847850"/>
    <xdr:pic>
      <xdr:nvPicPr>
        <xdr:cNvPr id="201096159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8</xdr:row>
      <xdr:rowOff>123825</xdr:rowOff>
    </xdr:from>
    <xdr:ext cx="5715000" cy="3533775"/>
    <xdr:pic>
      <xdr:nvPicPr>
        <xdr:cNvPr id="1582607906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19050</xdr:colOff>
      <xdr:row>9</xdr:row>
      <xdr:rowOff>142875</xdr:rowOff>
    </xdr:from>
    <xdr:ext cx="5715000" cy="3533775"/>
    <xdr:pic>
      <xdr:nvPicPr>
        <xdr:cNvPr id="1521443238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771525</xdr:colOff>
      <xdr:row>10</xdr:row>
      <xdr:rowOff>9525</xdr:rowOff>
    </xdr:from>
    <xdr:ext cx="3438525" cy="2124075"/>
    <xdr:pic>
      <xdr:nvPicPr>
        <xdr:cNvPr id="1981999313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962025</xdr:colOff>
      <xdr:row>2</xdr:row>
      <xdr:rowOff>200025</xdr:rowOff>
    </xdr:from>
    <xdr:ext cx="3848100" cy="2419350"/>
    <xdr:pic>
      <xdr:nvPicPr>
        <xdr:cNvPr id="1507569718" name="Chart5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14</xdr:row>
      <xdr:rowOff>219075</xdr:rowOff>
    </xdr:from>
    <xdr:ext cx="3905250" cy="2419350"/>
    <xdr:pic>
      <xdr:nvPicPr>
        <xdr:cNvPr id="651452666" name="Chart6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933450</xdr:colOff>
      <xdr:row>8</xdr:row>
      <xdr:rowOff>114300</xdr:rowOff>
    </xdr:from>
    <xdr:ext cx="3924300" cy="2428875"/>
    <xdr:pic>
      <xdr:nvPicPr>
        <xdr:cNvPr id="1111883533" name="Chart7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3.13"/>
  </cols>
  <sheetData>
    <row r="1">
      <c r="A1" s="1" t="s">
        <v>0</v>
      </c>
      <c r="B1" s="2" t="s">
        <v>1</v>
      </c>
      <c r="C1" s="3"/>
      <c r="D1" s="3"/>
      <c r="E1" s="4" t="s">
        <v>2</v>
      </c>
      <c r="F1" s="5">
        <f>average(B2:B101)</f>
        <v>1483.329273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1811.669</v>
      </c>
      <c r="C2" s="3"/>
      <c r="D2" s="3"/>
      <c r="E2" s="4" t="s">
        <v>4</v>
      </c>
      <c r="F2" s="5">
        <f>median(B2:B101)</f>
        <v>1481.668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1709.214</v>
      </c>
      <c r="C3" s="3"/>
      <c r="D3" s="3"/>
      <c r="E3" s="4" t="s">
        <v>6</v>
      </c>
      <c r="F3" s="3">
        <v>1481.668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>
        <v>2530.055</v>
      </c>
      <c r="C4" s="3"/>
      <c r="D4" s="3"/>
      <c r="E4" s="4" t="s">
        <v>8</v>
      </c>
      <c r="F4" s="6">
        <v>400.2464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5">
        <v>1849.006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>
        <v>2208.349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5">
        <v>1255.457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5">
        <v>860.8711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13</v>
      </c>
      <c r="B9" s="5">
        <v>867.0768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14</v>
      </c>
      <c r="B10" s="5">
        <v>1418.344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5">
        <v>1481.668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16</v>
      </c>
      <c r="B12" s="5">
        <v>1630.174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17</v>
      </c>
      <c r="B13" s="5">
        <v>959.3314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18</v>
      </c>
      <c r="B14" s="5">
        <v>684.3675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19</v>
      </c>
      <c r="B15" s="5">
        <v>1038.446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20</v>
      </c>
      <c r="B16" s="5">
        <v>969.2566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21</v>
      </c>
      <c r="B17" s="5">
        <v>996.1584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22</v>
      </c>
      <c r="B18" s="5">
        <v>831.3625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23</v>
      </c>
      <c r="B19" s="5">
        <v>1228.094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24</v>
      </c>
      <c r="B20" s="5">
        <v>1047.772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5">
        <v>1162.463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26</v>
      </c>
      <c r="B22" s="5">
        <v>1198.601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27</v>
      </c>
      <c r="B23" s="5">
        <v>1979.557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28</v>
      </c>
      <c r="B24" s="5">
        <v>717.1135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29</v>
      </c>
      <c r="B25" s="5">
        <v>1290.663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30</v>
      </c>
      <c r="B26" s="5">
        <v>2123.053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31</v>
      </c>
      <c r="B27" s="5">
        <v>1647.736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32</v>
      </c>
      <c r="B28" s="5">
        <v>1396.082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33</v>
      </c>
      <c r="B29" s="5">
        <v>1609.745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34</v>
      </c>
      <c r="B30" s="5">
        <v>1684.859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35</v>
      </c>
      <c r="B31" s="5">
        <v>1421.895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36</v>
      </c>
      <c r="B32" s="5">
        <v>1200.291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37</v>
      </c>
      <c r="B33" s="5">
        <v>1493.846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38</v>
      </c>
      <c r="B34" s="5">
        <v>1532.517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39</v>
      </c>
      <c r="B35" s="5">
        <v>1601.384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40</v>
      </c>
      <c r="B36" s="5">
        <v>1451.463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41</v>
      </c>
      <c r="B37" s="5">
        <v>1911.992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42</v>
      </c>
      <c r="B38" s="5">
        <v>1221.916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43</v>
      </c>
      <c r="B39" s="5">
        <v>1296.248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44</v>
      </c>
      <c r="B40" s="5">
        <v>1206.789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45</v>
      </c>
      <c r="B41" s="5">
        <v>757.887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46</v>
      </c>
      <c r="B42" s="5">
        <v>1598.056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47</v>
      </c>
      <c r="B43" s="5">
        <v>1428.406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48</v>
      </c>
      <c r="B44" s="5">
        <v>1890.63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49</v>
      </c>
      <c r="B45" s="5">
        <v>1382.778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50</v>
      </c>
      <c r="B46" s="5">
        <v>1246.207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51</v>
      </c>
      <c r="B47" s="5">
        <v>1110.053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52</v>
      </c>
      <c r="B48" s="5">
        <v>1561.363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53</v>
      </c>
      <c r="B49" s="5">
        <v>1373.397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54</v>
      </c>
      <c r="B50" s="5">
        <v>1894.463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55</v>
      </c>
      <c r="B51" s="5">
        <v>1066.475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56</v>
      </c>
      <c r="B52" s="5">
        <v>1549.828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57</v>
      </c>
      <c r="B53" s="5">
        <v>1806.588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58</v>
      </c>
      <c r="B54" s="5">
        <v>1275.675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59</v>
      </c>
      <c r="B55" s="5">
        <v>1619.27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60</v>
      </c>
      <c r="B56" s="5">
        <v>1821.684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61</v>
      </c>
      <c r="B57" s="5">
        <v>1843.766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62</v>
      </c>
      <c r="B58" s="5">
        <v>1372.984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63</v>
      </c>
      <c r="B59" s="5">
        <v>1483.712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64</v>
      </c>
      <c r="B60" s="5">
        <v>1581.725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65</v>
      </c>
      <c r="B61" s="5">
        <v>701.8359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66</v>
      </c>
      <c r="B62" s="5">
        <v>1667.192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67</v>
      </c>
      <c r="B63" s="5">
        <v>1650.989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68</v>
      </c>
      <c r="B64" s="5">
        <v>1281.377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69</v>
      </c>
      <c r="B65" s="5">
        <v>1393.636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70</v>
      </c>
      <c r="B66" s="5">
        <v>2440.326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71</v>
      </c>
      <c r="B67" s="5">
        <v>2020.947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72</v>
      </c>
      <c r="B68" s="5">
        <v>1014.093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73</v>
      </c>
      <c r="B69" s="5">
        <v>1026.834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74</v>
      </c>
      <c r="B70" s="5">
        <v>1783.732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75</v>
      </c>
      <c r="B71" s="5">
        <v>1513.382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76</v>
      </c>
      <c r="B72" s="5">
        <v>1945.7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77</v>
      </c>
      <c r="B73" s="5">
        <v>1078.863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78</v>
      </c>
      <c r="B74" s="5">
        <v>1117.444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79</v>
      </c>
      <c r="B75" s="5">
        <v>1635.122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80</v>
      </c>
      <c r="B76" s="5">
        <v>1364.824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81</v>
      </c>
      <c r="B77" s="5">
        <v>1956.086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82</v>
      </c>
      <c r="B78" s="5">
        <v>896.9606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83</v>
      </c>
      <c r="B79" s="5">
        <v>2393.33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84</v>
      </c>
      <c r="B80" s="5">
        <v>1726.705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85</v>
      </c>
      <c r="B81" s="5">
        <v>1891.355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86</v>
      </c>
      <c r="B82" s="5">
        <v>2158.062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87</v>
      </c>
      <c r="B83" s="5">
        <v>2298.775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88</v>
      </c>
      <c r="B84" s="5">
        <v>1898.128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89</v>
      </c>
      <c r="B85" s="5">
        <v>1586.293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90</v>
      </c>
      <c r="B86" s="5">
        <v>1635.804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91</v>
      </c>
      <c r="B87" s="5">
        <v>1241.925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92</v>
      </c>
      <c r="B88" s="5">
        <v>1733.914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93</v>
      </c>
      <c r="B89" s="5">
        <v>1706.133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94</v>
      </c>
      <c r="B90" s="5">
        <v>1068.449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95</v>
      </c>
      <c r="B91" s="5">
        <v>1797.882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96</v>
      </c>
      <c r="B92" s="5">
        <v>1173.757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97</v>
      </c>
      <c r="B93" s="5">
        <v>1776.833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98</v>
      </c>
      <c r="B94" s="5">
        <v>1481.668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99</v>
      </c>
      <c r="B95" s="5">
        <v>1302.265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100</v>
      </c>
      <c r="B96" s="5">
        <v>1338.313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101</v>
      </c>
      <c r="B97" s="5">
        <v>1578.981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102</v>
      </c>
      <c r="B98" s="5">
        <v>1375.544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103</v>
      </c>
      <c r="B99" s="5">
        <v>1093.649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104</v>
      </c>
      <c r="B100" s="5">
        <v>2118.06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105</v>
      </c>
      <c r="B101" s="5">
        <v>1277.926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63"/>
    <col customWidth="1" min="5" max="5" width="17.63"/>
  </cols>
  <sheetData>
    <row r="1">
      <c r="A1" s="1" t="s">
        <v>0</v>
      </c>
      <c r="B1" s="2" t="s">
        <v>106</v>
      </c>
      <c r="C1" s="3"/>
      <c r="D1" s="3"/>
      <c r="E1" s="4" t="s">
        <v>2</v>
      </c>
      <c r="F1" s="5">
        <f>AVERAGE(B2:B101)</f>
        <v>36.4809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>
        <v>20.24</v>
      </c>
      <c r="C2" s="3"/>
      <c r="D2" s="3"/>
      <c r="E2" s="4" t="s">
        <v>4</v>
      </c>
      <c r="F2" s="5">
        <f>MEDIAN(B2:B102)</f>
        <v>32.31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>
        <v>56.64</v>
      </c>
      <c r="C3" s="3"/>
      <c r="D3" s="3"/>
      <c r="E3" s="4" t="s">
        <v>6</v>
      </c>
      <c r="F3" s="3">
        <v>12.2984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7</v>
      </c>
      <c r="B4" s="5">
        <v>48.52</v>
      </c>
      <c r="C4" s="3"/>
      <c r="D4" s="3"/>
      <c r="E4" s="4" t="s">
        <v>107</v>
      </c>
      <c r="F4" s="6">
        <v>15.2642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9</v>
      </c>
      <c r="B5" s="5">
        <v>28.26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>
        <v>56.94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11</v>
      </c>
      <c r="B7" s="5">
        <v>53.7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</v>
      </c>
      <c r="B8" s="5">
        <v>22.92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13</v>
      </c>
      <c r="B9" s="5">
        <v>27.51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14</v>
      </c>
      <c r="B10" s="5">
        <v>49.07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15</v>
      </c>
      <c r="B11" s="5">
        <v>33.66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16</v>
      </c>
      <c r="B12" s="5">
        <v>57.13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17</v>
      </c>
      <c r="B13" s="5">
        <v>41.34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18</v>
      </c>
      <c r="B14" s="5">
        <v>12.3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19</v>
      </c>
      <c r="B15" s="5">
        <v>61.14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20</v>
      </c>
      <c r="B16" s="5">
        <v>19.45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21</v>
      </c>
      <c r="B17" s="5">
        <v>59.05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22</v>
      </c>
      <c r="B18" s="5">
        <v>28.38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23</v>
      </c>
      <c r="B19" s="5">
        <v>20.36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24</v>
      </c>
      <c r="B20" s="5">
        <v>25.48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25</v>
      </c>
      <c r="B21" s="5">
        <v>32.12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26</v>
      </c>
      <c r="B22" s="5">
        <v>23.02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27</v>
      </c>
      <c r="B23" s="5">
        <v>33.01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28</v>
      </c>
      <c r="B24" s="5">
        <v>32.0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29</v>
      </c>
      <c r="B25" s="5">
        <v>28.48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30</v>
      </c>
      <c r="B26" s="5">
        <v>39.32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31</v>
      </c>
      <c r="B27" s="5">
        <v>63.03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32</v>
      </c>
      <c r="B28" s="5">
        <v>36.67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33</v>
      </c>
      <c r="B29" s="5">
        <v>51.52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34</v>
      </c>
      <c r="B30" s="5">
        <v>59.04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35</v>
      </c>
      <c r="B31" s="5">
        <v>29.13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36</v>
      </c>
      <c r="B32" s="5">
        <v>36.01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37</v>
      </c>
      <c r="B33" s="5">
        <v>17.68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38</v>
      </c>
      <c r="B34" s="5">
        <v>27.78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39</v>
      </c>
      <c r="B35" s="5">
        <v>28.87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40</v>
      </c>
      <c r="B36" s="5">
        <v>26.16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41</v>
      </c>
      <c r="B37" s="5">
        <v>54.76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42</v>
      </c>
      <c r="B38" s="5">
        <v>24.74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43</v>
      </c>
      <c r="B39" s="5">
        <v>30.26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44</v>
      </c>
      <c r="B40" s="5">
        <v>61.33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45</v>
      </c>
      <c r="B41" s="5">
        <v>61.73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46</v>
      </c>
      <c r="B42" s="5">
        <v>49.01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47</v>
      </c>
      <c r="B43" s="5">
        <v>45.08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48</v>
      </c>
      <c r="B44" s="5">
        <v>27.32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49</v>
      </c>
      <c r="B45" s="5">
        <v>38.52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50</v>
      </c>
      <c r="B46" s="5">
        <v>28.03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51</v>
      </c>
      <c r="B47" s="5">
        <v>29.14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52</v>
      </c>
      <c r="B48" s="5">
        <v>61.8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53</v>
      </c>
      <c r="B49" s="5">
        <v>42.35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54</v>
      </c>
      <c r="B50" s="5">
        <v>11.27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55</v>
      </c>
      <c r="B51" s="5">
        <v>53.32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56</v>
      </c>
      <c r="B52" s="5">
        <v>22.82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57</v>
      </c>
      <c r="B53" s="5">
        <v>35.09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58</v>
      </c>
      <c r="B54" s="5">
        <v>39.22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59</v>
      </c>
      <c r="B55" s="5">
        <v>43.29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60</v>
      </c>
      <c r="B56" s="5">
        <v>24.33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61</v>
      </c>
      <c r="B57" s="5">
        <v>31.48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62</v>
      </c>
      <c r="B58" s="5">
        <v>33.54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63</v>
      </c>
      <c r="B59" s="5">
        <v>64.09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64</v>
      </c>
      <c r="B60" s="5">
        <v>23.95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65</v>
      </c>
      <c r="B61" s="5">
        <v>53.22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66</v>
      </c>
      <c r="B62" s="5">
        <v>60.25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67</v>
      </c>
      <c r="B63" s="5">
        <v>23.34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68</v>
      </c>
      <c r="B64" s="5">
        <v>24.96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69</v>
      </c>
      <c r="B65" s="5">
        <v>24.01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70</v>
      </c>
      <c r="B66" s="5">
        <v>26.16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71</v>
      </c>
      <c r="B67" s="5">
        <v>45.72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72</v>
      </c>
      <c r="B68" s="5">
        <v>21.53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73</v>
      </c>
      <c r="B69" s="5">
        <v>46.8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74</v>
      </c>
      <c r="B70" s="5">
        <v>32.5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75</v>
      </c>
      <c r="B71" s="5">
        <v>38.33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76</v>
      </c>
      <c r="B72" s="5">
        <v>24.43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77</v>
      </c>
      <c r="B73" s="5">
        <v>65.85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78</v>
      </c>
      <c r="B74" s="5">
        <v>17.79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79</v>
      </c>
      <c r="B75" s="5">
        <v>62.93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80</v>
      </c>
      <c r="B76" s="5">
        <v>24.1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81</v>
      </c>
      <c r="B77" s="5">
        <v>29.02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82</v>
      </c>
      <c r="B78" s="5">
        <v>1.0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83</v>
      </c>
      <c r="B79" s="5">
        <v>20.9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84</v>
      </c>
      <c r="B80" s="5">
        <v>29.18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85</v>
      </c>
      <c r="B81" s="5">
        <v>40.46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86</v>
      </c>
      <c r="B82" s="5">
        <v>54.35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87</v>
      </c>
      <c r="B83" s="5">
        <v>40.88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88</v>
      </c>
      <c r="B84" s="5">
        <v>29.58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89</v>
      </c>
      <c r="B85" s="5">
        <v>37.89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90</v>
      </c>
      <c r="B86" s="5">
        <v>13.29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91</v>
      </c>
      <c r="B87" s="5">
        <v>55.92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92</v>
      </c>
      <c r="B88" s="5">
        <v>12.3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93</v>
      </c>
      <c r="B89" s="5">
        <v>31.87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94</v>
      </c>
      <c r="B90" s="5">
        <v>17.41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95</v>
      </c>
      <c r="B91" s="5">
        <v>60.49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96</v>
      </c>
      <c r="B92" s="5">
        <v>21.42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97</v>
      </c>
      <c r="B93" s="5">
        <v>53.37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98</v>
      </c>
      <c r="B94" s="5">
        <v>34.64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99</v>
      </c>
      <c r="B95" s="5">
        <v>21.49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100</v>
      </c>
      <c r="B96" s="5">
        <v>16.34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101</v>
      </c>
      <c r="B97" s="5">
        <v>39.1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102</v>
      </c>
      <c r="B98" s="5">
        <v>31.51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103</v>
      </c>
      <c r="B99" s="5">
        <v>24.17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104</v>
      </c>
      <c r="B100" s="5">
        <v>57.82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105</v>
      </c>
      <c r="B101" s="5">
        <v>59.37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6.13"/>
  </cols>
  <sheetData>
    <row r="1">
      <c r="A1" s="1" t="s">
        <v>0</v>
      </c>
      <c r="B1" s="2" t="s">
        <v>108</v>
      </c>
      <c r="C1" s="3"/>
      <c r="D1" s="3"/>
      <c r="E1" s="4" t="s">
        <v>2</v>
      </c>
      <c r="F1" s="5">
        <v>438.734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3</v>
      </c>
      <c r="B2" s="5">
        <v>0.0</v>
      </c>
      <c r="C2" s="3"/>
      <c r="D2" s="3"/>
      <c r="E2" s="4" t="s">
        <v>4</v>
      </c>
      <c r="F2" s="5">
        <v>103.2814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5</v>
      </c>
      <c r="B3" s="5">
        <v>222.14</v>
      </c>
      <c r="C3" s="3"/>
      <c r="D3" s="3"/>
      <c r="E3" s="4" t="s">
        <v>6</v>
      </c>
      <c r="F3" s="3">
        <f>MODE(B2:B101)</f>
        <v>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7</v>
      </c>
      <c r="B4" s="5">
        <v>512.15</v>
      </c>
      <c r="C4" s="3"/>
      <c r="D4" s="3"/>
      <c r="E4" s="4" t="s">
        <v>8</v>
      </c>
      <c r="F4" s="3">
        <f>STDEV(B2:B102)</f>
        <v>798.1091342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9</v>
      </c>
      <c r="B5" s="5">
        <v>443.54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</v>
      </c>
      <c r="B6" s="5">
        <v>1140.21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 t="s">
        <v>11</v>
      </c>
      <c r="B7" s="5">
        <v>447.97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 t="s">
        <v>12</v>
      </c>
      <c r="B8" s="5">
        <v>0.0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13</v>
      </c>
      <c r="B9" s="5">
        <v>0.0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14</v>
      </c>
      <c r="B10" s="5">
        <v>152.84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 t="s">
        <v>15</v>
      </c>
      <c r="B11" s="5">
        <v>93.07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 t="s">
        <v>16</v>
      </c>
      <c r="B12" s="5">
        <v>466.73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 t="s">
        <v>17</v>
      </c>
      <c r="B13" s="5">
        <v>215.63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 t="s">
        <v>18</v>
      </c>
      <c r="B14" s="5">
        <v>0.0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 t="s">
        <v>19</v>
      </c>
      <c r="B15" s="5">
        <v>3458.78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 t="s">
        <v>20</v>
      </c>
      <c r="B16" s="5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 t="s">
        <v>21</v>
      </c>
      <c r="B17" s="5">
        <v>1241.69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 t="s">
        <v>22</v>
      </c>
      <c r="B18" s="5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 t="s">
        <v>23</v>
      </c>
      <c r="B19" s="5">
        <v>0.0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 t="s">
        <v>24</v>
      </c>
      <c r="B20" s="5">
        <v>0.0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 t="s">
        <v>25</v>
      </c>
      <c r="B21" s="5">
        <v>0.0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 t="s">
        <v>26</v>
      </c>
      <c r="B22" s="5">
        <v>123.71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 t="s">
        <v>27</v>
      </c>
      <c r="B23" s="5">
        <v>126.81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 t="s">
        <v>28</v>
      </c>
      <c r="B24" s="5">
        <v>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 t="s">
        <v>29</v>
      </c>
      <c r="B25" s="5">
        <v>0.0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 t="s">
        <v>30</v>
      </c>
      <c r="B26" s="5">
        <v>0.0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 t="s">
        <v>31</v>
      </c>
      <c r="B27" s="5">
        <v>2145.64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 t="s">
        <v>32</v>
      </c>
      <c r="B28" s="5">
        <v>66.67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 t="s">
        <v>33</v>
      </c>
      <c r="B29" s="5">
        <v>3824.97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 t="s">
        <v>34</v>
      </c>
      <c r="B30" s="5">
        <v>1558.54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 t="s">
        <v>35</v>
      </c>
      <c r="B31" s="5">
        <v>0.0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 t="s">
        <v>36</v>
      </c>
      <c r="B32" s="5">
        <v>129.56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 t="s">
        <v>37</v>
      </c>
      <c r="B33" s="5">
        <v>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 t="s">
        <v>38</v>
      </c>
      <c r="B34" s="5">
        <v>49.98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 t="s">
        <v>39</v>
      </c>
      <c r="B35" s="5">
        <v>144.79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 t="s">
        <v>40</v>
      </c>
      <c r="B36" s="5">
        <v>0.0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 t="s">
        <v>41</v>
      </c>
      <c r="B37" s="5">
        <v>756.38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 t="s">
        <v>42</v>
      </c>
      <c r="B38" s="5">
        <v>0.0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 t="s">
        <v>43</v>
      </c>
      <c r="B39" s="5">
        <v>0.0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 t="s">
        <v>44</v>
      </c>
      <c r="B40" s="5">
        <v>2455.62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 t="s">
        <v>45</v>
      </c>
      <c r="B41" s="5">
        <v>786.93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 t="s">
        <v>46</v>
      </c>
      <c r="B42" s="5">
        <v>276.91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 t="s">
        <v>47</v>
      </c>
      <c r="B43" s="5">
        <v>240.83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 t="s">
        <v>48</v>
      </c>
      <c r="B44" s="5">
        <v>103.54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 t="s">
        <v>49</v>
      </c>
      <c r="B45" s="5">
        <v>319.48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 t="s">
        <v>50</v>
      </c>
      <c r="B46" s="5">
        <v>54.32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 t="s">
        <v>51</v>
      </c>
      <c r="B47" s="5">
        <v>126.26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 t="s">
        <v>52</v>
      </c>
      <c r="B48" s="5">
        <v>457.27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 t="s">
        <v>53</v>
      </c>
      <c r="B49" s="5">
        <v>143.35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 t="s">
        <v>54</v>
      </c>
      <c r="B50" s="5">
        <v>0.0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 t="s">
        <v>55</v>
      </c>
      <c r="B51" s="5">
        <v>878.14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 t="s">
        <v>56</v>
      </c>
      <c r="B52" s="5">
        <v>0.0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 t="s">
        <v>57</v>
      </c>
      <c r="B53" s="5">
        <v>81.35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 t="s">
        <v>58</v>
      </c>
      <c r="B54" s="5">
        <v>687.85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 t="s">
        <v>59</v>
      </c>
      <c r="B55" s="5">
        <v>126.33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 t="s">
        <v>60</v>
      </c>
      <c r="B56" s="5">
        <v>0.0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 t="s">
        <v>61</v>
      </c>
      <c r="B57" s="5">
        <v>96.48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 t="s">
        <v>62</v>
      </c>
      <c r="B58" s="5">
        <v>82.34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 t="s">
        <v>63</v>
      </c>
      <c r="B59" s="5">
        <v>709.52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 t="s">
        <v>64</v>
      </c>
      <c r="B60" s="5">
        <v>0.0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 t="s">
        <v>65</v>
      </c>
      <c r="B61" s="5">
        <v>1147.4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 t="s">
        <v>66</v>
      </c>
      <c r="B62" s="5">
        <v>1924.36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 t="s">
        <v>67</v>
      </c>
      <c r="B63" s="5">
        <v>0.0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 t="s">
        <v>68</v>
      </c>
      <c r="B64" s="5">
        <v>86.85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 t="s">
        <v>69</v>
      </c>
      <c r="B65" s="5">
        <v>0.0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 t="s">
        <v>70</v>
      </c>
      <c r="B66" s="5">
        <v>0.0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 t="s">
        <v>71</v>
      </c>
      <c r="B67" s="5">
        <v>386.81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 t="s">
        <v>72</v>
      </c>
      <c r="B68" s="5">
        <v>103.02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 t="s">
        <v>73</v>
      </c>
      <c r="B69" s="5">
        <v>230.22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 t="s">
        <v>74</v>
      </c>
      <c r="B70" s="5">
        <v>0.0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 t="s">
        <v>75</v>
      </c>
      <c r="B71" s="5">
        <v>214.21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 t="s">
        <v>76</v>
      </c>
      <c r="B72" s="5">
        <v>0.0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 t="s">
        <v>77</v>
      </c>
      <c r="B73" s="5">
        <v>1658.85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 t="s">
        <v>78</v>
      </c>
      <c r="B74" s="5">
        <v>0.0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 t="s">
        <v>79</v>
      </c>
      <c r="B75" s="5">
        <v>585.39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 t="s">
        <v>80</v>
      </c>
      <c r="B76" s="5">
        <v>0.0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 t="s">
        <v>81</v>
      </c>
      <c r="B77" s="5">
        <v>241.41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 t="s">
        <v>82</v>
      </c>
      <c r="B78" s="5">
        <v>114.38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 t="s">
        <v>83</v>
      </c>
      <c r="B79" s="5">
        <v>0.0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 t="s">
        <v>84</v>
      </c>
      <c r="B80" s="5">
        <v>67.86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 t="s">
        <v>85</v>
      </c>
      <c r="B81" s="5">
        <v>331.44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 t="s">
        <v>86</v>
      </c>
      <c r="B82" s="5">
        <v>2880.43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 t="s">
        <v>87</v>
      </c>
      <c r="B83" s="5">
        <v>80.27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 t="s">
        <v>88</v>
      </c>
      <c r="B84" s="5">
        <v>0.0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 t="s">
        <v>89</v>
      </c>
      <c r="B85" s="5">
        <v>176.24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 t="s">
        <v>90</v>
      </c>
      <c r="B86" s="5">
        <v>0.0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 t="s">
        <v>91</v>
      </c>
      <c r="B87" s="5">
        <v>2207.62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 t="s">
        <v>92</v>
      </c>
      <c r="B88" s="5">
        <v>131.86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 t="s">
        <v>93</v>
      </c>
      <c r="B89" s="5">
        <v>103.54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 t="s">
        <v>94</v>
      </c>
      <c r="B90" s="5">
        <v>0.0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 t="s">
        <v>95</v>
      </c>
      <c r="B91" s="5">
        <v>1326.58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 t="s">
        <v>96</v>
      </c>
      <c r="B92" s="5">
        <v>0.0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 t="s">
        <v>97</v>
      </c>
      <c r="B93" s="5">
        <v>956.02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 t="s">
        <v>98</v>
      </c>
      <c r="B94" s="5">
        <v>0.0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 t="s">
        <v>99</v>
      </c>
      <c r="B95" s="5">
        <v>0.0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 t="s">
        <v>100</v>
      </c>
      <c r="B96" s="5">
        <v>0.0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 t="s">
        <v>101</v>
      </c>
      <c r="B97" s="5">
        <v>66.16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 t="s">
        <v>102</v>
      </c>
      <c r="B98" s="5">
        <v>0.0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 t="s">
        <v>103</v>
      </c>
      <c r="B99" s="5">
        <v>0.0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 t="s">
        <v>104</v>
      </c>
      <c r="B100" s="5">
        <v>3207.86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 t="s">
        <v>105</v>
      </c>
      <c r="B101" s="5">
        <v>696.29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7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3"/>
      <c r="D1" s="3"/>
      <c r="E1" s="8" t="s">
        <v>2</v>
      </c>
      <c r="F1" s="9">
        <v>1483.329</v>
      </c>
      <c r="G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3</v>
      </c>
      <c r="B2" s="9">
        <v>1811.669</v>
      </c>
      <c r="C2" s="3"/>
      <c r="D2" s="3"/>
      <c r="E2" s="8" t="s">
        <v>4</v>
      </c>
      <c r="F2" s="9">
        <v>1481.668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5</v>
      </c>
      <c r="B3" s="9">
        <v>1709.214</v>
      </c>
      <c r="C3" s="3"/>
      <c r="D3" s="3"/>
      <c r="E3" s="8" t="s">
        <v>6</v>
      </c>
      <c r="F3" s="9">
        <v>1481.668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7</v>
      </c>
      <c r="B4" s="9">
        <v>2530.055</v>
      </c>
      <c r="C4" s="3"/>
      <c r="D4" s="3"/>
      <c r="E4" s="8" t="s">
        <v>8</v>
      </c>
      <c r="F4" s="9">
        <v>400.2464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9</v>
      </c>
      <c r="B5" s="9">
        <v>1849.006</v>
      </c>
      <c r="C5" s="3"/>
      <c r="D5" s="3"/>
      <c r="E5" s="8" t="s">
        <v>109</v>
      </c>
      <c r="F5" s="11">
        <f>SKEW(B2:B101)</f>
        <v>0.2500664091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10</v>
      </c>
      <c r="B6" s="9">
        <v>2208.349</v>
      </c>
      <c r="C6" s="3"/>
      <c r="D6" s="3"/>
      <c r="E6" s="8" t="s">
        <v>110</v>
      </c>
      <c r="F6" s="11">
        <f>KURT(B2:B102)</f>
        <v>-0.1989974008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11</v>
      </c>
      <c r="B7" s="9">
        <v>1255.457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12</v>
      </c>
      <c r="B8" s="9">
        <v>860.8711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13</v>
      </c>
      <c r="B9" s="9">
        <v>867.0768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14</v>
      </c>
      <c r="B10" s="9">
        <v>1418.344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15</v>
      </c>
      <c r="B11" s="9">
        <v>1481.668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16</v>
      </c>
      <c r="B12" s="9">
        <v>1630.174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17</v>
      </c>
      <c r="B13" s="9">
        <v>959.3314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18</v>
      </c>
      <c r="B14" s="9">
        <v>684.3675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19</v>
      </c>
      <c r="B15" s="9">
        <v>1038.446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20</v>
      </c>
      <c r="B16" s="9">
        <v>969.2566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21</v>
      </c>
      <c r="B17" s="9">
        <v>996.1584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22</v>
      </c>
      <c r="B18" s="9">
        <v>831.3625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23</v>
      </c>
      <c r="B19" s="9">
        <v>1228.094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24</v>
      </c>
      <c r="B20" s="9">
        <v>1047.772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25</v>
      </c>
      <c r="B21" s="9">
        <v>1162.463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26</v>
      </c>
      <c r="B22" s="9">
        <v>1198.601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27</v>
      </c>
      <c r="B23" s="9">
        <v>1979.557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28</v>
      </c>
      <c r="B24" s="9">
        <v>717.1135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29</v>
      </c>
      <c r="B25" s="9">
        <v>1290.663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30</v>
      </c>
      <c r="B26" s="9">
        <v>2123.053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31</v>
      </c>
      <c r="B27" s="9">
        <v>1647.736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32</v>
      </c>
      <c r="B28" s="9">
        <v>1396.082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33</v>
      </c>
      <c r="B29" s="9">
        <v>1609.745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34</v>
      </c>
      <c r="B30" s="9">
        <v>1684.859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35</v>
      </c>
      <c r="B31" s="9">
        <v>1421.895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36</v>
      </c>
      <c r="B32" s="9">
        <v>1200.291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37</v>
      </c>
      <c r="B33" s="9">
        <v>1493.846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38</v>
      </c>
      <c r="B34" s="9">
        <v>1532.517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39</v>
      </c>
      <c r="B35" s="9">
        <v>1601.384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40</v>
      </c>
      <c r="B36" s="9">
        <v>1451.463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41</v>
      </c>
      <c r="B37" s="9">
        <v>1911.992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42</v>
      </c>
      <c r="B38" s="9">
        <v>1221.916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43</v>
      </c>
      <c r="B39" s="9">
        <v>1296.248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 t="s">
        <v>44</v>
      </c>
      <c r="B40" s="9">
        <v>1206.789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45</v>
      </c>
      <c r="B41" s="9">
        <v>757.887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 t="s">
        <v>46</v>
      </c>
      <c r="B42" s="9">
        <v>1598.056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47</v>
      </c>
      <c r="B43" s="9">
        <v>1428.406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48</v>
      </c>
      <c r="B44" s="9">
        <v>1890.63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49</v>
      </c>
      <c r="B45" s="9">
        <v>1382.778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 t="s">
        <v>50</v>
      </c>
      <c r="B46" s="9">
        <v>1246.207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51</v>
      </c>
      <c r="B47" s="9">
        <v>1110.053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52</v>
      </c>
      <c r="B48" s="9">
        <v>1561.363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53</v>
      </c>
      <c r="B49" s="9">
        <v>1373.397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 t="s">
        <v>54</v>
      </c>
      <c r="B50" s="9">
        <v>1894.463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55</v>
      </c>
      <c r="B51" s="9">
        <v>1066.475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56</v>
      </c>
      <c r="B52" s="9">
        <v>1549.828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57</v>
      </c>
      <c r="B53" s="9">
        <v>1806.588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58</v>
      </c>
      <c r="B54" s="9">
        <v>1275.675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59</v>
      </c>
      <c r="B55" s="9">
        <v>1619.27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60</v>
      </c>
      <c r="B56" s="9">
        <v>1821.684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61</v>
      </c>
      <c r="B57" s="9">
        <v>1843.766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62</v>
      </c>
      <c r="B58" s="9">
        <v>1372.984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63</v>
      </c>
      <c r="B59" s="9">
        <v>1483.712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64</v>
      </c>
      <c r="B60" s="9">
        <v>1581.725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65</v>
      </c>
      <c r="B61" s="9">
        <v>701.8359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66</v>
      </c>
      <c r="B62" s="9">
        <v>1667.192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67</v>
      </c>
      <c r="B63" s="9">
        <v>1650.989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68</v>
      </c>
      <c r="B64" s="9">
        <v>1281.377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 t="s">
        <v>69</v>
      </c>
      <c r="B65" s="9">
        <v>1393.636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 t="s">
        <v>70</v>
      </c>
      <c r="B66" s="9">
        <v>2440.326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71</v>
      </c>
      <c r="B67" s="9">
        <v>2020.947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72</v>
      </c>
      <c r="B68" s="9">
        <v>1014.093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73</v>
      </c>
      <c r="B69" s="9">
        <v>1026.834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74</v>
      </c>
      <c r="B70" s="9">
        <v>1783.732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75</v>
      </c>
      <c r="B71" s="9">
        <v>1513.382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76</v>
      </c>
      <c r="B72" s="9">
        <v>1945.7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77</v>
      </c>
      <c r="B73" s="9">
        <v>1078.863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 t="s">
        <v>78</v>
      </c>
      <c r="B74" s="9">
        <v>1117.444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 t="s">
        <v>79</v>
      </c>
      <c r="B75" s="9">
        <v>1635.122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 t="s">
        <v>80</v>
      </c>
      <c r="B76" s="9">
        <v>1364.824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 t="s">
        <v>81</v>
      </c>
      <c r="B77" s="9">
        <v>1956.086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 t="s">
        <v>82</v>
      </c>
      <c r="B78" s="9">
        <v>896.9606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 t="s">
        <v>83</v>
      </c>
      <c r="B79" s="9">
        <v>2393.33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84</v>
      </c>
      <c r="B80" s="9">
        <v>1726.705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85</v>
      </c>
      <c r="B81" s="9">
        <v>1891.355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 t="s">
        <v>86</v>
      </c>
      <c r="B82" s="9">
        <v>2158.062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 t="s">
        <v>87</v>
      </c>
      <c r="B83" s="9">
        <v>2298.775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 t="s">
        <v>88</v>
      </c>
      <c r="B84" s="9">
        <v>1898.128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 t="s">
        <v>89</v>
      </c>
      <c r="B85" s="9">
        <v>1586.293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 t="s">
        <v>90</v>
      </c>
      <c r="B86" s="9">
        <v>1635.804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 t="s">
        <v>91</v>
      </c>
      <c r="B87" s="9">
        <v>1241.925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 t="s">
        <v>92</v>
      </c>
      <c r="B88" s="9">
        <v>1733.914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 t="s">
        <v>93</v>
      </c>
      <c r="B89" s="9">
        <v>1706.133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 t="s">
        <v>94</v>
      </c>
      <c r="B90" s="9">
        <v>1068.449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 t="s">
        <v>95</v>
      </c>
      <c r="B91" s="9">
        <v>1797.882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 t="s">
        <v>96</v>
      </c>
      <c r="B92" s="9">
        <v>1173.757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 t="s">
        <v>97</v>
      </c>
      <c r="B93" s="9">
        <v>1776.833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 t="s">
        <v>98</v>
      </c>
      <c r="B94" s="9">
        <v>1481.668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99</v>
      </c>
      <c r="B95" s="9">
        <v>1302.265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 t="s">
        <v>100</v>
      </c>
      <c r="B96" s="9">
        <v>1338.313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 t="s">
        <v>101</v>
      </c>
      <c r="B97" s="9">
        <v>1578.981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 t="s">
        <v>102</v>
      </c>
      <c r="B98" s="9">
        <v>1375.544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 t="s">
        <v>103</v>
      </c>
      <c r="B99" s="9">
        <v>1093.649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104</v>
      </c>
      <c r="B100" s="9">
        <v>2118.06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105</v>
      </c>
      <c r="B101" s="9">
        <v>1277.926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H1:K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8" t="s">
        <v>111</v>
      </c>
      <c r="B3" s="12" t="s">
        <v>112</v>
      </c>
      <c r="C3" s="3"/>
      <c r="D3" s="13" t="s">
        <v>113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4">
        <v>118.0</v>
      </c>
      <c r="B4" s="15">
        <v>90.0286</v>
      </c>
      <c r="C4" s="3"/>
      <c r="D4" s="16">
        <f>CORREL(B4:B102, A4:A102)</f>
        <v>-0.8341594988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>
        <v>127.0</v>
      </c>
      <c r="B5" s="15">
        <v>98.8219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>
        <v>123.0</v>
      </c>
      <c r="B6" s="15">
        <v>98.676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>
        <v>106.0</v>
      </c>
      <c r="B7" s="15">
        <v>111.8154</v>
      </c>
      <c r="C7" s="3"/>
      <c r="D7" s="17"/>
      <c r="E7" s="1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>
        <v>136.0</v>
      </c>
      <c r="B8" s="15">
        <v>83.6387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>
        <v>118.0</v>
      </c>
      <c r="B9" s="15">
        <v>89.3239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>
        <v>121.0</v>
      </c>
      <c r="B10" s="15">
        <v>82.33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>
        <v>101.0</v>
      </c>
      <c r="B11" s="15">
        <v>104.8715</v>
      </c>
      <c r="C11" s="3"/>
      <c r="D11" s="17"/>
      <c r="E11" s="17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>
        <v>110.0</v>
      </c>
      <c r="B12" s="15">
        <v>95.0691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>
        <v>124.0</v>
      </c>
      <c r="B13" s="15">
        <v>81.6458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>
        <v>117.0</v>
      </c>
      <c r="B14" s="15">
        <v>91.5328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>
        <v>129.0</v>
      </c>
      <c r="B15" s="15">
        <v>90.0998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>
        <v>121.0</v>
      </c>
      <c r="B16" s="15">
        <v>102.8255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>
        <v>117.0</v>
      </c>
      <c r="B17" s="15">
        <v>105.5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>
        <v>114.0</v>
      </c>
      <c r="B18" s="15">
        <v>87.0454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>
        <v>104.0</v>
      </c>
      <c r="B19" s="15">
        <v>110.1957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>
        <v>117.0</v>
      </c>
      <c r="B20" s="15">
        <v>104.196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>
        <v>107.0</v>
      </c>
      <c r="B21" s="15">
        <v>101.8102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>
        <v>117.0</v>
      </c>
      <c r="B22" s="15">
        <v>102.3487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>
        <v>110.0</v>
      </c>
      <c r="B23" s="15">
        <v>104.0701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>
        <v>105.0</v>
      </c>
      <c r="B24" s="15">
        <v>109.5508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>
        <v>120.0</v>
      </c>
      <c r="B25" s="15">
        <v>94.577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4">
        <v>107.0</v>
      </c>
      <c r="B26" s="15">
        <v>100.0314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>
        <v>83.0</v>
      </c>
      <c r="B27" s="15">
        <v>127.4801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>
        <v>119.0</v>
      </c>
      <c r="B28" s="15">
        <v>88.8127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>
        <v>122.0</v>
      </c>
      <c r="B29" s="15">
        <v>102.8366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>
        <v>123.0</v>
      </c>
      <c r="B30" s="15">
        <v>85.5786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>
        <v>104.0</v>
      </c>
      <c r="B31" s="15">
        <v>101.8737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>
        <v>105.0</v>
      </c>
      <c r="B32" s="15">
        <v>109.1942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>
        <v>133.0</v>
      </c>
      <c r="B33" s="15">
        <v>76.3541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>
        <v>130.0</v>
      </c>
      <c r="B34" s="15">
        <v>94.1325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>
        <v>90.0</v>
      </c>
      <c r="B35" s="15">
        <v>122.0544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>
        <v>127.0</v>
      </c>
      <c r="B36" s="15">
        <v>91.9817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>
        <v>132.0</v>
      </c>
      <c r="B37" s="15">
        <v>85.6948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>
        <v>112.0</v>
      </c>
      <c r="B38" s="15">
        <v>104.4974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>
        <v>118.0</v>
      </c>
      <c r="B39" s="15">
        <v>92.5021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>
        <v>96.0</v>
      </c>
      <c r="B40" s="15">
        <v>114.0735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>
        <v>117.0</v>
      </c>
      <c r="B41" s="15">
        <v>110.5131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>
        <v>106.0</v>
      </c>
      <c r="B42" s="15">
        <v>107.6251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>
        <v>120.0</v>
      </c>
      <c r="B43" s="15">
        <v>85.5105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>
        <v>110.0</v>
      </c>
      <c r="B44" s="15">
        <v>103.1435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>
        <v>112.0</v>
      </c>
      <c r="B45" s="15">
        <v>103.4994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>
        <v>129.0</v>
      </c>
      <c r="B46" s="15">
        <v>79.1268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>
        <v>115.0</v>
      </c>
      <c r="B47" s="15">
        <v>105.9326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>
        <v>117.0</v>
      </c>
      <c r="B48" s="15">
        <v>102.6464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>
        <v>122.0</v>
      </c>
      <c r="B49" s="15">
        <v>89.363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>
        <v>104.0</v>
      </c>
      <c r="B50" s="15">
        <v>97.4902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>
        <v>84.0</v>
      </c>
      <c r="B51" s="15">
        <v>119.8038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>
        <v>114.0</v>
      </c>
      <c r="B52" s="15">
        <v>107.7818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>
        <v>122.0</v>
      </c>
      <c r="B53" s="15">
        <v>87.2915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>
        <v>107.0</v>
      </c>
      <c r="B54" s="15">
        <v>100.5322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>
        <v>92.0</v>
      </c>
      <c r="B55" s="15">
        <v>116.761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>
        <v>101.0</v>
      </c>
      <c r="B56" s="15">
        <v>99.5275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>
        <v>124.0</v>
      </c>
      <c r="B57" s="15">
        <v>94.8276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4">
        <v>113.0</v>
      </c>
      <c r="B58" s="15">
        <v>111.2535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>
        <v>126.0</v>
      </c>
      <c r="B59" s="15">
        <v>95.1857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>
        <v>117.0</v>
      </c>
      <c r="B60" s="15">
        <v>97.468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>
        <v>108.0</v>
      </c>
      <c r="B61" s="15">
        <v>108.1557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4">
        <v>102.0</v>
      </c>
      <c r="B62" s="15">
        <v>117.4811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4">
        <v>116.0</v>
      </c>
      <c r="B63" s="15">
        <v>91.6406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>
        <v>118.0</v>
      </c>
      <c r="B64" s="15">
        <v>97.5862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4">
        <v>120.0</v>
      </c>
      <c r="B65" s="15">
        <v>99.0341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>
        <v>111.0</v>
      </c>
      <c r="B66" s="15">
        <v>108.6823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>
        <v>104.0</v>
      </c>
      <c r="B67" s="15">
        <v>114.992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>
        <v>98.0</v>
      </c>
      <c r="B68" s="15">
        <v>116.4566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>
        <v>121.0</v>
      </c>
      <c r="B69" s="15">
        <v>97.5346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>
        <v>104.0</v>
      </c>
      <c r="B70" s="15">
        <v>109.0563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>
        <v>121.0</v>
      </c>
      <c r="B71" s="15">
        <v>90.8854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>
        <v>113.0</v>
      </c>
      <c r="B72" s="15">
        <v>94.0674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>
        <v>134.0</v>
      </c>
      <c r="B73" s="15">
        <v>87.996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>
        <v>127.0</v>
      </c>
      <c r="B74" s="15">
        <v>88.7888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>
        <v>106.0</v>
      </c>
      <c r="B75" s="15">
        <v>105.2427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>
        <v>100.0</v>
      </c>
      <c r="B76" s="15">
        <v>107.061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>
        <v>107.0</v>
      </c>
      <c r="B77" s="15">
        <v>101.7481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4">
        <v>129.0</v>
      </c>
      <c r="B78" s="15">
        <v>92.321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4">
        <v>107.0</v>
      </c>
      <c r="B79" s="15">
        <v>102.7139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>
        <v>124.0</v>
      </c>
      <c r="B80" s="15">
        <v>87.9514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>
        <v>121.0</v>
      </c>
      <c r="B81" s="15">
        <v>82.0473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>
        <v>110.0</v>
      </c>
      <c r="B82" s="15">
        <v>94.5408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>
        <v>123.0</v>
      </c>
      <c r="B83" s="15">
        <v>95.8178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>
        <v>115.0</v>
      </c>
      <c r="B84" s="15">
        <v>90.2964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>
        <v>147.0</v>
      </c>
      <c r="B85" s="15">
        <v>80.2641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>
        <v>115.0</v>
      </c>
      <c r="B86" s="15">
        <v>95.4894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>
        <v>104.0</v>
      </c>
      <c r="B87" s="15">
        <v>104.6134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>
        <v>110.0</v>
      </c>
      <c r="B88" s="15">
        <v>107.6053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>
        <v>97.0</v>
      </c>
      <c r="B89" s="15">
        <v>115.3364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>
        <v>122.0</v>
      </c>
      <c r="B90" s="15">
        <v>100.4297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>
        <v>99.0</v>
      </c>
      <c r="B91" s="15">
        <v>122.527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4">
        <v>115.0</v>
      </c>
      <c r="B92" s="15">
        <v>104.4331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4">
        <v>129.0</v>
      </c>
      <c r="B93" s="15">
        <v>98.2154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>
        <v>131.0</v>
      </c>
      <c r="B94" s="15">
        <v>80.5294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>
        <v>81.0</v>
      </c>
      <c r="B95" s="15">
        <v>123.7276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>
        <v>101.0</v>
      </c>
      <c r="B96" s="15">
        <v>113.5521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4">
        <v>110.0</v>
      </c>
      <c r="B97" s="15">
        <v>105.8508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4">
        <v>96.0</v>
      </c>
      <c r="B98" s="15">
        <v>110.5345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4">
        <v>107.0</v>
      </c>
      <c r="B99" s="15">
        <v>110.0655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>
        <v>109.0</v>
      </c>
      <c r="B100" s="15">
        <v>108.3703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>
        <v>109.0</v>
      </c>
      <c r="B101" s="15">
        <v>109.0659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4">
        <v>104.0</v>
      </c>
      <c r="B102" s="15">
        <v>110.0857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4">
        <v>119.0</v>
      </c>
      <c r="B103" s="15">
        <v>92.9651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17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7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7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8" t="s">
        <v>114</v>
      </c>
      <c r="B4" s="8" t="s">
        <v>115</v>
      </c>
      <c r="C4" s="3"/>
      <c r="D4" s="13" t="s">
        <v>113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4">
        <v>243.0</v>
      </c>
      <c r="B5" s="15">
        <v>61.31</v>
      </c>
      <c r="C5" s="3"/>
      <c r="D5" s="16">
        <f>CORREL(A5:A104,B5:B104)</f>
        <v>0.6403754563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4">
        <v>182.0</v>
      </c>
      <c r="B6" s="15">
        <v>45.41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4">
        <v>17.0</v>
      </c>
      <c r="B7" s="15">
        <v>46.6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4">
        <v>102.0</v>
      </c>
      <c r="B8" s="15">
        <v>54.43</v>
      </c>
      <c r="C8" s="3"/>
      <c r="D8" s="3"/>
      <c r="E8" s="1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>
        <v>602.0</v>
      </c>
      <c r="B9" s="15">
        <v>70.76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>
        <v>0.0</v>
      </c>
      <c r="B10" s="15">
        <v>18.64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>
        <v>300.0</v>
      </c>
      <c r="B11" s="15">
        <v>35.87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>
        <v>16.0</v>
      </c>
      <c r="B12" s="15">
        <v>22.11</v>
      </c>
      <c r="C12" s="3"/>
      <c r="D12" s="3"/>
      <c r="E12" s="17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>
        <v>105.0</v>
      </c>
      <c r="B13" s="15">
        <v>33.16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4">
        <v>5.0</v>
      </c>
      <c r="B14" s="15">
        <v>23.16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4">
        <v>84.0</v>
      </c>
      <c r="B15" s="15">
        <v>0.78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4">
        <v>331.0</v>
      </c>
      <c r="B16" s="15">
        <v>5.78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4">
        <v>428.0</v>
      </c>
      <c r="B17" s="15">
        <v>39.92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4">
        <v>309.0</v>
      </c>
      <c r="B18" s="15">
        <v>36.29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4">
        <v>55.0</v>
      </c>
      <c r="B19" s="15">
        <v>44.19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4">
        <v>256.0</v>
      </c>
      <c r="B20" s="15">
        <v>42.03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4">
        <v>643.0</v>
      </c>
      <c r="B21" s="15">
        <v>57.64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4">
        <v>48.0</v>
      </c>
      <c r="B22" s="15">
        <v>36.25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4">
        <v>88.0</v>
      </c>
      <c r="B23" s="15">
        <v>61.36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4">
        <v>140.0</v>
      </c>
      <c r="B24" s="15">
        <v>103.17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4">
        <v>48.0</v>
      </c>
      <c r="B25" s="15">
        <v>24.15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4">
        <v>258.0</v>
      </c>
      <c r="B26" s="15">
        <v>32.77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4">
        <v>1304.0</v>
      </c>
      <c r="B27" s="15">
        <v>122.88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4">
        <v>201.0</v>
      </c>
      <c r="B28" s="15">
        <v>15.53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4">
        <v>125.0</v>
      </c>
      <c r="B29" s="15">
        <v>119.68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4">
        <v>26.0</v>
      </c>
      <c r="B30" s="15">
        <v>52.07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4">
        <v>50.0</v>
      </c>
      <c r="B31" s="15">
        <v>65.6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4">
        <v>90.0</v>
      </c>
      <c r="B32" s="15">
        <v>52.75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4">
        <v>44.0</v>
      </c>
      <c r="B33" s="15">
        <v>43.06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4">
        <v>50.0</v>
      </c>
      <c r="B34" s="15">
        <v>40.38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4">
        <v>203.0</v>
      </c>
      <c r="B35" s="15">
        <v>5.3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4">
        <v>35.0</v>
      </c>
      <c r="B36" s="15">
        <v>24.06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4">
        <v>283.0</v>
      </c>
      <c r="B37" s="15">
        <v>45.96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4">
        <v>41.0</v>
      </c>
      <c r="B38" s="15">
        <v>48.13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4">
        <v>545.0</v>
      </c>
      <c r="B39" s="15">
        <v>36.94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4">
        <v>91.0</v>
      </c>
      <c r="B40" s="15">
        <v>16.48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4">
        <v>7.0</v>
      </c>
      <c r="B41" s="15">
        <v>58.37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4">
        <v>1329.0</v>
      </c>
      <c r="B42" s="15">
        <v>64.62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4">
        <v>664.0</v>
      </c>
      <c r="B43" s="15">
        <v>54.08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4">
        <v>127.0</v>
      </c>
      <c r="B44" s="15">
        <v>24.9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4">
        <v>206.0</v>
      </c>
      <c r="B45" s="15">
        <v>82.9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4">
        <v>722.0</v>
      </c>
      <c r="B46" s="15">
        <v>110.37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4">
        <v>204.0</v>
      </c>
      <c r="B47" s="15">
        <v>60.04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4">
        <v>2.0</v>
      </c>
      <c r="B48" s="15">
        <v>3.52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4">
        <v>332.0</v>
      </c>
      <c r="B49" s="15">
        <v>58.59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4">
        <v>69.0</v>
      </c>
      <c r="B50" s="15">
        <v>51.24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4">
        <v>111.0</v>
      </c>
      <c r="B51" s="15">
        <v>126.72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4">
        <v>124.0</v>
      </c>
      <c r="B52" s="15">
        <v>55.35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4">
        <v>186.0</v>
      </c>
      <c r="B53" s="15">
        <v>39.99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4">
        <v>83.0</v>
      </c>
      <c r="B54" s="15">
        <v>30.14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4">
        <v>105.0</v>
      </c>
      <c r="B55" s="15">
        <v>40.52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4">
        <v>7.0</v>
      </c>
      <c r="B56" s="15">
        <v>19.57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4">
        <v>227.0</v>
      </c>
      <c r="B57" s="15">
        <v>125.44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4">
        <v>404.0</v>
      </c>
      <c r="B58" s="15">
        <v>17.7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4">
        <v>1.0</v>
      </c>
      <c r="B59" s="15">
        <v>4.68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4">
        <v>86.0</v>
      </c>
      <c r="B60" s="15">
        <v>45.47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4">
        <v>333.0</v>
      </c>
      <c r="B61" s="15">
        <v>85.05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4">
        <v>481.0</v>
      </c>
      <c r="B62" s="15">
        <v>36.91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4">
        <v>282.0</v>
      </c>
      <c r="B63" s="15">
        <v>118.68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4">
        <v>51.0</v>
      </c>
      <c r="B64" s="15">
        <v>14.75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4">
        <v>605.0</v>
      </c>
      <c r="B65" s="15">
        <v>80.74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4">
        <v>405.0</v>
      </c>
      <c r="B66" s="15">
        <v>121.32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4">
        <v>188.0</v>
      </c>
      <c r="B67" s="15">
        <v>30.0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4">
        <v>87.0</v>
      </c>
      <c r="B68" s="15">
        <v>7.38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4">
        <v>203.0</v>
      </c>
      <c r="B69" s="15">
        <v>14.53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4">
        <v>168.0</v>
      </c>
      <c r="B70" s="15">
        <v>42.37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4">
        <v>553.0</v>
      </c>
      <c r="B71" s="15">
        <v>128.78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4">
        <v>84.0</v>
      </c>
      <c r="B72" s="15">
        <v>65.02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4">
        <v>68.0</v>
      </c>
      <c r="B73" s="15">
        <v>77.54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4">
        <v>457.0</v>
      </c>
      <c r="B74" s="15">
        <v>60.27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4">
        <v>506.0</v>
      </c>
      <c r="B75" s="15">
        <v>85.95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4">
        <v>6.0</v>
      </c>
      <c r="B76" s="15">
        <v>11.66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4">
        <v>241.0</v>
      </c>
      <c r="B77" s="15">
        <v>12.64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4">
        <v>265.0</v>
      </c>
      <c r="B78" s="15">
        <v>134.51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4">
        <v>775.0</v>
      </c>
      <c r="B79" s="15">
        <v>10.05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4">
        <v>608.0</v>
      </c>
      <c r="B80" s="15">
        <v>48.89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4">
        <v>303.0</v>
      </c>
      <c r="B81" s="15">
        <v>16.95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4">
        <v>1400.0</v>
      </c>
      <c r="B82" s="15">
        <v>188.51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4">
        <v>7.0</v>
      </c>
      <c r="B83" s="15">
        <v>5.29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4">
        <v>5.0</v>
      </c>
      <c r="B84" s="15">
        <v>2.06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4">
        <v>724.0</v>
      </c>
      <c r="B85" s="15">
        <v>153.08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4">
        <v>9.0</v>
      </c>
      <c r="B86" s="15">
        <v>7.31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4">
        <v>702.0</v>
      </c>
      <c r="B87" s="15">
        <v>98.85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4">
        <v>106.0</v>
      </c>
      <c r="B88" s="15">
        <v>21.33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4">
        <v>49.0</v>
      </c>
      <c r="B89" s="15">
        <v>9.41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4">
        <v>721.0</v>
      </c>
      <c r="B90" s="15">
        <v>74.76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4">
        <v>363.0</v>
      </c>
      <c r="B91" s="15">
        <v>35.27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4">
        <v>275.0</v>
      </c>
      <c r="B92" s="15">
        <v>21.01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4">
        <v>42.0</v>
      </c>
      <c r="B93" s="15">
        <v>38.13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4">
        <v>4.0</v>
      </c>
      <c r="B94" s="15">
        <v>26.81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4">
        <v>303.0</v>
      </c>
      <c r="B95" s="15">
        <v>36.15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4">
        <v>578.0</v>
      </c>
      <c r="B96" s="15">
        <v>176.67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4">
        <v>770.0</v>
      </c>
      <c r="B97" s="15">
        <v>118.1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4">
        <v>85.0</v>
      </c>
      <c r="B98" s="15">
        <v>19.99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4">
        <v>1127.0</v>
      </c>
      <c r="B99" s="15">
        <v>131.1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4">
        <v>25.0</v>
      </c>
      <c r="B100" s="15">
        <v>5.69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4">
        <v>284.0</v>
      </c>
      <c r="B101" s="15">
        <v>69.92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4">
        <v>566.0</v>
      </c>
      <c r="B102" s="15">
        <v>95.88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4">
        <v>0.0</v>
      </c>
      <c r="B103" s="15">
        <v>36.92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4">
        <v>1923.0</v>
      </c>
      <c r="B104" s="15">
        <v>205.64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17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17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17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17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17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17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17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17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1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17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17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17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17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17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17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17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17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17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17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17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17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17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17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17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17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17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17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17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17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17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17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17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17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17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17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17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17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17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17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17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17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17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17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17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17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17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17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17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17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17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17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17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17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17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17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17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17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17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17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17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17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17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17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17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17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17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17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17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17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17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17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17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17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17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17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17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17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17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17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17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17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17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17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17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17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17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17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17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17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17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17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17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17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17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17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17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17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17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17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17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17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17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17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17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17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17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17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17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17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17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17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17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17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17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17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17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17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17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17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17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17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17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17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17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17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17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17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17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17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17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17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17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17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17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17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17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17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17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17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17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17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17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17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17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17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17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17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17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17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17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17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17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17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17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17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17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17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17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17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17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17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17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17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17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17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17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17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17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17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17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17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17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17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17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17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17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17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17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17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17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17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17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17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17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17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17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17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17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17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17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17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17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17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17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17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17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17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17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17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17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17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17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17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17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17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17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17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17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17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17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17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17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17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17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17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17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17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17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17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17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17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17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17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17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17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17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17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17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17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17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17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17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17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17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17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17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17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17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17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17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17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17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17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17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17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17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17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17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17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17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17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17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17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17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17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17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17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17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17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17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17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17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17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17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17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17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17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17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17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17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17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17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17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17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17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17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17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17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17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17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17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17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17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17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17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17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17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17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17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17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17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17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17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17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17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17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17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17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17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17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17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17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17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17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17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17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17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17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17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17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17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17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17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17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17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17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17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17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17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17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17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17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17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17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17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17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17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17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17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17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17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17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17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17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17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17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17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17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17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17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17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17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17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17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17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17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17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17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17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17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17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17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17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17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17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17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17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17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17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17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17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17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17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17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17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17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17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17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17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17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17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17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17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17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17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17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17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17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17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17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17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17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17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17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17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17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17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17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17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17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17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17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17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17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17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17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17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17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17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17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17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17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17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17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17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17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17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17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17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17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17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17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17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17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17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17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17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17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17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17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17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17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17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17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17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17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17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17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17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17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17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17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17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17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17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17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17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17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17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17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17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17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17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17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17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17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17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17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17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17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17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17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17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17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17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17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17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17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17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17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17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17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17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17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17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17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17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17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17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17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17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17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17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17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17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17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17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17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17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17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17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17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17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17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17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17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17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17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17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17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17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17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17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17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17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17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17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17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17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17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17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17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17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17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17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17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17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17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17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17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17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17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17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17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17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17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17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17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17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17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17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17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17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17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17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17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17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17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17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17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17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17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17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17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17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17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17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17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17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17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17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17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17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17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17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17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17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17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17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17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17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17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17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17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17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17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17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17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17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17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17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17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17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17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17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17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17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17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17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17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17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17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17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17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17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17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17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17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17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17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17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17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17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17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17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17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17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17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17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17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17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17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17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17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17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17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17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17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17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17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17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17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17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17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17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17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17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17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17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17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17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17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17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17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17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17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17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17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17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17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17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17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17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17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17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17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17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17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17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17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17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17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17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17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17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17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17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17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17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17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17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17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17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17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17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17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17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17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17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17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17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17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17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17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17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17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17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17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17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17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17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17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17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17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17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17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17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17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17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17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17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17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17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17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17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17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17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17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17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17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17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17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17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17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17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17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17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17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17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17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17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17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17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17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17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17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17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17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17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17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17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17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17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17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17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17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17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17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17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17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17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17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17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17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17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17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17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17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17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17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17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17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17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17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17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17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17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17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17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17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17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17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17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17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17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17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17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17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17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17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17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17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17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17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17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17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17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17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17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17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17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17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17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17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17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17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17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17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17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17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17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17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17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17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17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17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17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17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17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17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17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17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17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17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17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17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17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17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17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17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17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17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17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17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17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17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17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17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17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17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17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17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17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17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17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17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17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17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17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17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17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17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17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17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17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17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17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17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17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17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17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17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17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17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17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17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17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17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17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17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17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17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17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17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17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17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17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17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17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17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17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17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17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17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17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17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17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17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17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17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17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17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17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17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17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17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17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17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17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17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17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17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17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17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17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17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17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17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17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17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17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17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17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17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17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17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17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17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17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17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17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17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17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17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17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17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17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17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17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17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17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17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17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17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17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17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17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17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17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17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17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17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17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17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17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17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17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17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9" t="s">
        <v>114</v>
      </c>
      <c r="B1" s="19" t="s">
        <v>115</v>
      </c>
      <c r="C1" s="3"/>
      <c r="D1" s="20" t="s">
        <v>113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1">
        <v>243.0</v>
      </c>
      <c r="B2" s="22">
        <v>61.31</v>
      </c>
      <c r="C2" s="3"/>
      <c r="D2" s="23">
        <f>correl(B2:B101,A2:A101)</f>
        <v>0.6403754563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1">
        <v>182.0</v>
      </c>
      <c r="B3" s="22">
        <v>45.41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21">
        <v>17.0</v>
      </c>
      <c r="B4" s="22">
        <v>46.6</v>
      </c>
      <c r="C4" s="3"/>
      <c r="D4" s="20" t="s">
        <v>116</v>
      </c>
      <c r="E4" s="20" t="s">
        <v>117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1">
        <v>102.0</v>
      </c>
      <c r="B5" s="22">
        <v>54.43</v>
      </c>
      <c r="C5" s="3"/>
      <c r="D5" s="24">
        <f>SLOPE(B2:B101, A2:A101)</f>
        <v>0.08145060798</v>
      </c>
      <c r="E5" s="24">
        <f>INTERCEPT(B2:B101, A2:A101)</f>
        <v>30.72014869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1">
        <v>602.0</v>
      </c>
      <c r="B6" s="22">
        <v>70.76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1">
        <v>0.0</v>
      </c>
      <c r="B7" s="22">
        <v>18.64</v>
      </c>
      <c r="C7" s="3"/>
      <c r="D7" s="20" t="s">
        <v>118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1">
        <v>300.0</v>
      </c>
      <c r="B8" s="22">
        <v>35.87</v>
      </c>
      <c r="C8" s="3"/>
      <c r="D8" s="20" t="s">
        <v>116</v>
      </c>
      <c r="E8" s="20" t="s">
        <v>117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1">
        <v>16.0</v>
      </c>
      <c r="B9" s="22">
        <v>22.11</v>
      </c>
      <c r="C9" s="3"/>
      <c r="D9" s="24">
        <f t="array" ref="D9:E9">LINEST(B2:B101, A2:A101)</f>
        <v>0.08145060798</v>
      </c>
      <c r="E9" s="24">
        <v>30.720148692390126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1">
        <v>105.0</v>
      </c>
      <c r="B10" s="22">
        <v>33.16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1">
        <v>5.0</v>
      </c>
      <c r="B11" s="22">
        <v>23.16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1">
        <v>84.0</v>
      </c>
      <c r="B12" s="22">
        <v>0.78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1">
        <v>331.0</v>
      </c>
      <c r="B13" s="22">
        <v>5.78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1">
        <v>428.0</v>
      </c>
      <c r="B14" s="22">
        <v>39.92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21">
        <v>309.0</v>
      </c>
      <c r="B15" s="22">
        <v>36.29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21">
        <v>55.0</v>
      </c>
      <c r="B16" s="22">
        <v>44.19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21">
        <v>256.0</v>
      </c>
      <c r="B17" s="22">
        <v>42.03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1">
        <v>643.0</v>
      </c>
      <c r="B18" s="22">
        <v>57.64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>
        <v>48.0</v>
      </c>
      <c r="B19" s="22">
        <v>36.25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1">
        <v>88.0</v>
      </c>
      <c r="B20" s="22">
        <v>61.36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21">
        <v>140.0</v>
      </c>
      <c r="B21" s="22">
        <v>103.17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21">
        <v>48.0</v>
      </c>
      <c r="B22" s="22">
        <v>24.15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1">
        <v>258.0</v>
      </c>
      <c r="B23" s="22">
        <v>32.77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21">
        <v>1304.0</v>
      </c>
      <c r="B24" s="22">
        <v>122.88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21">
        <v>201.0</v>
      </c>
      <c r="B25" s="22">
        <v>15.53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21">
        <v>125.0</v>
      </c>
      <c r="B26" s="22">
        <v>119.68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21">
        <v>26.0</v>
      </c>
      <c r="B27" s="22">
        <v>52.07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>
        <v>50.0</v>
      </c>
      <c r="B28" s="22">
        <v>65.6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1">
        <v>90.0</v>
      </c>
      <c r="B29" s="22">
        <v>52.75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1">
        <v>44.0</v>
      </c>
      <c r="B30" s="22">
        <v>43.06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21">
        <v>50.0</v>
      </c>
      <c r="B31" s="22">
        <v>40.38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21">
        <v>203.0</v>
      </c>
      <c r="B32" s="22">
        <v>5.3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1">
        <v>35.0</v>
      </c>
      <c r="B33" s="22">
        <v>24.06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1">
        <v>283.0</v>
      </c>
      <c r="B34" s="22">
        <v>45.96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1">
        <v>41.0</v>
      </c>
      <c r="B35" s="22">
        <v>48.13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1">
        <v>545.0</v>
      </c>
      <c r="B36" s="22">
        <v>36.94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1">
        <v>91.0</v>
      </c>
      <c r="B37" s="22">
        <v>16.48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>
        <v>7.0</v>
      </c>
      <c r="B38" s="22">
        <v>58.37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>
        <v>1329.0</v>
      </c>
      <c r="B39" s="22">
        <v>64.62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21">
        <v>664.0</v>
      </c>
      <c r="B40" s="22">
        <v>54.08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21">
        <v>127.0</v>
      </c>
      <c r="B41" s="22">
        <v>24.9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21">
        <v>206.0</v>
      </c>
      <c r="B42" s="22">
        <v>82.9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21">
        <v>722.0</v>
      </c>
      <c r="B43" s="22">
        <v>110.37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21">
        <v>204.0</v>
      </c>
      <c r="B44" s="22">
        <v>60.04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21">
        <v>2.0</v>
      </c>
      <c r="B45" s="22">
        <v>3.52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1">
        <v>332.0</v>
      </c>
      <c r="B46" s="22">
        <v>58.59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1">
        <v>69.0</v>
      </c>
      <c r="B47" s="22">
        <v>51.24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1">
        <v>111.0</v>
      </c>
      <c r="B48" s="22">
        <v>126.72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21">
        <v>124.0</v>
      </c>
      <c r="B49" s="22">
        <v>55.35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21">
        <v>186.0</v>
      </c>
      <c r="B50" s="22">
        <v>39.99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21">
        <v>83.0</v>
      </c>
      <c r="B51" s="22">
        <v>30.14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21">
        <v>105.0</v>
      </c>
      <c r="B52" s="22">
        <v>40.52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1">
        <v>7.0</v>
      </c>
      <c r="B53" s="22">
        <v>19.57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21">
        <v>227.0</v>
      </c>
      <c r="B54" s="22">
        <v>125.44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21">
        <v>404.0</v>
      </c>
      <c r="B55" s="22">
        <v>17.7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21">
        <v>1.0</v>
      </c>
      <c r="B56" s="22">
        <v>4.68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21">
        <v>86.0</v>
      </c>
      <c r="B57" s="22">
        <v>45.47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21">
        <v>333.0</v>
      </c>
      <c r="B58" s="22">
        <v>85.05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21">
        <v>481.0</v>
      </c>
      <c r="B59" s="22">
        <v>36.91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21">
        <v>282.0</v>
      </c>
      <c r="B60" s="22">
        <v>118.68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21">
        <v>51.0</v>
      </c>
      <c r="B61" s="22">
        <v>14.75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>
        <v>605.0</v>
      </c>
      <c r="B62" s="22">
        <v>80.74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>
        <v>405.0</v>
      </c>
      <c r="B63" s="22">
        <v>121.32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21">
        <v>188.0</v>
      </c>
      <c r="B64" s="22">
        <v>30.0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21">
        <v>87.0</v>
      </c>
      <c r="B65" s="22">
        <v>7.38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21">
        <v>203.0</v>
      </c>
      <c r="B66" s="22">
        <v>14.53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21">
        <v>168.0</v>
      </c>
      <c r="B67" s="22">
        <v>42.37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21">
        <v>553.0</v>
      </c>
      <c r="B68" s="22">
        <v>128.78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21">
        <v>84.0</v>
      </c>
      <c r="B69" s="22">
        <v>65.02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21">
        <v>68.0</v>
      </c>
      <c r="B70" s="22">
        <v>77.54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21">
        <v>457.0</v>
      </c>
      <c r="B71" s="22">
        <v>60.27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21">
        <v>506.0</v>
      </c>
      <c r="B72" s="22">
        <v>85.95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21">
        <v>6.0</v>
      </c>
      <c r="B73" s="22">
        <v>11.66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1">
        <v>241.0</v>
      </c>
      <c r="B74" s="22">
        <v>12.64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1">
        <v>265.0</v>
      </c>
      <c r="B75" s="22">
        <v>134.51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1">
        <v>775.0</v>
      </c>
      <c r="B76" s="22">
        <v>10.05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1">
        <v>608.0</v>
      </c>
      <c r="B77" s="22">
        <v>48.89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1">
        <v>303.0</v>
      </c>
      <c r="B78" s="22">
        <v>16.95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1">
        <v>1400.0</v>
      </c>
      <c r="B79" s="22">
        <v>188.51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1">
        <v>7.0</v>
      </c>
      <c r="B80" s="22">
        <v>5.29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1">
        <v>5.0</v>
      </c>
      <c r="B81" s="22">
        <v>2.06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1">
        <v>724.0</v>
      </c>
      <c r="B82" s="22">
        <v>153.08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1">
        <v>9.0</v>
      </c>
      <c r="B83" s="22">
        <v>7.31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1">
        <v>702.0</v>
      </c>
      <c r="B84" s="22">
        <v>98.85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1">
        <v>106.0</v>
      </c>
      <c r="B85" s="22">
        <v>21.33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1">
        <v>49.0</v>
      </c>
      <c r="B86" s="22">
        <v>9.41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1">
        <v>721.0</v>
      </c>
      <c r="B87" s="22">
        <v>74.76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1">
        <v>363.0</v>
      </c>
      <c r="B88" s="22">
        <v>35.27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1">
        <v>275.0</v>
      </c>
      <c r="B89" s="22">
        <v>21.01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1">
        <v>42.0</v>
      </c>
      <c r="B90" s="22">
        <v>38.13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1">
        <v>4.0</v>
      </c>
      <c r="B91" s="22">
        <v>26.81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21">
        <v>303.0</v>
      </c>
      <c r="B92" s="22">
        <v>36.15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21">
        <v>578.0</v>
      </c>
      <c r="B93" s="22">
        <v>176.67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21">
        <v>770.0</v>
      </c>
      <c r="B94" s="22">
        <v>118.1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21">
        <v>85.0</v>
      </c>
      <c r="B95" s="22">
        <v>19.99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21">
        <v>1127.0</v>
      </c>
      <c r="B96" s="22">
        <v>131.1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21">
        <v>25.0</v>
      </c>
      <c r="B97" s="22">
        <v>5.69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21">
        <v>284.0</v>
      </c>
      <c r="B98" s="22">
        <v>69.92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1">
        <v>566.0</v>
      </c>
      <c r="B99" s="22">
        <v>95.88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1">
        <v>0.0</v>
      </c>
      <c r="B100" s="22">
        <v>36.92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21">
        <v>1923.0</v>
      </c>
      <c r="B101" s="22">
        <v>205.64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D7:E7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119</v>
      </c>
      <c r="B1" s="1" t="s">
        <v>120</v>
      </c>
      <c r="C1" s="3"/>
      <c r="D1" s="25" t="s">
        <v>121</v>
      </c>
      <c r="E1" s="25" t="s">
        <v>122</v>
      </c>
      <c r="F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123</v>
      </c>
      <c r="B2" s="4">
        <v>0.0</v>
      </c>
      <c r="C2" s="3"/>
      <c r="D2" s="3">
        <f>countif(B2:B151,1)</f>
        <v>98</v>
      </c>
      <c r="E2" s="3">
        <f>count(B2:B151,0)-D2</f>
        <v>53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123</v>
      </c>
      <c r="B3" s="4">
        <v>1.0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123</v>
      </c>
      <c r="B4" s="4">
        <v>0.0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123</v>
      </c>
      <c r="B5" s="4">
        <v>1.0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123</v>
      </c>
      <c r="B6" s="4">
        <v>1.0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123</v>
      </c>
      <c r="B7" s="4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123</v>
      </c>
      <c r="B8" s="4">
        <v>1.0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123</v>
      </c>
      <c r="B9" s="4">
        <v>1.0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123</v>
      </c>
      <c r="B10" s="4">
        <v>1.0</v>
      </c>
      <c r="C10" s="3"/>
      <c r="D10" s="3"/>
      <c r="E10" s="3"/>
      <c r="F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123</v>
      </c>
      <c r="B11" s="4">
        <v>0.0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123</v>
      </c>
      <c r="B12" s="4">
        <v>0.0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123</v>
      </c>
      <c r="B13" s="4">
        <v>1.0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123</v>
      </c>
      <c r="B14" s="4">
        <v>1.0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123</v>
      </c>
      <c r="B15" s="4">
        <v>0.0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123</v>
      </c>
      <c r="B16" s="4">
        <v>0.0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123</v>
      </c>
      <c r="B17" s="4">
        <v>1.0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123</v>
      </c>
      <c r="B18" s="4">
        <v>0.0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123</v>
      </c>
      <c r="B19" s="4">
        <v>1.0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123</v>
      </c>
      <c r="B20" s="4">
        <v>1.0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123</v>
      </c>
      <c r="B21" s="4">
        <v>1.0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123</v>
      </c>
      <c r="B22" s="4">
        <v>1.0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123</v>
      </c>
      <c r="B23" s="4">
        <v>0.0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123</v>
      </c>
      <c r="B24" s="4">
        <v>1.0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123</v>
      </c>
      <c r="B25" s="4">
        <v>1.0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123</v>
      </c>
      <c r="B26" s="4">
        <v>1.0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123</v>
      </c>
      <c r="B27" s="4">
        <v>0.0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123</v>
      </c>
      <c r="B28" s="4">
        <v>1.0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123</v>
      </c>
      <c r="B29" s="4">
        <v>0.0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123</v>
      </c>
      <c r="B30" s="4">
        <v>1.0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123</v>
      </c>
      <c r="B31" s="4">
        <v>1.0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123</v>
      </c>
      <c r="B32" s="4">
        <v>1.0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123</v>
      </c>
      <c r="B33" s="4">
        <v>0.0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123</v>
      </c>
      <c r="B34" s="4">
        <v>0.0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123</v>
      </c>
      <c r="B35" s="4">
        <v>1.0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123</v>
      </c>
      <c r="B36" s="4">
        <v>1.0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123</v>
      </c>
      <c r="B37" s="4">
        <v>1.0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123</v>
      </c>
      <c r="B38" s="4">
        <v>1.0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123</v>
      </c>
      <c r="B39" s="4">
        <v>1.0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123</v>
      </c>
      <c r="B40" s="4">
        <v>1.0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123</v>
      </c>
      <c r="B41" s="4">
        <v>1.0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123</v>
      </c>
      <c r="B42" s="4">
        <v>1.0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123</v>
      </c>
      <c r="B43" s="4">
        <v>1.0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123</v>
      </c>
      <c r="B44" s="4">
        <v>1.0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123</v>
      </c>
      <c r="B45" s="4">
        <v>0.0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123</v>
      </c>
      <c r="B46" s="4">
        <v>0.0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123</v>
      </c>
      <c r="B47" s="4">
        <v>1.0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123</v>
      </c>
      <c r="B48" s="4">
        <v>1.0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123</v>
      </c>
      <c r="B49" s="4">
        <v>0.0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123</v>
      </c>
      <c r="B50" s="4">
        <v>1.0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123</v>
      </c>
      <c r="B51" s="4">
        <v>0.0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123</v>
      </c>
      <c r="B52" s="4">
        <v>1.0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123</v>
      </c>
      <c r="B53" s="4">
        <v>1.0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123</v>
      </c>
      <c r="B54" s="4">
        <v>1.0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123</v>
      </c>
      <c r="B55" s="4">
        <v>1.0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123</v>
      </c>
      <c r="B56" s="4">
        <v>1.0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123</v>
      </c>
      <c r="B57" s="4">
        <v>1.0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123</v>
      </c>
      <c r="B58" s="4">
        <v>0.0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123</v>
      </c>
      <c r="B59" s="4">
        <v>1.0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123</v>
      </c>
      <c r="B60" s="4">
        <v>0.0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123</v>
      </c>
      <c r="B61" s="4">
        <v>0.0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123</v>
      </c>
      <c r="B62" s="4">
        <v>1.0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123</v>
      </c>
      <c r="B63" s="4">
        <v>1.0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123</v>
      </c>
      <c r="B64" s="4">
        <v>1.0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 t="s">
        <v>123</v>
      </c>
      <c r="B65" s="4">
        <v>1.0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123</v>
      </c>
      <c r="B66" s="4">
        <v>0.0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123</v>
      </c>
      <c r="B67" s="4">
        <v>1.0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4" t="s">
        <v>123</v>
      </c>
      <c r="B68" s="4">
        <v>1.0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123</v>
      </c>
      <c r="B69" s="4">
        <v>1.0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 t="s">
        <v>123</v>
      </c>
      <c r="B70" s="4">
        <v>1.0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 t="s">
        <v>123</v>
      </c>
      <c r="B71" s="4">
        <v>1.0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4" t="s">
        <v>124</v>
      </c>
      <c r="B72" s="4">
        <v>1.0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 t="s">
        <v>124</v>
      </c>
      <c r="B73" s="4">
        <v>1.0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 t="s">
        <v>124</v>
      </c>
      <c r="B74" s="4">
        <v>0.0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124</v>
      </c>
      <c r="B75" s="4">
        <v>0.0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 t="s">
        <v>124</v>
      </c>
      <c r="B76" s="4">
        <v>0.0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4" t="s">
        <v>124</v>
      </c>
      <c r="B77" s="4">
        <v>1.0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 t="s">
        <v>124</v>
      </c>
      <c r="B78" s="4">
        <v>0.0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 t="s">
        <v>124</v>
      </c>
      <c r="B79" s="4">
        <v>0.0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 t="s">
        <v>124</v>
      </c>
      <c r="B80" s="4">
        <v>1.0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4" t="s">
        <v>124</v>
      </c>
      <c r="B81" s="4">
        <v>1.0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 t="s">
        <v>124</v>
      </c>
      <c r="B82" s="4">
        <v>1.0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4" t="s">
        <v>124</v>
      </c>
      <c r="B83" s="4">
        <v>1.0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 t="s">
        <v>124</v>
      </c>
      <c r="B84" s="4">
        <v>0.0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 t="s">
        <v>124</v>
      </c>
      <c r="B85" s="4">
        <v>1.0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 t="s">
        <v>124</v>
      </c>
      <c r="B86" s="4">
        <v>0.0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124</v>
      </c>
      <c r="B87" s="4">
        <v>0.0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 t="s">
        <v>124</v>
      </c>
      <c r="B88" s="4">
        <v>1.0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4" t="s">
        <v>124</v>
      </c>
      <c r="B89" s="4">
        <v>1.0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 t="s">
        <v>124</v>
      </c>
      <c r="B90" s="4">
        <v>1.0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 t="s">
        <v>124</v>
      </c>
      <c r="B91" s="4">
        <v>0.0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 t="s">
        <v>124</v>
      </c>
      <c r="B92" s="4">
        <v>1.0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4" t="s">
        <v>124</v>
      </c>
      <c r="B93" s="4">
        <v>1.0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 t="s">
        <v>124</v>
      </c>
      <c r="B94" s="4">
        <v>1.0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4" t="s">
        <v>124</v>
      </c>
      <c r="B95" s="4">
        <v>0.0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 t="s">
        <v>124</v>
      </c>
      <c r="B96" s="4">
        <v>1.0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4" t="s">
        <v>124</v>
      </c>
      <c r="B97" s="4">
        <v>1.0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 t="s">
        <v>124</v>
      </c>
      <c r="B98" s="4">
        <v>0.0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124</v>
      </c>
      <c r="B99" s="4">
        <v>1.0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124</v>
      </c>
      <c r="B100" s="4">
        <v>0.0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4" t="s">
        <v>124</v>
      </c>
      <c r="B101" s="4">
        <v>1.0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 t="s">
        <v>124</v>
      </c>
      <c r="B102" s="4">
        <v>0.0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4" t="s">
        <v>124</v>
      </c>
      <c r="B103" s="4">
        <v>1.0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 t="s">
        <v>124</v>
      </c>
      <c r="B104" s="4">
        <v>0.0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4" t="s">
        <v>124</v>
      </c>
      <c r="B105" s="4">
        <v>0.0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 t="s">
        <v>124</v>
      </c>
      <c r="B106" s="4">
        <v>0.0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4" t="s">
        <v>124</v>
      </c>
      <c r="B107" s="4">
        <v>1.0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 t="s">
        <v>124</v>
      </c>
      <c r="B108" s="4">
        <v>1.0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4" t="s">
        <v>124</v>
      </c>
      <c r="B109" s="4">
        <v>1.0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 t="s">
        <v>125</v>
      </c>
      <c r="B110" s="4">
        <v>1.0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125</v>
      </c>
      <c r="B111" s="4">
        <v>1.0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 t="s">
        <v>125</v>
      </c>
      <c r="B112" s="4">
        <v>0.0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4" t="s">
        <v>125</v>
      </c>
      <c r="B113" s="4">
        <v>1.0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 t="s">
        <v>125</v>
      </c>
      <c r="B114" s="4">
        <v>1.0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4" t="s">
        <v>125</v>
      </c>
      <c r="B115" s="4">
        <v>0.0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 t="s">
        <v>125</v>
      </c>
      <c r="B116" s="4">
        <v>0.0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4" t="s">
        <v>125</v>
      </c>
      <c r="B117" s="4">
        <v>1.0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 t="s">
        <v>125</v>
      </c>
      <c r="B118" s="4">
        <v>1.0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4" t="s">
        <v>125</v>
      </c>
      <c r="B119" s="4">
        <v>1.0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125</v>
      </c>
      <c r="B120" s="4">
        <v>0.0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4" t="s">
        <v>125</v>
      </c>
      <c r="B121" s="4">
        <v>1.0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 t="s">
        <v>125</v>
      </c>
      <c r="B122" s="4">
        <v>0.0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4" t="s">
        <v>125</v>
      </c>
      <c r="B123" s="4">
        <v>1.0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 t="s">
        <v>125</v>
      </c>
      <c r="B124" s="4">
        <v>1.0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4" t="s">
        <v>125</v>
      </c>
      <c r="B125" s="4">
        <v>0.0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 t="s">
        <v>125</v>
      </c>
      <c r="B126" s="4">
        <v>1.0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4" t="s">
        <v>125</v>
      </c>
      <c r="B127" s="4">
        <v>1.0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 t="s">
        <v>125</v>
      </c>
      <c r="B128" s="4">
        <v>1.0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4" t="s">
        <v>125</v>
      </c>
      <c r="B129" s="4">
        <v>0.0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 t="s">
        <v>125</v>
      </c>
      <c r="B130" s="4">
        <v>0.0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4" t="s">
        <v>125</v>
      </c>
      <c r="B131" s="4">
        <v>1.0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 t="s">
        <v>125</v>
      </c>
      <c r="B132" s="4">
        <v>1.0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4" t="s">
        <v>125</v>
      </c>
      <c r="B133" s="4">
        <v>0.0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 t="s">
        <v>125</v>
      </c>
      <c r="B134" s="4">
        <v>0.0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4" t="s">
        <v>125</v>
      </c>
      <c r="B135" s="4">
        <v>0.0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 t="s">
        <v>125</v>
      </c>
      <c r="B136" s="4">
        <v>0.0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4" t="s">
        <v>125</v>
      </c>
      <c r="B137" s="4">
        <v>1.0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 t="s">
        <v>125</v>
      </c>
      <c r="B138" s="4">
        <v>1.0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4" t="s">
        <v>125</v>
      </c>
      <c r="B139" s="4">
        <v>1.0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 t="s">
        <v>125</v>
      </c>
      <c r="B140" s="4">
        <v>1.0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4" t="s">
        <v>125</v>
      </c>
      <c r="B141" s="4">
        <v>0.0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 t="s">
        <v>125</v>
      </c>
      <c r="B142" s="4">
        <v>1.0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4" t="s">
        <v>125</v>
      </c>
      <c r="B143" s="4">
        <v>1.0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 t="s">
        <v>125</v>
      </c>
      <c r="B144" s="4">
        <v>0.0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4" t="s">
        <v>125</v>
      </c>
      <c r="B145" s="4">
        <v>1.0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4" t="s">
        <v>125</v>
      </c>
      <c r="B146" s="4">
        <v>1.0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4" t="s">
        <v>125</v>
      </c>
      <c r="B147" s="4">
        <v>0.0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4" t="s">
        <v>125</v>
      </c>
      <c r="B148" s="4">
        <v>1.0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4" t="s">
        <v>125</v>
      </c>
      <c r="B149" s="4">
        <v>0.0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4" t="s">
        <v>125</v>
      </c>
      <c r="B150" s="4">
        <v>1.0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4" t="s">
        <v>125</v>
      </c>
      <c r="B151" s="4">
        <v>1.0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G1:J1"/>
    <mergeCell ref="G10:J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119</v>
      </c>
      <c r="B1" s="8" t="s">
        <v>126</v>
      </c>
      <c r="C1" s="8" t="s">
        <v>114</v>
      </c>
      <c r="D1" s="8" t="s">
        <v>127</v>
      </c>
      <c r="E1" s="8" t="s">
        <v>128</v>
      </c>
      <c r="F1" s="8" t="s">
        <v>115</v>
      </c>
      <c r="G1" s="8" t="s">
        <v>112</v>
      </c>
      <c r="H1" s="26" t="s">
        <v>120</v>
      </c>
      <c r="I1" s="3"/>
      <c r="J1" s="3"/>
      <c r="K1" s="3"/>
      <c r="L1" s="27" t="s">
        <v>129</v>
      </c>
      <c r="M1" s="27" t="s">
        <v>130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0" t="s">
        <v>123</v>
      </c>
      <c r="B2" s="10" t="s">
        <v>131</v>
      </c>
      <c r="C2" s="9">
        <v>5701.0</v>
      </c>
      <c r="D2" s="9">
        <v>10.0</v>
      </c>
      <c r="E2" s="28" t="s">
        <v>132</v>
      </c>
      <c r="F2" s="9">
        <v>11.07</v>
      </c>
      <c r="G2" s="9">
        <v>11.07</v>
      </c>
      <c r="H2" s="9">
        <v>0.0</v>
      </c>
      <c r="I2" s="3"/>
      <c r="J2" s="3"/>
      <c r="K2" s="27" t="s">
        <v>133</v>
      </c>
      <c r="L2" s="29">
        <v>43.27</v>
      </c>
      <c r="M2" s="30">
        <v>50.0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0" t="s">
        <v>123</v>
      </c>
      <c r="B3" s="10" t="s">
        <v>134</v>
      </c>
      <c r="C3" s="9">
        <v>302.0</v>
      </c>
      <c r="D3" s="9">
        <v>7.0</v>
      </c>
      <c r="E3" s="28" t="s">
        <v>135</v>
      </c>
      <c r="F3" s="9">
        <v>77.55</v>
      </c>
      <c r="G3" s="9">
        <v>2.85</v>
      </c>
      <c r="H3" s="9">
        <v>1.0</v>
      </c>
      <c r="I3" s="3"/>
      <c r="J3" s="3"/>
      <c r="K3" s="27" t="s">
        <v>136</v>
      </c>
      <c r="L3" s="29">
        <f>AVERAGE(F3:F152)</f>
        <v>68.78026846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0" t="s">
        <v>123</v>
      </c>
      <c r="B4" s="10" t="s">
        <v>131</v>
      </c>
      <c r="C4" s="9">
        <v>5701.0</v>
      </c>
      <c r="D4" s="9">
        <v>10.0</v>
      </c>
      <c r="E4" s="28" t="s">
        <v>137</v>
      </c>
      <c r="F4" s="9">
        <v>23.37</v>
      </c>
      <c r="G4" s="9">
        <v>11.07</v>
      </c>
      <c r="H4" s="9">
        <v>0.0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0" t="s">
        <v>123</v>
      </c>
      <c r="B5" s="10" t="s">
        <v>131</v>
      </c>
      <c r="C5" s="9">
        <v>109.0</v>
      </c>
      <c r="D5" s="9">
        <v>7.0</v>
      </c>
      <c r="E5" s="28" t="s">
        <v>138</v>
      </c>
      <c r="F5" s="9">
        <v>81.16</v>
      </c>
      <c r="G5" s="9">
        <v>1.23</v>
      </c>
      <c r="H5" s="9">
        <v>1.0</v>
      </c>
      <c r="I5" s="3"/>
      <c r="J5" s="3"/>
      <c r="K5" s="3"/>
      <c r="L5" s="27" t="s">
        <v>120</v>
      </c>
      <c r="M5" s="27" t="s">
        <v>139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0" t="s">
        <v>123</v>
      </c>
      <c r="B6" s="10" t="s">
        <v>134</v>
      </c>
      <c r="C6" s="9">
        <v>27132.0</v>
      </c>
      <c r="D6" s="9">
        <v>5.0</v>
      </c>
      <c r="E6" s="28" t="s">
        <v>137</v>
      </c>
      <c r="F6" s="9">
        <v>136.49</v>
      </c>
      <c r="G6" s="9">
        <v>0.99</v>
      </c>
      <c r="H6" s="9">
        <v>1.0</v>
      </c>
      <c r="I6" s="3"/>
      <c r="J6" s="3"/>
      <c r="K6" s="27" t="s">
        <v>123</v>
      </c>
      <c r="L6" s="30">
        <f t="shared" ref="L6:L8" si="1">COUNTIFS($A$2:$A$151,K6,$H$2:$H$151,"1")</f>
        <v>50</v>
      </c>
      <c r="M6" s="30">
        <f t="shared" ref="M6:M8" si="2">COUNTIFS($A$2:$A$151,K6,$H$2:$H$151,"0")</f>
        <v>20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123</v>
      </c>
      <c r="B7" s="10" t="s">
        <v>134</v>
      </c>
      <c r="C7" s="9">
        <v>27132.0</v>
      </c>
      <c r="D7" s="9">
        <v>5.0</v>
      </c>
      <c r="E7" s="28" t="s">
        <v>137</v>
      </c>
      <c r="F7" s="9">
        <v>152.5</v>
      </c>
      <c r="G7" s="9">
        <v>0.99</v>
      </c>
      <c r="H7" s="31">
        <v>1.0</v>
      </c>
      <c r="I7" s="3"/>
      <c r="J7" s="3"/>
      <c r="K7" s="27" t="s">
        <v>124</v>
      </c>
      <c r="L7" s="30">
        <f t="shared" si="1"/>
        <v>22</v>
      </c>
      <c r="M7" s="30">
        <f t="shared" si="2"/>
        <v>16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 t="s">
        <v>123</v>
      </c>
      <c r="B8" s="10" t="s">
        <v>134</v>
      </c>
      <c r="C8" s="9">
        <v>27132.0</v>
      </c>
      <c r="D8" s="9">
        <v>5.0</v>
      </c>
      <c r="E8" s="28" t="s">
        <v>137</v>
      </c>
      <c r="F8" s="9">
        <v>128.86</v>
      </c>
      <c r="G8" s="9">
        <v>0.99</v>
      </c>
      <c r="H8" s="9">
        <v>1.0</v>
      </c>
      <c r="I8" s="3"/>
      <c r="J8" s="3"/>
      <c r="K8" s="27" t="s">
        <v>125</v>
      </c>
      <c r="L8" s="30">
        <f t="shared" si="1"/>
        <v>26</v>
      </c>
      <c r="M8" s="30">
        <f t="shared" si="2"/>
        <v>16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123</v>
      </c>
      <c r="B9" s="10" t="s">
        <v>134</v>
      </c>
      <c r="C9" s="9">
        <v>27132.0</v>
      </c>
      <c r="D9" s="9">
        <v>5.0</v>
      </c>
      <c r="E9" s="28" t="s">
        <v>137</v>
      </c>
      <c r="F9" s="9">
        <v>41.57</v>
      </c>
      <c r="G9" s="9">
        <v>0.99</v>
      </c>
      <c r="H9" s="9">
        <v>1.0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 t="s">
        <v>123</v>
      </c>
      <c r="B10" s="10" t="s">
        <v>134</v>
      </c>
      <c r="C10" s="9">
        <v>27132.0</v>
      </c>
      <c r="D10" s="9">
        <v>5.0</v>
      </c>
      <c r="E10" s="28" t="s">
        <v>137</v>
      </c>
      <c r="F10" s="9">
        <v>215.5</v>
      </c>
      <c r="G10" s="9">
        <v>0.99</v>
      </c>
      <c r="H10" s="9">
        <v>1.0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 t="s">
        <v>123</v>
      </c>
      <c r="B11" s="10" t="s">
        <v>131</v>
      </c>
      <c r="C11" s="9">
        <v>1405.0</v>
      </c>
      <c r="D11" s="9">
        <v>7.0</v>
      </c>
      <c r="E11" s="28" t="s">
        <v>140</v>
      </c>
      <c r="F11" s="9">
        <v>72.56</v>
      </c>
      <c r="G11" s="9">
        <v>11.07</v>
      </c>
      <c r="H11" s="9">
        <v>0.0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123</v>
      </c>
      <c r="B12" s="10" t="s">
        <v>131</v>
      </c>
      <c r="C12" s="9">
        <v>4366.0</v>
      </c>
      <c r="D12" s="9">
        <v>10.0</v>
      </c>
      <c r="E12" s="28" t="s">
        <v>137</v>
      </c>
      <c r="F12" s="9">
        <v>2.45</v>
      </c>
      <c r="G12" s="9">
        <v>2.45</v>
      </c>
      <c r="H12" s="9">
        <v>0.0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 t="s">
        <v>123</v>
      </c>
      <c r="B13" s="10" t="s">
        <v>134</v>
      </c>
      <c r="C13" s="9">
        <v>17.0</v>
      </c>
      <c r="D13" s="9">
        <v>7.0</v>
      </c>
      <c r="E13" s="28" t="s">
        <v>135</v>
      </c>
      <c r="F13" s="9">
        <v>79.0</v>
      </c>
      <c r="G13" s="9">
        <v>9.99</v>
      </c>
      <c r="H13" s="9">
        <v>1.0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123</v>
      </c>
      <c r="B14" s="10" t="s">
        <v>134</v>
      </c>
      <c r="C14" s="9">
        <v>27132.0</v>
      </c>
      <c r="D14" s="9">
        <v>5.0</v>
      </c>
      <c r="E14" s="28" t="s">
        <v>137</v>
      </c>
      <c r="F14" s="9">
        <v>111.95</v>
      </c>
      <c r="G14" s="9">
        <v>0.99</v>
      </c>
      <c r="H14" s="9">
        <v>1.0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0" t="s">
        <v>123</v>
      </c>
      <c r="B15" s="10" t="s">
        <v>134</v>
      </c>
      <c r="C15" s="9">
        <v>216.0</v>
      </c>
      <c r="D15" s="9">
        <v>7.0</v>
      </c>
      <c r="E15" s="28" t="s">
        <v>132</v>
      </c>
      <c r="F15" s="9">
        <v>9.99</v>
      </c>
      <c r="G15" s="9">
        <v>9.99</v>
      </c>
      <c r="H15" s="9">
        <v>0.0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 t="s">
        <v>123</v>
      </c>
      <c r="B16" s="10" t="s">
        <v>134</v>
      </c>
      <c r="C16" s="9">
        <v>1265.0</v>
      </c>
      <c r="D16" s="9">
        <v>5.0</v>
      </c>
      <c r="E16" s="28" t="s">
        <v>132</v>
      </c>
      <c r="F16" s="9">
        <v>13.99</v>
      </c>
      <c r="G16" s="9">
        <v>13.99</v>
      </c>
      <c r="H16" s="9">
        <v>0.0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 t="s">
        <v>123</v>
      </c>
      <c r="B17" s="10" t="s">
        <v>134</v>
      </c>
      <c r="C17" s="9">
        <v>27132.0</v>
      </c>
      <c r="D17" s="9">
        <v>5.0</v>
      </c>
      <c r="E17" s="28" t="s">
        <v>137</v>
      </c>
      <c r="F17" s="9">
        <v>34.12</v>
      </c>
      <c r="G17" s="9">
        <v>0.99</v>
      </c>
      <c r="H17" s="9">
        <v>1.0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 t="s">
        <v>123</v>
      </c>
      <c r="B18" s="10" t="s">
        <v>131</v>
      </c>
      <c r="C18" s="9">
        <v>5701.0</v>
      </c>
      <c r="D18" s="9">
        <v>10.0</v>
      </c>
      <c r="E18" s="28" t="s">
        <v>141</v>
      </c>
      <c r="F18" s="9">
        <v>11.07</v>
      </c>
      <c r="G18" s="9">
        <v>11.07</v>
      </c>
      <c r="H18" s="9">
        <v>0.0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 t="s">
        <v>123</v>
      </c>
      <c r="B19" s="10" t="s">
        <v>131</v>
      </c>
      <c r="C19" s="9">
        <v>5701.0</v>
      </c>
      <c r="D19" s="9">
        <v>10.0</v>
      </c>
      <c r="E19" s="28" t="s">
        <v>141</v>
      </c>
      <c r="F19" s="9">
        <v>25.22</v>
      </c>
      <c r="G19" s="9">
        <v>12.28</v>
      </c>
      <c r="H19" s="9">
        <v>1.0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 t="s">
        <v>123</v>
      </c>
      <c r="B20" s="10" t="s">
        <v>134</v>
      </c>
      <c r="C20" s="9">
        <v>27132.0</v>
      </c>
      <c r="D20" s="9">
        <v>5.0</v>
      </c>
      <c r="E20" s="28" t="s">
        <v>137</v>
      </c>
      <c r="F20" s="9">
        <v>270.0</v>
      </c>
      <c r="G20" s="9">
        <v>0.99</v>
      </c>
      <c r="H20" s="9">
        <v>1.0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 t="s">
        <v>123</v>
      </c>
      <c r="B21" s="10" t="s">
        <v>134</v>
      </c>
      <c r="C21" s="9">
        <v>27132.0</v>
      </c>
      <c r="D21" s="9">
        <v>5.0</v>
      </c>
      <c r="E21" s="28" t="s">
        <v>137</v>
      </c>
      <c r="F21" s="9">
        <v>87.73</v>
      </c>
      <c r="G21" s="9">
        <v>0.99</v>
      </c>
      <c r="H21" s="9">
        <v>1.0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 t="s">
        <v>123</v>
      </c>
      <c r="B22" s="10" t="s">
        <v>131</v>
      </c>
      <c r="C22" s="9">
        <v>5701.0</v>
      </c>
      <c r="D22" s="9">
        <v>10.0</v>
      </c>
      <c r="E22" s="28" t="s">
        <v>138</v>
      </c>
      <c r="F22" s="9">
        <v>25.38</v>
      </c>
      <c r="G22" s="9">
        <v>1.23</v>
      </c>
      <c r="H22" s="9">
        <v>1.0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 t="s">
        <v>123</v>
      </c>
      <c r="B23" s="10" t="s">
        <v>131</v>
      </c>
      <c r="C23" s="9">
        <v>5701.0</v>
      </c>
      <c r="D23" s="9">
        <v>3.0</v>
      </c>
      <c r="E23" s="28" t="s">
        <v>140</v>
      </c>
      <c r="F23" s="9">
        <v>35.66</v>
      </c>
      <c r="G23" s="9">
        <v>11.07</v>
      </c>
      <c r="H23" s="9">
        <v>0.0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 t="s">
        <v>123</v>
      </c>
      <c r="B24" s="10" t="s">
        <v>131</v>
      </c>
      <c r="C24" s="9">
        <v>1905.0</v>
      </c>
      <c r="D24" s="9">
        <v>10.0</v>
      </c>
      <c r="E24" s="28" t="s">
        <v>141</v>
      </c>
      <c r="F24" s="9">
        <v>14.13</v>
      </c>
      <c r="G24" s="9">
        <v>6.15</v>
      </c>
      <c r="H24" s="9">
        <v>1.0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 t="s">
        <v>123</v>
      </c>
      <c r="B25" s="10" t="s">
        <v>134</v>
      </c>
      <c r="C25" s="9">
        <v>542.0</v>
      </c>
      <c r="D25" s="9">
        <v>7.0</v>
      </c>
      <c r="E25" s="28" t="s">
        <v>141</v>
      </c>
      <c r="F25" s="9">
        <v>27.95</v>
      </c>
      <c r="G25" s="9">
        <v>14.99</v>
      </c>
      <c r="H25" s="9">
        <v>1.0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 t="s">
        <v>123</v>
      </c>
      <c r="B26" s="10" t="s">
        <v>134</v>
      </c>
      <c r="C26" s="9">
        <v>27132.0</v>
      </c>
      <c r="D26" s="9">
        <v>5.0</v>
      </c>
      <c r="E26" s="28" t="s">
        <v>137</v>
      </c>
      <c r="F26" s="9">
        <v>295.0</v>
      </c>
      <c r="G26" s="9">
        <v>0.99</v>
      </c>
      <c r="H26" s="9">
        <v>1.0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 t="s">
        <v>123</v>
      </c>
      <c r="B27" s="10" t="s">
        <v>134</v>
      </c>
      <c r="C27" s="9">
        <v>5271.0</v>
      </c>
      <c r="D27" s="9">
        <v>7.0</v>
      </c>
      <c r="E27" s="28" t="s">
        <v>132</v>
      </c>
      <c r="F27" s="9">
        <v>20.95</v>
      </c>
      <c r="G27" s="9">
        <v>20.95</v>
      </c>
      <c r="H27" s="9">
        <v>0.0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 t="s">
        <v>123</v>
      </c>
      <c r="B28" s="10" t="s">
        <v>134</v>
      </c>
      <c r="C28" s="9">
        <v>27132.0</v>
      </c>
      <c r="D28" s="9">
        <v>5.0</v>
      </c>
      <c r="E28" s="28" t="s">
        <v>137</v>
      </c>
      <c r="F28" s="9">
        <v>202.36</v>
      </c>
      <c r="G28" s="9">
        <v>0.99</v>
      </c>
      <c r="H28" s="9">
        <v>1.0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 t="s">
        <v>123</v>
      </c>
      <c r="B29" s="10" t="s">
        <v>131</v>
      </c>
      <c r="C29" s="9">
        <v>5701.0</v>
      </c>
      <c r="D29" s="9">
        <v>10.0</v>
      </c>
      <c r="E29" s="28" t="s">
        <v>135</v>
      </c>
      <c r="F29" s="9">
        <v>23.37</v>
      </c>
      <c r="G29" s="9">
        <v>11.07</v>
      </c>
      <c r="H29" s="9">
        <v>0.0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0" t="s">
        <v>123</v>
      </c>
      <c r="B30" s="10" t="s">
        <v>134</v>
      </c>
      <c r="C30" s="9">
        <v>27132.0</v>
      </c>
      <c r="D30" s="9">
        <v>5.0</v>
      </c>
      <c r="E30" s="28" t="s">
        <v>137</v>
      </c>
      <c r="F30" s="9">
        <v>270.12</v>
      </c>
      <c r="G30" s="9">
        <v>0.99</v>
      </c>
      <c r="H30" s="9">
        <v>1.0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0" t="s">
        <v>123</v>
      </c>
      <c r="B31" s="10" t="s">
        <v>134</v>
      </c>
      <c r="C31" s="9">
        <v>27132.0</v>
      </c>
      <c r="D31" s="9">
        <v>5.0</v>
      </c>
      <c r="E31" s="28" t="s">
        <v>137</v>
      </c>
      <c r="F31" s="9">
        <v>137.5</v>
      </c>
      <c r="G31" s="9">
        <v>0.99</v>
      </c>
      <c r="H31" s="9">
        <v>1.0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0" t="s">
        <v>123</v>
      </c>
      <c r="B32" s="10" t="s">
        <v>134</v>
      </c>
      <c r="C32" s="9">
        <v>62.0</v>
      </c>
      <c r="D32" s="9">
        <v>5.0</v>
      </c>
      <c r="E32" s="28" t="s">
        <v>137</v>
      </c>
      <c r="F32" s="9">
        <v>66.0</v>
      </c>
      <c r="G32" s="9">
        <v>9.99</v>
      </c>
      <c r="H32" s="9">
        <v>1.0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0" t="s">
        <v>123</v>
      </c>
      <c r="B33" s="10" t="s">
        <v>131</v>
      </c>
      <c r="C33" s="9">
        <v>5701.0</v>
      </c>
      <c r="D33" s="9">
        <v>10.0</v>
      </c>
      <c r="E33" s="28" t="s">
        <v>137</v>
      </c>
      <c r="F33" s="9">
        <v>23.37</v>
      </c>
      <c r="G33" s="9">
        <v>11.07</v>
      </c>
      <c r="H33" s="9">
        <v>0.0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0" t="s">
        <v>123</v>
      </c>
      <c r="B34" s="10" t="s">
        <v>134</v>
      </c>
      <c r="C34" s="9">
        <v>1266.0</v>
      </c>
      <c r="D34" s="9">
        <v>5.0</v>
      </c>
      <c r="E34" s="28" t="s">
        <v>135</v>
      </c>
      <c r="F34" s="9">
        <v>18.25</v>
      </c>
      <c r="G34" s="9">
        <v>18.25</v>
      </c>
      <c r="H34" s="9">
        <v>0.0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0" t="s">
        <v>123</v>
      </c>
      <c r="B35" s="10" t="s">
        <v>134</v>
      </c>
      <c r="C35" s="9">
        <v>27132.0</v>
      </c>
      <c r="D35" s="9">
        <v>5.0</v>
      </c>
      <c r="E35" s="28" t="s">
        <v>137</v>
      </c>
      <c r="F35" s="9">
        <v>151.5</v>
      </c>
      <c r="G35" s="9">
        <v>0.99</v>
      </c>
      <c r="H35" s="9">
        <v>1.0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0" t="s">
        <v>123</v>
      </c>
      <c r="B36" s="10" t="s">
        <v>134</v>
      </c>
      <c r="C36" s="9">
        <v>27132.0</v>
      </c>
      <c r="D36" s="9">
        <v>5.0</v>
      </c>
      <c r="E36" s="28" t="s">
        <v>137</v>
      </c>
      <c r="F36" s="9">
        <v>78.0</v>
      </c>
      <c r="G36" s="9">
        <v>0.99</v>
      </c>
      <c r="H36" s="9">
        <v>1.0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0" t="s">
        <v>123</v>
      </c>
      <c r="B37" s="10" t="s">
        <v>134</v>
      </c>
      <c r="C37" s="9">
        <v>1266.0</v>
      </c>
      <c r="D37" s="9">
        <v>7.0</v>
      </c>
      <c r="E37" s="28" t="s">
        <v>137</v>
      </c>
      <c r="F37" s="9">
        <v>5.14</v>
      </c>
      <c r="G37" s="9">
        <v>4.89</v>
      </c>
      <c r="H37" s="9">
        <v>1.0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0" t="s">
        <v>123</v>
      </c>
      <c r="B38" s="10" t="s">
        <v>134</v>
      </c>
      <c r="C38" s="9">
        <v>27132.0</v>
      </c>
      <c r="D38" s="9">
        <v>5.0</v>
      </c>
      <c r="E38" s="28" t="s">
        <v>137</v>
      </c>
      <c r="F38" s="9">
        <v>147.5</v>
      </c>
      <c r="G38" s="9">
        <v>0.99</v>
      </c>
      <c r="H38" s="9">
        <v>1.0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0" t="s">
        <v>123</v>
      </c>
      <c r="B39" s="10" t="s">
        <v>131</v>
      </c>
      <c r="C39" s="9">
        <v>5701.0</v>
      </c>
      <c r="D39" s="9">
        <v>10.0</v>
      </c>
      <c r="E39" s="28" t="s">
        <v>140</v>
      </c>
      <c r="F39" s="9">
        <v>23.98</v>
      </c>
      <c r="G39" s="9">
        <v>11.07</v>
      </c>
      <c r="H39" s="9">
        <v>1.0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0" t="s">
        <v>123</v>
      </c>
      <c r="B40" s="10" t="s">
        <v>131</v>
      </c>
      <c r="C40" s="9">
        <v>5701.0</v>
      </c>
      <c r="D40" s="9">
        <v>10.0</v>
      </c>
      <c r="E40" s="28" t="s">
        <v>137</v>
      </c>
      <c r="F40" s="9">
        <v>19.64</v>
      </c>
      <c r="G40" s="9">
        <v>11.07</v>
      </c>
      <c r="H40" s="9">
        <v>1.0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0" t="s">
        <v>123</v>
      </c>
      <c r="B41" s="10" t="s">
        <v>142</v>
      </c>
      <c r="C41" s="9">
        <v>34.0</v>
      </c>
      <c r="D41" s="9">
        <v>7.0</v>
      </c>
      <c r="E41" s="28" t="s">
        <v>140</v>
      </c>
      <c r="F41" s="9">
        <v>173.12</v>
      </c>
      <c r="G41" s="9">
        <v>0.89</v>
      </c>
      <c r="H41" s="9">
        <v>1.0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0" t="s">
        <v>123</v>
      </c>
      <c r="B42" s="10" t="s">
        <v>134</v>
      </c>
      <c r="C42" s="9">
        <v>134.0</v>
      </c>
      <c r="D42" s="9">
        <v>1.0</v>
      </c>
      <c r="E42" s="28" t="s">
        <v>143</v>
      </c>
      <c r="F42" s="9">
        <v>280.0</v>
      </c>
      <c r="G42" s="9">
        <v>0.99</v>
      </c>
      <c r="H42" s="9">
        <v>1.0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0" t="s">
        <v>123</v>
      </c>
      <c r="B43" s="10" t="s">
        <v>134</v>
      </c>
      <c r="C43" s="9">
        <v>27132.0</v>
      </c>
      <c r="D43" s="9">
        <v>5.0</v>
      </c>
      <c r="E43" s="28" t="s">
        <v>137</v>
      </c>
      <c r="F43" s="9">
        <v>121.0</v>
      </c>
      <c r="G43" s="9">
        <v>0.99</v>
      </c>
      <c r="H43" s="9">
        <v>1.0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0" t="s">
        <v>123</v>
      </c>
      <c r="B44" s="10" t="s">
        <v>134</v>
      </c>
      <c r="C44" s="9">
        <v>216.0</v>
      </c>
      <c r="D44" s="9">
        <v>7.0</v>
      </c>
      <c r="E44" s="28" t="s">
        <v>132</v>
      </c>
      <c r="F44" s="9">
        <v>7.5</v>
      </c>
      <c r="G44" s="9">
        <v>6.0</v>
      </c>
      <c r="H44" s="9">
        <v>1.0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0" t="s">
        <v>123</v>
      </c>
      <c r="B45" s="10" t="s">
        <v>131</v>
      </c>
      <c r="C45" s="9">
        <v>1405.0</v>
      </c>
      <c r="D45" s="9">
        <v>7.0</v>
      </c>
      <c r="E45" s="28" t="s">
        <v>140</v>
      </c>
      <c r="F45" s="9">
        <v>72.56</v>
      </c>
      <c r="G45" s="9">
        <v>11.07</v>
      </c>
      <c r="H45" s="9">
        <v>0.0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0" t="s">
        <v>123</v>
      </c>
      <c r="B46" s="10" t="s">
        <v>134</v>
      </c>
      <c r="C46" s="9">
        <v>1265.0</v>
      </c>
      <c r="D46" s="9">
        <v>7.0</v>
      </c>
      <c r="E46" s="28" t="s">
        <v>143</v>
      </c>
      <c r="F46" s="9">
        <v>4.0</v>
      </c>
      <c r="G46" s="9">
        <v>4.0</v>
      </c>
      <c r="H46" s="9">
        <v>0.0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0" t="s">
        <v>123</v>
      </c>
      <c r="B47" s="10" t="s">
        <v>134</v>
      </c>
      <c r="C47" s="9">
        <v>3162.0</v>
      </c>
      <c r="D47" s="9">
        <v>5.0</v>
      </c>
      <c r="E47" s="28" t="s">
        <v>137</v>
      </c>
      <c r="F47" s="9">
        <v>466.0</v>
      </c>
      <c r="G47" s="9">
        <v>1.0</v>
      </c>
      <c r="H47" s="9">
        <v>1.0</v>
      </c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0" t="s">
        <v>123</v>
      </c>
      <c r="B48" s="10" t="s">
        <v>134</v>
      </c>
      <c r="C48" s="9">
        <v>27132.0</v>
      </c>
      <c r="D48" s="9">
        <v>5.0</v>
      </c>
      <c r="E48" s="28" t="s">
        <v>137</v>
      </c>
      <c r="F48" s="9">
        <v>117.5</v>
      </c>
      <c r="G48" s="9">
        <v>0.99</v>
      </c>
      <c r="H48" s="9">
        <v>1.0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0" t="s">
        <v>123</v>
      </c>
      <c r="B49" s="10" t="s">
        <v>131</v>
      </c>
      <c r="C49" s="9">
        <v>865.0</v>
      </c>
      <c r="D49" s="9">
        <v>10.0</v>
      </c>
      <c r="E49" s="28" t="s">
        <v>138</v>
      </c>
      <c r="F49" s="9">
        <v>1.23</v>
      </c>
      <c r="G49" s="9">
        <v>1.23</v>
      </c>
      <c r="H49" s="9">
        <v>0.0</v>
      </c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0" t="s">
        <v>123</v>
      </c>
      <c r="B50" s="10" t="s">
        <v>134</v>
      </c>
      <c r="C50" s="9">
        <v>27132.0</v>
      </c>
      <c r="D50" s="9">
        <v>5.0</v>
      </c>
      <c r="E50" s="28" t="s">
        <v>137</v>
      </c>
      <c r="F50" s="9">
        <v>207.86</v>
      </c>
      <c r="G50" s="9">
        <v>0.99</v>
      </c>
      <c r="H50" s="9">
        <v>1.0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0" t="s">
        <v>123</v>
      </c>
      <c r="B51" s="10" t="s">
        <v>134</v>
      </c>
      <c r="C51" s="9">
        <v>30594.0</v>
      </c>
      <c r="D51" s="9">
        <v>3.0</v>
      </c>
      <c r="E51" s="28" t="s">
        <v>135</v>
      </c>
      <c r="F51" s="9">
        <v>9.99</v>
      </c>
      <c r="G51" s="9">
        <v>9.99</v>
      </c>
      <c r="H51" s="9">
        <v>0.0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0" t="s">
        <v>123</v>
      </c>
      <c r="B52" s="10" t="s">
        <v>134</v>
      </c>
      <c r="C52" s="9">
        <v>27132.0</v>
      </c>
      <c r="D52" s="9">
        <v>5.0</v>
      </c>
      <c r="E52" s="28" t="s">
        <v>137</v>
      </c>
      <c r="F52" s="9">
        <v>305.0</v>
      </c>
      <c r="G52" s="9">
        <v>0.99</v>
      </c>
      <c r="H52" s="9">
        <v>1.0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0" t="s">
        <v>123</v>
      </c>
      <c r="B53" s="10" t="s">
        <v>134</v>
      </c>
      <c r="C53" s="9">
        <v>106.0</v>
      </c>
      <c r="D53" s="9">
        <v>3.0</v>
      </c>
      <c r="E53" s="28" t="s">
        <v>143</v>
      </c>
      <c r="F53" s="9">
        <v>67.66</v>
      </c>
      <c r="G53" s="9">
        <v>1.0</v>
      </c>
      <c r="H53" s="9">
        <v>1.0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0" t="s">
        <v>123</v>
      </c>
      <c r="B54" s="10" t="s">
        <v>142</v>
      </c>
      <c r="C54" s="9">
        <v>79.0</v>
      </c>
      <c r="D54" s="9">
        <v>7.0</v>
      </c>
      <c r="E54" s="28" t="s">
        <v>140</v>
      </c>
      <c r="F54" s="9">
        <v>15.15</v>
      </c>
      <c r="G54" s="9">
        <v>1.77</v>
      </c>
      <c r="H54" s="9">
        <v>1.0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0" t="s">
        <v>123</v>
      </c>
      <c r="B55" s="10" t="s">
        <v>134</v>
      </c>
      <c r="C55" s="9">
        <v>27132.0</v>
      </c>
      <c r="D55" s="9">
        <v>5.0</v>
      </c>
      <c r="E55" s="28" t="s">
        <v>137</v>
      </c>
      <c r="F55" s="9">
        <v>48.37</v>
      </c>
      <c r="G55" s="9">
        <v>0.99</v>
      </c>
      <c r="H55" s="9">
        <v>1.0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0" t="s">
        <v>123</v>
      </c>
      <c r="B56" s="10" t="s">
        <v>134</v>
      </c>
      <c r="C56" s="9">
        <v>27132.0</v>
      </c>
      <c r="D56" s="9">
        <v>5.0</v>
      </c>
      <c r="E56" s="28" t="s">
        <v>137</v>
      </c>
      <c r="F56" s="9">
        <v>31.0</v>
      </c>
      <c r="G56" s="9">
        <v>0.99</v>
      </c>
      <c r="H56" s="9">
        <v>1.0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0" t="s">
        <v>123</v>
      </c>
      <c r="B57" s="10" t="s">
        <v>134</v>
      </c>
      <c r="C57" s="9">
        <v>1266.0</v>
      </c>
      <c r="D57" s="9">
        <v>7.0</v>
      </c>
      <c r="E57" s="28" t="s">
        <v>135</v>
      </c>
      <c r="F57" s="9">
        <v>4.25</v>
      </c>
      <c r="G57" s="9">
        <v>4.0</v>
      </c>
      <c r="H57" s="9">
        <v>1.0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0" t="s">
        <v>123</v>
      </c>
      <c r="B58" s="10" t="s">
        <v>134</v>
      </c>
      <c r="C58" s="9">
        <v>5271.0</v>
      </c>
      <c r="D58" s="9">
        <v>7.0</v>
      </c>
      <c r="E58" s="28" t="s">
        <v>135</v>
      </c>
      <c r="F58" s="9">
        <v>31.95</v>
      </c>
      <c r="G58" s="9">
        <v>31.95</v>
      </c>
      <c r="H58" s="9">
        <v>0.0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0" t="s">
        <v>123</v>
      </c>
      <c r="B59" s="10" t="s">
        <v>134</v>
      </c>
      <c r="C59" s="9">
        <v>71.0</v>
      </c>
      <c r="D59" s="9">
        <v>7.0</v>
      </c>
      <c r="E59" s="28" t="s">
        <v>132</v>
      </c>
      <c r="F59" s="9">
        <v>730.0</v>
      </c>
      <c r="G59" s="9">
        <v>50.0</v>
      </c>
      <c r="H59" s="9">
        <v>1.0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0" t="s">
        <v>123</v>
      </c>
      <c r="B60" s="10" t="s">
        <v>131</v>
      </c>
      <c r="C60" s="9">
        <v>5701.0</v>
      </c>
      <c r="D60" s="9">
        <v>10.0</v>
      </c>
      <c r="E60" s="28" t="s">
        <v>141</v>
      </c>
      <c r="F60" s="9">
        <v>35.66</v>
      </c>
      <c r="G60" s="9">
        <v>11.07</v>
      </c>
      <c r="H60" s="9">
        <v>0.0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0" t="s">
        <v>123</v>
      </c>
      <c r="B61" s="10" t="s">
        <v>134</v>
      </c>
      <c r="C61" s="9">
        <v>5271.0</v>
      </c>
      <c r="D61" s="9">
        <v>5.0</v>
      </c>
      <c r="E61" s="28" t="s">
        <v>143</v>
      </c>
      <c r="F61" s="9">
        <v>13.95</v>
      </c>
      <c r="G61" s="9">
        <v>13.95</v>
      </c>
      <c r="H61" s="9">
        <v>0.0</v>
      </c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0" t="s">
        <v>123</v>
      </c>
      <c r="B62" s="10" t="s">
        <v>134</v>
      </c>
      <c r="C62" s="9">
        <v>1.0</v>
      </c>
      <c r="D62" s="9">
        <v>7.0</v>
      </c>
      <c r="E62" s="28" t="s">
        <v>143</v>
      </c>
      <c r="F62" s="9">
        <v>52.0</v>
      </c>
      <c r="G62" s="9">
        <v>50.0</v>
      </c>
      <c r="H62" s="9">
        <v>1.0</v>
      </c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0" t="s">
        <v>123</v>
      </c>
      <c r="B63" s="10" t="s">
        <v>131</v>
      </c>
      <c r="C63" s="9">
        <v>109.0</v>
      </c>
      <c r="D63" s="9">
        <v>5.0</v>
      </c>
      <c r="E63" s="28" t="s">
        <v>137</v>
      </c>
      <c r="F63" s="9">
        <v>51.03</v>
      </c>
      <c r="G63" s="9">
        <v>1.23</v>
      </c>
      <c r="H63" s="9">
        <v>1.0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123</v>
      </c>
      <c r="B64" s="10" t="s">
        <v>142</v>
      </c>
      <c r="C64" s="9">
        <v>118.0</v>
      </c>
      <c r="D64" s="9">
        <v>7.0</v>
      </c>
      <c r="E64" s="28" t="s">
        <v>140</v>
      </c>
      <c r="F64" s="9">
        <v>11.96</v>
      </c>
      <c r="G64" s="9">
        <v>1.77</v>
      </c>
      <c r="H64" s="9">
        <v>1.0</v>
      </c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0" t="s">
        <v>123</v>
      </c>
      <c r="B65" s="10" t="s">
        <v>134</v>
      </c>
      <c r="C65" s="9">
        <v>27132.0</v>
      </c>
      <c r="D65" s="9">
        <v>5.0</v>
      </c>
      <c r="E65" s="28" t="s">
        <v>137</v>
      </c>
      <c r="F65" s="9">
        <v>30.99</v>
      </c>
      <c r="G65" s="9">
        <v>0.99</v>
      </c>
      <c r="H65" s="9">
        <v>1.0</v>
      </c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0" t="s">
        <v>123</v>
      </c>
      <c r="B66" s="10" t="s">
        <v>131</v>
      </c>
      <c r="C66" s="9">
        <v>5701.0</v>
      </c>
      <c r="D66" s="9">
        <v>10.0</v>
      </c>
      <c r="E66" s="28" t="s">
        <v>140</v>
      </c>
      <c r="F66" s="9">
        <v>11.07</v>
      </c>
      <c r="G66" s="9">
        <v>11.07</v>
      </c>
      <c r="H66" s="9">
        <v>0.0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0" t="s">
        <v>123</v>
      </c>
      <c r="B67" s="10" t="s">
        <v>134</v>
      </c>
      <c r="C67" s="9">
        <v>2378.0</v>
      </c>
      <c r="D67" s="9">
        <v>1.0</v>
      </c>
      <c r="E67" s="28" t="s">
        <v>143</v>
      </c>
      <c r="F67" s="9">
        <v>860.0</v>
      </c>
      <c r="G67" s="9">
        <v>0.01</v>
      </c>
      <c r="H67" s="9">
        <v>1.0</v>
      </c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0" t="s">
        <v>123</v>
      </c>
      <c r="B68" s="10" t="s">
        <v>134</v>
      </c>
      <c r="C68" s="9">
        <v>27132.0</v>
      </c>
      <c r="D68" s="9">
        <v>5.0</v>
      </c>
      <c r="E68" s="28" t="s">
        <v>137</v>
      </c>
      <c r="F68" s="9">
        <v>127.5</v>
      </c>
      <c r="G68" s="9">
        <v>0.99</v>
      </c>
      <c r="H68" s="9">
        <v>1.0</v>
      </c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0" t="s">
        <v>123</v>
      </c>
      <c r="B69" s="10" t="s">
        <v>134</v>
      </c>
      <c r="C69" s="9">
        <v>27132.0</v>
      </c>
      <c r="D69" s="9">
        <v>5.0</v>
      </c>
      <c r="E69" s="28" t="s">
        <v>137</v>
      </c>
      <c r="F69" s="9">
        <v>155.99</v>
      </c>
      <c r="G69" s="9">
        <v>0.99</v>
      </c>
      <c r="H69" s="9">
        <v>1.0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0" t="s">
        <v>123</v>
      </c>
      <c r="B70" s="10" t="s">
        <v>131</v>
      </c>
      <c r="C70" s="9">
        <v>478.0</v>
      </c>
      <c r="D70" s="9">
        <v>7.0</v>
      </c>
      <c r="E70" s="28" t="s">
        <v>132</v>
      </c>
      <c r="F70" s="9">
        <v>12.97</v>
      </c>
      <c r="G70" s="9">
        <v>2.45</v>
      </c>
      <c r="H70" s="9">
        <v>1.0</v>
      </c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0" t="s">
        <v>123</v>
      </c>
      <c r="B71" s="10" t="s">
        <v>134</v>
      </c>
      <c r="C71" s="9">
        <v>2378.0</v>
      </c>
      <c r="D71" s="9">
        <v>3.0</v>
      </c>
      <c r="E71" s="28" t="s">
        <v>135</v>
      </c>
      <c r="F71" s="9">
        <v>390.0</v>
      </c>
      <c r="G71" s="9">
        <v>0.01</v>
      </c>
      <c r="H71" s="9">
        <v>1.0</v>
      </c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0" t="s">
        <v>124</v>
      </c>
      <c r="B72" s="10" t="s">
        <v>134</v>
      </c>
      <c r="C72" s="9">
        <v>22501.0</v>
      </c>
      <c r="D72" s="9">
        <v>5.0</v>
      </c>
      <c r="E72" s="28" t="s">
        <v>137</v>
      </c>
      <c r="F72" s="9">
        <v>20.5</v>
      </c>
      <c r="G72" s="9">
        <v>20.0</v>
      </c>
      <c r="H72" s="9">
        <v>1.0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0" t="s">
        <v>124</v>
      </c>
      <c r="B73" s="10" t="s">
        <v>134</v>
      </c>
      <c r="C73" s="9">
        <v>22501.0</v>
      </c>
      <c r="D73" s="9">
        <v>5.0</v>
      </c>
      <c r="E73" s="28" t="s">
        <v>137</v>
      </c>
      <c r="F73" s="9">
        <v>13.18</v>
      </c>
      <c r="G73" s="9">
        <v>10.0</v>
      </c>
      <c r="H73" s="9">
        <v>1.0</v>
      </c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0" t="s">
        <v>124</v>
      </c>
      <c r="B74" s="10" t="s">
        <v>134</v>
      </c>
      <c r="C74" s="9">
        <v>3385.0</v>
      </c>
      <c r="D74" s="9">
        <v>7.0</v>
      </c>
      <c r="E74" s="28" t="s">
        <v>132</v>
      </c>
      <c r="F74" s="9">
        <v>1.99</v>
      </c>
      <c r="G74" s="9">
        <v>1.99</v>
      </c>
      <c r="H74" s="9">
        <v>0.0</v>
      </c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0" t="s">
        <v>124</v>
      </c>
      <c r="B75" s="10" t="s">
        <v>134</v>
      </c>
      <c r="C75" s="9">
        <v>2944.0</v>
      </c>
      <c r="D75" s="9">
        <v>7.0</v>
      </c>
      <c r="E75" s="28" t="s">
        <v>141</v>
      </c>
      <c r="F75" s="9">
        <v>7.0</v>
      </c>
      <c r="G75" s="9">
        <v>7.0</v>
      </c>
      <c r="H75" s="9">
        <v>0.0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0" t="s">
        <v>124</v>
      </c>
      <c r="B76" s="10" t="s">
        <v>134</v>
      </c>
      <c r="C76" s="9">
        <v>3385.0</v>
      </c>
      <c r="D76" s="9">
        <v>7.0</v>
      </c>
      <c r="E76" s="28" t="s">
        <v>132</v>
      </c>
      <c r="F76" s="9">
        <v>2.75</v>
      </c>
      <c r="G76" s="9">
        <v>2.75</v>
      </c>
      <c r="H76" s="9">
        <v>0.0</v>
      </c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0" t="s">
        <v>124</v>
      </c>
      <c r="B77" s="10" t="s">
        <v>134</v>
      </c>
      <c r="C77" s="9">
        <v>3385.0</v>
      </c>
      <c r="D77" s="9">
        <v>7.0</v>
      </c>
      <c r="E77" s="28" t="s">
        <v>132</v>
      </c>
      <c r="F77" s="9">
        <v>12.5</v>
      </c>
      <c r="G77" s="9">
        <v>8.99</v>
      </c>
      <c r="H77" s="9">
        <v>1.0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0" t="s">
        <v>124</v>
      </c>
      <c r="B78" s="10" t="s">
        <v>131</v>
      </c>
      <c r="C78" s="9">
        <v>300.0</v>
      </c>
      <c r="D78" s="9">
        <v>10.0</v>
      </c>
      <c r="E78" s="28" t="s">
        <v>138</v>
      </c>
      <c r="F78" s="9">
        <v>1.84</v>
      </c>
      <c r="G78" s="9">
        <v>1.84</v>
      </c>
      <c r="H78" s="9">
        <v>0.0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0" t="s">
        <v>124</v>
      </c>
      <c r="B79" s="10" t="s">
        <v>134</v>
      </c>
      <c r="C79" s="9">
        <v>3385.0</v>
      </c>
      <c r="D79" s="9">
        <v>7.0</v>
      </c>
      <c r="E79" s="28" t="s">
        <v>132</v>
      </c>
      <c r="F79" s="9">
        <v>0.99</v>
      </c>
      <c r="G79" s="9">
        <v>0.99</v>
      </c>
      <c r="H79" s="9">
        <v>0.0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0" t="s">
        <v>124</v>
      </c>
      <c r="B80" s="10" t="s">
        <v>131</v>
      </c>
      <c r="C80" s="9">
        <v>889.0</v>
      </c>
      <c r="D80" s="9">
        <v>3.0</v>
      </c>
      <c r="E80" s="28" t="s">
        <v>143</v>
      </c>
      <c r="F80" s="9">
        <v>20.14</v>
      </c>
      <c r="G80" s="9">
        <v>1.23</v>
      </c>
      <c r="H80" s="9">
        <v>1.0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0" t="s">
        <v>124</v>
      </c>
      <c r="B81" s="10" t="s">
        <v>134</v>
      </c>
      <c r="C81" s="9">
        <v>1375.0</v>
      </c>
      <c r="D81" s="9">
        <v>7.0</v>
      </c>
      <c r="E81" s="28" t="s">
        <v>132</v>
      </c>
      <c r="F81" s="9">
        <v>25.0</v>
      </c>
      <c r="G81" s="9">
        <v>9.99</v>
      </c>
      <c r="H81" s="9">
        <v>1.0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0" t="s">
        <v>124</v>
      </c>
      <c r="B82" s="10" t="s">
        <v>142</v>
      </c>
      <c r="C82" s="9">
        <v>2991.0</v>
      </c>
      <c r="D82" s="9">
        <v>7.0</v>
      </c>
      <c r="E82" s="28" t="s">
        <v>140</v>
      </c>
      <c r="F82" s="9">
        <v>2.14</v>
      </c>
      <c r="G82" s="9">
        <v>0.53</v>
      </c>
      <c r="H82" s="9">
        <v>1.0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0" t="s">
        <v>124</v>
      </c>
      <c r="B83" s="10" t="s">
        <v>131</v>
      </c>
      <c r="C83" s="9">
        <v>2507.0</v>
      </c>
      <c r="D83" s="9">
        <v>7.0</v>
      </c>
      <c r="E83" s="28" t="s">
        <v>143</v>
      </c>
      <c r="F83" s="9">
        <v>3.06</v>
      </c>
      <c r="G83" s="9">
        <v>2.45</v>
      </c>
      <c r="H83" s="9">
        <v>1.0</v>
      </c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0" t="s">
        <v>124</v>
      </c>
      <c r="B84" s="10" t="s">
        <v>131</v>
      </c>
      <c r="C84" s="9">
        <v>5827.0</v>
      </c>
      <c r="D84" s="9">
        <v>10.0</v>
      </c>
      <c r="E84" s="28" t="s">
        <v>138</v>
      </c>
      <c r="F84" s="9">
        <v>2.45</v>
      </c>
      <c r="G84" s="9">
        <v>2.45</v>
      </c>
      <c r="H84" s="9">
        <v>0.0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0" t="s">
        <v>124</v>
      </c>
      <c r="B85" s="10" t="s">
        <v>134</v>
      </c>
      <c r="C85" s="9">
        <v>3277.0</v>
      </c>
      <c r="D85" s="9">
        <v>3.0</v>
      </c>
      <c r="E85" s="28" t="s">
        <v>135</v>
      </c>
      <c r="F85" s="9">
        <v>8.5</v>
      </c>
      <c r="G85" s="9">
        <v>4.0</v>
      </c>
      <c r="H85" s="9">
        <v>1.0</v>
      </c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0" t="s">
        <v>124</v>
      </c>
      <c r="B86" s="10" t="s">
        <v>131</v>
      </c>
      <c r="C86" s="9">
        <v>907.0</v>
      </c>
      <c r="D86" s="9">
        <v>10.0</v>
      </c>
      <c r="E86" s="28" t="s">
        <v>138</v>
      </c>
      <c r="F86" s="9">
        <v>18.45</v>
      </c>
      <c r="G86" s="9">
        <v>6.15</v>
      </c>
      <c r="H86" s="9">
        <v>0.0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0" t="s">
        <v>124</v>
      </c>
      <c r="B87" s="10" t="s">
        <v>134</v>
      </c>
      <c r="C87" s="9">
        <v>3385.0</v>
      </c>
      <c r="D87" s="9">
        <v>7.0</v>
      </c>
      <c r="E87" s="28" t="s">
        <v>132</v>
      </c>
      <c r="F87" s="9">
        <v>1.99</v>
      </c>
      <c r="G87" s="9">
        <v>1.99</v>
      </c>
      <c r="H87" s="9">
        <v>0.0</v>
      </c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0" t="s">
        <v>124</v>
      </c>
      <c r="B88" s="10" t="s">
        <v>134</v>
      </c>
      <c r="C88" s="9">
        <v>22501.0</v>
      </c>
      <c r="D88" s="9">
        <v>5.0</v>
      </c>
      <c r="E88" s="28" t="s">
        <v>137</v>
      </c>
      <c r="F88" s="9">
        <v>15.5</v>
      </c>
      <c r="G88" s="9">
        <v>15.0</v>
      </c>
      <c r="H88" s="9">
        <v>1.0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0" t="s">
        <v>124</v>
      </c>
      <c r="B89" s="10" t="s">
        <v>134</v>
      </c>
      <c r="C89" s="9">
        <v>3385.0</v>
      </c>
      <c r="D89" s="9">
        <v>7.0</v>
      </c>
      <c r="E89" s="28" t="s">
        <v>132</v>
      </c>
      <c r="F89" s="9">
        <v>6.05</v>
      </c>
      <c r="G89" s="9">
        <v>4.99</v>
      </c>
      <c r="H89" s="9">
        <v>1.0</v>
      </c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0" t="s">
        <v>124</v>
      </c>
      <c r="B90" s="10" t="s">
        <v>131</v>
      </c>
      <c r="C90" s="9">
        <v>1313.0</v>
      </c>
      <c r="D90" s="9">
        <v>7.0</v>
      </c>
      <c r="E90" s="28" t="s">
        <v>135</v>
      </c>
      <c r="F90" s="9">
        <v>32.72</v>
      </c>
      <c r="G90" s="9">
        <v>2.45</v>
      </c>
      <c r="H90" s="9">
        <v>1.0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0" t="s">
        <v>124</v>
      </c>
      <c r="B91" s="10" t="s">
        <v>134</v>
      </c>
      <c r="C91" s="9">
        <v>634.0</v>
      </c>
      <c r="D91" s="9">
        <v>1.0</v>
      </c>
      <c r="E91" s="28" t="s">
        <v>143</v>
      </c>
      <c r="F91" s="9">
        <v>18.49</v>
      </c>
      <c r="G91" s="9">
        <v>18.49</v>
      </c>
      <c r="H91" s="9">
        <v>0.0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0" t="s">
        <v>124</v>
      </c>
      <c r="B92" s="10" t="s">
        <v>134</v>
      </c>
      <c r="C92" s="9">
        <v>22501.0</v>
      </c>
      <c r="D92" s="9">
        <v>5.0</v>
      </c>
      <c r="E92" s="28" t="s">
        <v>137</v>
      </c>
      <c r="F92" s="9">
        <v>20.5</v>
      </c>
      <c r="G92" s="9">
        <v>16.0</v>
      </c>
      <c r="H92" s="9">
        <v>1.0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0" t="s">
        <v>124</v>
      </c>
      <c r="B93" s="10" t="s">
        <v>131</v>
      </c>
      <c r="C93" s="9">
        <v>1911.0</v>
      </c>
      <c r="D93" s="9">
        <v>10.0</v>
      </c>
      <c r="E93" s="28" t="s">
        <v>141</v>
      </c>
      <c r="F93" s="9">
        <v>20.03</v>
      </c>
      <c r="G93" s="9">
        <v>3.68</v>
      </c>
      <c r="H93" s="9">
        <v>1.0</v>
      </c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0" t="s">
        <v>124</v>
      </c>
      <c r="B94" s="10" t="s">
        <v>134</v>
      </c>
      <c r="C94" s="9">
        <v>3277.0</v>
      </c>
      <c r="D94" s="9">
        <v>3.0</v>
      </c>
      <c r="E94" s="28" t="s">
        <v>135</v>
      </c>
      <c r="F94" s="9">
        <v>8.01</v>
      </c>
      <c r="G94" s="9">
        <v>3.0</v>
      </c>
      <c r="H94" s="9">
        <v>1.0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0" t="s">
        <v>124</v>
      </c>
      <c r="B95" s="10" t="s">
        <v>134</v>
      </c>
      <c r="C95" s="9">
        <v>9003.0</v>
      </c>
      <c r="D95" s="9">
        <v>7.0</v>
      </c>
      <c r="E95" s="28" t="s">
        <v>137</v>
      </c>
      <c r="F95" s="9">
        <v>1.99</v>
      </c>
      <c r="G95" s="9">
        <v>1.99</v>
      </c>
      <c r="H95" s="9">
        <v>0.0</v>
      </c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0" t="s">
        <v>124</v>
      </c>
      <c r="B96" s="10" t="s">
        <v>134</v>
      </c>
      <c r="C96" s="9">
        <v>3385.0</v>
      </c>
      <c r="D96" s="9">
        <v>7.0</v>
      </c>
      <c r="E96" s="28" t="s">
        <v>132</v>
      </c>
      <c r="F96" s="9">
        <v>2.24</v>
      </c>
      <c r="G96" s="9">
        <v>1.99</v>
      </c>
      <c r="H96" s="9">
        <v>1.0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0" t="s">
        <v>124</v>
      </c>
      <c r="B97" s="10" t="s">
        <v>134</v>
      </c>
      <c r="C97" s="9">
        <v>22501.0</v>
      </c>
      <c r="D97" s="9">
        <v>5.0</v>
      </c>
      <c r="E97" s="28" t="s">
        <v>137</v>
      </c>
      <c r="F97" s="9">
        <v>22.16</v>
      </c>
      <c r="G97" s="9">
        <v>20.0</v>
      </c>
      <c r="H97" s="9">
        <v>1.0</v>
      </c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0" t="s">
        <v>124</v>
      </c>
      <c r="B98" s="10" t="s">
        <v>134</v>
      </c>
      <c r="C98" s="9">
        <v>1405.0</v>
      </c>
      <c r="D98" s="9">
        <v>3.0</v>
      </c>
      <c r="E98" s="28" t="s">
        <v>132</v>
      </c>
      <c r="F98" s="9">
        <v>34.99</v>
      </c>
      <c r="G98" s="9">
        <v>34.99</v>
      </c>
      <c r="H98" s="9">
        <v>0.0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0" t="s">
        <v>124</v>
      </c>
      <c r="B99" s="10" t="s">
        <v>134</v>
      </c>
      <c r="C99" s="9">
        <v>88.0</v>
      </c>
      <c r="D99" s="9">
        <v>5.0</v>
      </c>
      <c r="E99" s="28" t="s">
        <v>137</v>
      </c>
      <c r="F99" s="9">
        <v>71.0</v>
      </c>
      <c r="G99" s="9">
        <v>9.99</v>
      </c>
      <c r="H99" s="9">
        <v>1.0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0" t="s">
        <v>124</v>
      </c>
      <c r="B100" s="10" t="s">
        <v>134</v>
      </c>
      <c r="C100" s="9">
        <v>3385.0</v>
      </c>
      <c r="D100" s="9">
        <v>7.0</v>
      </c>
      <c r="E100" s="28" t="s">
        <v>132</v>
      </c>
      <c r="F100" s="9">
        <v>4.99</v>
      </c>
      <c r="G100" s="9">
        <v>4.99</v>
      </c>
      <c r="H100" s="9">
        <v>0.0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0" t="s">
        <v>124</v>
      </c>
      <c r="B101" s="10" t="s">
        <v>134</v>
      </c>
      <c r="C101" s="9">
        <v>3277.0</v>
      </c>
      <c r="D101" s="9">
        <v>3.0</v>
      </c>
      <c r="E101" s="28" t="s">
        <v>135</v>
      </c>
      <c r="F101" s="9">
        <v>26.01</v>
      </c>
      <c r="G101" s="9">
        <v>7.0</v>
      </c>
      <c r="H101" s="9">
        <v>1.0</v>
      </c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0" t="s">
        <v>124</v>
      </c>
      <c r="B102" s="10" t="s">
        <v>134</v>
      </c>
      <c r="C102" s="9">
        <v>3385.0</v>
      </c>
      <c r="D102" s="9">
        <v>7.0</v>
      </c>
      <c r="E102" s="28" t="s">
        <v>132</v>
      </c>
      <c r="F102" s="9">
        <v>4.95</v>
      </c>
      <c r="G102" s="9">
        <v>4.95</v>
      </c>
      <c r="H102" s="9">
        <v>0.0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0" t="s">
        <v>124</v>
      </c>
      <c r="B103" s="10" t="s">
        <v>134</v>
      </c>
      <c r="C103" s="9">
        <v>1129.0</v>
      </c>
      <c r="D103" s="9">
        <v>10.0</v>
      </c>
      <c r="E103" s="28" t="s">
        <v>135</v>
      </c>
      <c r="F103" s="9">
        <v>56.95</v>
      </c>
      <c r="G103" s="9">
        <v>1.0</v>
      </c>
      <c r="H103" s="9">
        <v>1.0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0" t="s">
        <v>124</v>
      </c>
      <c r="B104" s="10" t="s">
        <v>134</v>
      </c>
      <c r="C104" s="9">
        <v>3385.0</v>
      </c>
      <c r="D104" s="9">
        <v>7.0</v>
      </c>
      <c r="E104" s="28" t="s">
        <v>132</v>
      </c>
      <c r="F104" s="9">
        <v>2.75</v>
      </c>
      <c r="G104" s="9">
        <v>2.75</v>
      </c>
      <c r="H104" s="9">
        <v>0.0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0" t="s">
        <v>124</v>
      </c>
      <c r="B105" s="10" t="s">
        <v>134</v>
      </c>
      <c r="C105" s="9">
        <v>3277.0</v>
      </c>
      <c r="D105" s="9">
        <v>3.0</v>
      </c>
      <c r="E105" s="28" t="s">
        <v>135</v>
      </c>
      <c r="F105" s="9">
        <v>4.0</v>
      </c>
      <c r="G105" s="9">
        <v>4.0</v>
      </c>
      <c r="H105" s="9">
        <v>0.0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0" t="s">
        <v>124</v>
      </c>
      <c r="B106" s="10" t="s">
        <v>134</v>
      </c>
      <c r="C106" s="9">
        <v>3385.0</v>
      </c>
      <c r="D106" s="9">
        <v>7.0</v>
      </c>
      <c r="E106" s="28" t="s">
        <v>132</v>
      </c>
      <c r="F106" s="9">
        <v>29.95</v>
      </c>
      <c r="G106" s="9">
        <v>29.95</v>
      </c>
      <c r="H106" s="9">
        <v>0.0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0" t="s">
        <v>124</v>
      </c>
      <c r="B107" s="10" t="s">
        <v>134</v>
      </c>
      <c r="C107" s="9">
        <v>3277.0</v>
      </c>
      <c r="D107" s="9">
        <v>3.0</v>
      </c>
      <c r="E107" s="28" t="s">
        <v>135</v>
      </c>
      <c r="F107" s="9">
        <v>1.5</v>
      </c>
      <c r="G107" s="9">
        <v>0.99</v>
      </c>
      <c r="H107" s="9">
        <v>1.0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0" t="s">
        <v>124</v>
      </c>
      <c r="B108" s="10" t="s">
        <v>134</v>
      </c>
      <c r="C108" s="9">
        <v>25433.0</v>
      </c>
      <c r="D108" s="9">
        <v>7.0</v>
      </c>
      <c r="E108" s="28" t="s">
        <v>143</v>
      </c>
      <c r="F108" s="9">
        <v>15.45</v>
      </c>
      <c r="G108" s="9">
        <v>14.95</v>
      </c>
      <c r="H108" s="9">
        <v>1.0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0" t="s">
        <v>124</v>
      </c>
      <c r="B109" s="10" t="s">
        <v>131</v>
      </c>
      <c r="C109" s="9">
        <v>2403.0</v>
      </c>
      <c r="D109" s="9">
        <v>5.0</v>
      </c>
      <c r="E109" s="28" t="s">
        <v>137</v>
      </c>
      <c r="F109" s="9">
        <v>32.59</v>
      </c>
      <c r="G109" s="9">
        <v>1.23</v>
      </c>
      <c r="H109" s="9">
        <v>1.0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0" t="s">
        <v>125</v>
      </c>
      <c r="B110" s="10" t="s">
        <v>134</v>
      </c>
      <c r="C110" s="9">
        <v>2220.0</v>
      </c>
      <c r="D110" s="9">
        <v>3.0</v>
      </c>
      <c r="E110" s="28" t="s">
        <v>132</v>
      </c>
      <c r="F110" s="9">
        <v>34.06</v>
      </c>
      <c r="G110" s="9">
        <v>0.99</v>
      </c>
      <c r="H110" s="9">
        <v>1.0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0" t="s">
        <v>125</v>
      </c>
      <c r="B111" s="10" t="s">
        <v>131</v>
      </c>
      <c r="C111" s="9">
        <v>578.0</v>
      </c>
      <c r="D111" s="9">
        <v>10.0</v>
      </c>
      <c r="E111" s="28" t="s">
        <v>137</v>
      </c>
      <c r="F111" s="9">
        <v>9.47</v>
      </c>
      <c r="G111" s="9">
        <v>2.45</v>
      </c>
      <c r="H111" s="9">
        <v>1.0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0" t="s">
        <v>125</v>
      </c>
      <c r="B112" s="10" t="s">
        <v>134</v>
      </c>
      <c r="C112" s="9">
        <v>2695.0</v>
      </c>
      <c r="D112" s="9">
        <v>7.0</v>
      </c>
      <c r="E112" s="28" t="s">
        <v>143</v>
      </c>
      <c r="F112" s="9">
        <v>2.0</v>
      </c>
      <c r="G112" s="9">
        <v>2.0</v>
      </c>
      <c r="H112" s="9">
        <v>0.0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0" t="s">
        <v>125</v>
      </c>
      <c r="B113" s="10" t="s">
        <v>142</v>
      </c>
      <c r="C113" s="9">
        <v>88.0</v>
      </c>
      <c r="D113" s="9">
        <v>7.0</v>
      </c>
      <c r="E113" s="28" t="s">
        <v>140</v>
      </c>
      <c r="F113" s="9">
        <v>37.51</v>
      </c>
      <c r="G113" s="9">
        <v>1.78</v>
      </c>
      <c r="H113" s="9">
        <v>1.0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0" t="s">
        <v>125</v>
      </c>
      <c r="B114" s="10" t="s">
        <v>134</v>
      </c>
      <c r="C114" s="9">
        <v>1.0</v>
      </c>
      <c r="D114" s="9">
        <v>5.0</v>
      </c>
      <c r="E114" s="28" t="s">
        <v>141</v>
      </c>
      <c r="F114" s="9">
        <v>61.05</v>
      </c>
      <c r="G114" s="9">
        <v>0.01</v>
      </c>
      <c r="H114" s="9">
        <v>1.0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0" t="s">
        <v>125</v>
      </c>
      <c r="B115" s="10" t="s">
        <v>131</v>
      </c>
      <c r="C115" s="9">
        <v>578.0</v>
      </c>
      <c r="D115" s="9">
        <v>10.0</v>
      </c>
      <c r="E115" s="28" t="s">
        <v>135</v>
      </c>
      <c r="F115" s="9">
        <v>2.45</v>
      </c>
      <c r="G115" s="9">
        <v>2.45</v>
      </c>
      <c r="H115" s="9">
        <v>0.0</v>
      </c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0" t="s">
        <v>125</v>
      </c>
      <c r="B116" s="10" t="s">
        <v>134</v>
      </c>
      <c r="C116" s="9">
        <v>1375.0</v>
      </c>
      <c r="D116" s="9">
        <v>7.0</v>
      </c>
      <c r="E116" s="28" t="s">
        <v>132</v>
      </c>
      <c r="F116" s="9">
        <v>4.99</v>
      </c>
      <c r="G116" s="9">
        <v>4.99</v>
      </c>
      <c r="H116" s="9">
        <v>0.0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0" t="s">
        <v>125</v>
      </c>
      <c r="B117" s="10" t="s">
        <v>131</v>
      </c>
      <c r="C117" s="9">
        <v>1545.0</v>
      </c>
      <c r="D117" s="9">
        <v>10.0</v>
      </c>
      <c r="E117" s="28" t="s">
        <v>141</v>
      </c>
      <c r="F117" s="9">
        <v>37.5</v>
      </c>
      <c r="G117" s="9">
        <v>2.45</v>
      </c>
      <c r="H117" s="9">
        <v>1.0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0" t="s">
        <v>125</v>
      </c>
      <c r="B118" s="10" t="s">
        <v>134</v>
      </c>
      <c r="C118" s="9">
        <v>119.0</v>
      </c>
      <c r="D118" s="9">
        <v>10.0</v>
      </c>
      <c r="E118" s="28" t="s">
        <v>132</v>
      </c>
      <c r="F118" s="9">
        <v>860.0</v>
      </c>
      <c r="G118" s="9">
        <v>0.01</v>
      </c>
      <c r="H118" s="9">
        <v>1.0</v>
      </c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0" t="s">
        <v>125</v>
      </c>
      <c r="B119" s="10" t="s">
        <v>134</v>
      </c>
      <c r="C119" s="9">
        <v>2220.0</v>
      </c>
      <c r="D119" s="9">
        <v>3.0</v>
      </c>
      <c r="E119" s="28" t="s">
        <v>132</v>
      </c>
      <c r="F119" s="9">
        <v>33.14</v>
      </c>
      <c r="G119" s="9">
        <v>0.99</v>
      </c>
      <c r="H119" s="9">
        <v>1.0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0" t="s">
        <v>125</v>
      </c>
      <c r="B120" s="10" t="s">
        <v>134</v>
      </c>
      <c r="C120" s="9">
        <v>25433.0</v>
      </c>
      <c r="D120" s="9">
        <v>7.0</v>
      </c>
      <c r="E120" s="28" t="s">
        <v>143</v>
      </c>
      <c r="F120" s="9">
        <v>14.95</v>
      </c>
      <c r="G120" s="9">
        <v>14.95</v>
      </c>
      <c r="H120" s="9">
        <v>0.0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0" t="s">
        <v>125</v>
      </c>
      <c r="B121" s="10" t="s">
        <v>131</v>
      </c>
      <c r="C121" s="9">
        <v>884.0</v>
      </c>
      <c r="D121" s="9">
        <v>10.0</v>
      </c>
      <c r="E121" s="28" t="s">
        <v>137</v>
      </c>
      <c r="F121" s="9">
        <v>2.45</v>
      </c>
      <c r="G121" s="9">
        <v>2.45</v>
      </c>
      <c r="H121" s="9">
        <v>1.0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0" t="s">
        <v>125</v>
      </c>
      <c r="B122" s="10" t="s">
        <v>134</v>
      </c>
      <c r="C122" s="9">
        <v>2695.0</v>
      </c>
      <c r="D122" s="9">
        <v>7.0</v>
      </c>
      <c r="E122" s="28" t="s">
        <v>132</v>
      </c>
      <c r="F122" s="9">
        <v>2.0</v>
      </c>
      <c r="G122" s="9">
        <v>2.0</v>
      </c>
      <c r="H122" s="9">
        <v>0.0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0" t="s">
        <v>125</v>
      </c>
      <c r="B123" s="10" t="s">
        <v>134</v>
      </c>
      <c r="C123" s="9">
        <v>957.0</v>
      </c>
      <c r="D123" s="9">
        <v>3.0</v>
      </c>
      <c r="E123" s="28" t="s">
        <v>132</v>
      </c>
      <c r="F123" s="9">
        <v>87.67</v>
      </c>
      <c r="G123" s="9">
        <v>9.99</v>
      </c>
      <c r="H123" s="9">
        <v>1.0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0" t="s">
        <v>125</v>
      </c>
      <c r="B124" s="10" t="s">
        <v>134</v>
      </c>
      <c r="C124" s="9">
        <v>387.0</v>
      </c>
      <c r="D124" s="9">
        <v>7.0</v>
      </c>
      <c r="E124" s="28" t="s">
        <v>132</v>
      </c>
      <c r="F124" s="9">
        <v>36.0</v>
      </c>
      <c r="G124" s="9">
        <v>5.0</v>
      </c>
      <c r="H124" s="9">
        <v>1.0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0" t="s">
        <v>125</v>
      </c>
      <c r="B125" s="10" t="s">
        <v>131</v>
      </c>
      <c r="C125" s="9">
        <v>578.0</v>
      </c>
      <c r="D125" s="9">
        <v>10.0</v>
      </c>
      <c r="E125" s="28" t="s">
        <v>137</v>
      </c>
      <c r="F125" s="9">
        <v>2.45</v>
      </c>
      <c r="G125" s="9">
        <v>2.45</v>
      </c>
      <c r="H125" s="9">
        <v>0.0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0" t="s">
        <v>125</v>
      </c>
      <c r="B126" s="10" t="s">
        <v>131</v>
      </c>
      <c r="C126" s="9">
        <v>1545.0</v>
      </c>
      <c r="D126" s="9">
        <v>10.0</v>
      </c>
      <c r="E126" s="28" t="s">
        <v>137</v>
      </c>
      <c r="F126" s="9">
        <v>9.22</v>
      </c>
      <c r="G126" s="9">
        <v>2.45</v>
      </c>
      <c r="H126" s="9">
        <v>1.0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0" t="s">
        <v>125</v>
      </c>
      <c r="B127" s="10" t="s">
        <v>134</v>
      </c>
      <c r="C127" s="9">
        <v>6787.0</v>
      </c>
      <c r="D127" s="9">
        <v>7.0</v>
      </c>
      <c r="E127" s="28" t="s">
        <v>135</v>
      </c>
      <c r="F127" s="9">
        <v>56.0</v>
      </c>
      <c r="G127" s="9">
        <v>16.99</v>
      </c>
      <c r="H127" s="9">
        <v>1.0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0" t="s">
        <v>125</v>
      </c>
      <c r="B128" s="10" t="s">
        <v>131</v>
      </c>
      <c r="C128" s="9">
        <v>1545.0</v>
      </c>
      <c r="D128" s="9">
        <v>10.0</v>
      </c>
      <c r="E128" s="28" t="s">
        <v>141</v>
      </c>
      <c r="F128" s="9">
        <v>7.13</v>
      </c>
      <c r="G128" s="9">
        <v>2.45</v>
      </c>
      <c r="H128" s="9">
        <v>1.0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0" t="s">
        <v>125</v>
      </c>
      <c r="B129" s="10" t="s">
        <v>134</v>
      </c>
      <c r="C129" s="9">
        <v>985.0</v>
      </c>
      <c r="D129" s="9">
        <v>7.0</v>
      </c>
      <c r="E129" s="28" t="s">
        <v>135</v>
      </c>
      <c r="F129" s="9">
        <v>9.99</v>
      </c>
      <c r="G129" s="9">
        <v>9.99</v>
      </c>
      <c r="H129" s="9">
        <v>0.0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0" t="s">
        <v>125</v>
      </c>
      <c r="B130" s="10" t="s">
        <v>134</v>
      </c>
      <c r="C130" s="9">
        <v>2046.0</v>
      </c>
      <c r="D130" s="9">
        <v>5.0</v>
      </c>
      <c r="E130" s="28" t="s">
        <v>143</v>
      </c>
      <c r="F130" s="9">
        <v>7.5</v>
      </c>
      <c r="G130" s="9">
        <v>7.5</v>
      </c>
      <c r="H130" s="9">
        <v>0.0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0" t="s">
        <v>125</v>
      </c>
      <c r="B131" s="10" t="s">
        <v>134</v>
      </c>
      <c r="C131" s="9">
        <v>337.0</v>
      </c>
      <c r="D131" s="9">
        <v>7.0</v>
      </c>
      <c r="E131" s="28" t="s">
        <v>135</v>
      </c>
      <c r="F131" s="9">
        <v>5.5</v>
      </c>
      <c r="G131" s="9">
        <v>3.99</v>
      </c>
      <c r="H131" s="9">
        <v>1.0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0" t="s">
        <v>125</v>
      </c>
      <c r="B132" s="10" t="s">
        <v>131</v>
      </c>
      <c r="C132" s="9">
        <v>170.0</v>
      </c>
      <c r="D132" s="9">
        <v>7.0</v>
      </c>
      <c r="E132" s="28" t="s">
        <v>143</v>
      </c>
      <c r="F132" s="9">
        <v>16.6</v>
      </c>
      <c r="G132" s="9">
        <v>1.23</v>
      </c>
      <c r="H132" s="9">
        <v>1.0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0" t="s">
        <v>125</v>
      </c>
      <c r="B133" s="10" t="s">
        <v>134</v>
      </c>
      <c r="C133" s="9">
        <v>5257.0</v>
      </c>
      <c r="D133" s="9">
        <v>3.0</v>
      </c>
      <c r="E133" s="28" t="s">
        <v>132</v>
      </c>
      <c r="F133" s="9">
        <v>14.99</v>
      </c>
      <c r="G133" s="9">
        <v>14.99</v>
      </c>
      <c r="H133" s="9">
        <v>0.0</v>
      </c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0" t="s">
        <v>125</v>
      </c>
      <c r="B134" s="10" t="s">
        <v>134</v>
      </c>
      <c r="C134" s="9">
        <v>626.0</v>
      </c>
      <c r="D134" s="9">
        <v>3.0</v>
      </c>
      <c r="E134" s="28" t="s">
        <v>135</v>
      </c>
      <c r="F134" s="9">
        <v>9.99</v>
      </c>
      <c r="G134" s="9">
        <v>9.99</v>
      </c>
      <c r="H134" s="9">
        <v>0.0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0" t="s">
        <v>125</v>
      </c>
      <c r="B135" s="10" t="s">
        <v>134</v>
      </c>
      <c r="C135" s="9">
        <v>2046.0</v>
      </c>
      <c r="D135" s="9">
        <v>5.0</v>
      </c>
      <c r="E135" s="28" t="s">
        <v>143</v>
      </c>
      <c r="F135" s="9">
        <v>7.5</v>
      </c>
      <c r="G135" s="9">
        <v>7.5</v>
      </c>
      <c r="H135" s="9">
        <v>0.0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0" t="s">
        <v>125</v>
      </c>
      <c r="B136" s="10" t="s">
        <v>134</v>
      </c>
      <c r="C136" s="9">
        <v>3385.0</v>
      </c>
      <c r="D136" s="9">
        <v>7.0</v>
      </c>
      <c r="E136" s="28" t="s">
        <v>132</v>
      </c>
      <c r="F136" s="9">
        <v>9.99</v>
      </c>
      <c r="G136" s="9">
        <v>9.99</v>
      </c>
      <c r="H136" s="9">
        <v>0.0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0" t="s">
        <v>125</v>
      </c>
      <c r="B137" s="10" t="s">
        <v>134</v>
      </c>
      <c r="C137" s="9">
        <v>1.0</v>
      </c>
      <c r="D137" s="9">
        <v>5.0</v>
      </c>
      <c r="E137" s="28" t="s">
        <v>143</v>
      </c>
      <c r="F137" s="9">
        <v>188.33</v>
      </c>
      <c r="G137" s="9">
        <v>0.01</v>
      </c>
      <c r="H137" s="9">
        <v>1.0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0" t="s">
        <v>125</v>
      </c>
      <c r="B138" s="10" t="s">
        <v>131</v>
      </c>
      <c r="C138" s="9">
        <v>578.0</v>
      </c>
      <c r="D138" s="9">
        <v>10.0</v>
      </c>
      <c r="E138" s="28" t="s">
        <v>137</v>
      </c>
      <c r="F138" s="9">
        <v>4.93</v>
      </c>
      <c r="G138" s="9">
        <v>2.45</v>
      </c>
      <c r="H138" s="9">
        <v>1.0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0" t="s">
        <v>125</v>
      </c>
      <c r="B139" s="10" t="s">
        <v>134</v>
      </c>
      <c r="C139" s="9">
        <v>1.0</v>
      </c>
      <c r="D139" s="9">
        <v>5.0</v>
      </c>
      <c r="E139" s="28" t="s">
        <v>141</v>
      </c>
      <c r="F139" s="9">
        <v>112.52</v>
      </c>
      <c r="G139" s="9">
        <v>0.01</v>
      </c>
      <c r="H139" s="9">
        <v>1.0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0" t="s">
        <v>125</v>
      </c>
      <c r="B140" s="10" t="s">
        <v>134</v>
      </c>
      <c r="C140" s="9">
        <v>985.0</v>
      </c>
      <c r="D140" s="9">
        <v>7.0</v>
      </c>
      <c r="E140" s="28" t="s">
        <v>135</v>
      </c>
      <c r="F140" s="9">
        <v>33.5</v>
      </c>
      <c r="G140" s="9">
        <v>9.99</v>
      </c>
      <c r="H140" s="9">
        <v>1.0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0" t="s">
        <v>125</v>
      </c>
      <c r="B141" s="10" t="s">
        <v>134</v>
      </c>
      <c r="C141" s="9">
        <v>2046.0</v>
      </c>
      <c r="D141" s="9">
        <v>5.0</v>
      </c>
      <c r="E141" s="28" t="s">
        <v>143</v>
      </c>
      <c r="F141" s="9">
        <v>7.5</v>
      </c>
      <c r="G141" s="9">
        <v>7.5</v>
      </c>
      <c r="H141" s="9">
        <v>0.0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0" t="s">
        <v>125</v>
      </c>
      <c r="B142" s="10" t="s">
        <v>134</v>
      </c>
      <c r="C142" s="9">
        <v>1135.0</v>
      </c>
      <c r="D142" s="9">
        <v>10.0</v>
      </c>
      <c r="E142" s="28" t="s">
        <v>135</v>
      </c>
      <c r="F142" s="9">
        <v>73.52</v>
      </c>
      <c r="G142" s="9">
        <v>0.99</v>
      </c>
      <c r="H142" s="9">
        <v>1.0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0" t="s">
        <v>125</v>
      </c>
      <c r="B143" s="10" t="s">
        <v>131</v>
      </c>
      <c r="C143" s="9">
        <v>1179.0</v>
      </c>
      <c r="D143" s="9">
        <v>10.0</v>
      </c>
      <c r="E143" s="28" t="s">
        <v>138</v>
      </c>
      <c r="F143" s="9">
        <v>26.92</v>
      </c>
      <c r="G143" s="9">
        <v>1.23</v>
      </c>
      <c r="H143" s="9">
        <v>1.0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0" t="s">
        <v>125</v>
      </c>
      <c r="B144" s="10" t="s">
        <v>134</v>
      </c>
      <c r="C144" s="9">
        <v>5257.0</v>
      </c>
      <c r="D144" s="9">
        <v>3.0</v>
      </c>
      <c r="E144" s="28" t="s">
        <v>143</v>
      </c>
      <c r="F144" s="9">
        <v>16.99</v>
      </c>
      <c r="G144" s="9">
        <v>16.99</v>
      </c>
      <c r="H144" s="9">
        <v>0.0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0" t="s">
        <v>125</v>
      </c>
      <c r="B145" s="10" t="s">
        <v>134</v>
      </c>
      <c r="C145" s="9">
        <v>2046.0</v>
      </c>
      <c r="D145" s="9">
        <v>5.0</v>
      </c>
      <c r="E145" s="28" t="s">
        <v>143</v>
      </c>
      <c r="F145" s="9">
        <v>8.0</v>
      </c>
      <c r="G145" s="9">
        <v>7.5</v>
      </c>
      <c r="H145" s="9">
        <v>1.0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0" t="s">
        <v>125</v>
      </c>
      <c r="B146" s="10" t="s">
        <v>134</v>
      </c>
      <c r="C146" s="9">
        <v>541.0</v>
      </c>
      <c r="D146" s="9">
        <v>7.0</v>
      </c>
      <c r="E146" s="28" t="s">
        <v>135</v>
      </c>
      <c r="F146" s="9">
        <v>10.75</v>
      </c>
      <c r="G146" s="9">
        <v>9.99</v>
      </c>
      <c r="H146" s="9">
        <v>1.0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0" t="s">
        <v>125</v>
      </c>
      <c r="B147" s="10" t="s">
        <v>134</v>
      </c>
      <c r="C147" s="9">
        <v>2046.0</v>
      </c>
      <c r="D147" s="9">
        <v>5.0</v>
      </c>
      <c r="E147" s="28" t="s">
        <v>143</v>
      </c>
      <c r="F147" s="9">
        <v>7.5</v>
      </c>
      <c r="G147" s="9">
        <v>7.5</v>
      </c>
      <c r="H147" s="9">
        <v>0.0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0" t="s">
        <v>125</v>
      </c>
      <c r="B148" s="10" t="s">
        <v>134</v>
      </c>
      <c r="C148" s="9">
        <v>696.0</v>
      </c>
      <c r="D148" s="9">
        <v>7.0</v>
      </c>
      <c r="E148" s="28" t="s">
        <v>135</v>
      </c>
      <c r="F148" s="9">
        <v>163.0</v>
      </c>
      <c r="G148" s="9">
        <v>9.99</v>
      </c>
      <c r="H148" s="9">
        <v>1.0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0" t="s">
        <v>125</v>
      </c>
      <c r="B149" s="10" t="s">
        <v>134</v>
      </c>
      <c r="C149" s="9">
        <v>3385.0</v>
      </c>
      <c r="D149" s="9">
        <v>7.0</v>
      </c>
      <c r="E149" s="28" t="s">
        <v>132</v>
      </c>
      <c r="F149" s="9">
        <v>11.99</v>
      </c>
      <c r="G149" s="9">
        <v>11.99</v>
      </c>
      <c r="H149" s="9">
        <v>0.0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0" t="s">
        <v>125</v>
      </c>
      <c r="B150" s="10" t="s">
        <v>131</v>
      </c>
      <c r="C150" s="9">
        <v>1545.0</v>
      </c>
      <c r="D150" s="9">
        <v>10.0</v>
      </c>
      <c r="E150" s="28" t="s">
        <v>137</v>
      </c>
      <c r="F150" s="9">
        <v>6.15</v>
      </c>
      <c r="G150" s="9">
        <v>2.45</v>
      </c>
      <c r="H150" s="9">
        <v>1.0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0" t="s">
        <v>125</v>
      </c>
      <c r="B151" s="10" t="s">
        <v>134</v>
      </c>
      <c r="C151" s="9">
        <v>2696.0</v>
      </c>
      <c r="D151" s="9">
        <v>7.0</v>
      </c>
      <c r="E151" s="28" t="s">
        <v>137</v>
      </c>
      <c r="F151" s="9">
        <v>11.12</v>
      </c>
      <c r="G151" s="9">
        <v>5.0</v>
      </c>
      <c r="H151" s="9">
        <v>1.0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