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ing in Spreadsheets" sheetId="1" r:id="rId4"/>
    <sheet state="visible" name="Does sampling size matter" sheetId="2" r:id="rId5"/>
    <sheet state="visible" name="Central Limit Theorem in action" sheetId="3" r:id="rId6"/>
    <sheet state="visible" name="Comparing samples with a t-test" sheetId="4" r:id="rId7"/>
    <sheet state="visible" name="Paired t-test" sheetId="5" r:id="rId8"/>
    <sheet state="visible" name="Performing a Z-test" sheetId="6" r:id="rId9"/>
    <sheet state="visible" name="What changes in a two-tailed te" sheetId="7" r:id="rId10"/>
    <sheet state="visible" name="Performing a chi-squared test" sheetId="8" r:id="rId11"/>
    <sheet state="visible" name="Are bank loans getting worse" sheetId="9" r:id="rId12"/>
  </sheets>
  <definedNames/>
  <calcPr/>
</workbook>
</file>

<file path=xl/sharedStrings.xml><?xml version="1.0" encoding="utf-8"?>
<sst xmlns="http://schemas.openxmlformats.org/spreadsheetml/2006/main" count="87" uniqueCount="52">
  <si>
    <t>Airline Passenger Miles</t>
  </si>
  <si>
    <t>Random Number</t>
  </si>
  <si>
    <t>Mean</t>
  </si>
  <si>
    <t>Standard Deviation</t>
  </si>
  <si>
    <t>Histogram of 20 Observation Sample</t>
  </si>
  <si>
    <t>20 Samples</t>
  </si>
  <si>
    <t>Histogram of 40 Observation Sample</t>
  </si>
  <si>
    <t>40 Samples</t>
  </si>
  <si>
    <t>Histogram of the entire population</t>
  </si>
  <si>
    <t>Population</t>
  </si>
  <si>
    <t>Old Fertilizer Plant Heights</t>
  </si>
  <si>
    <t>New Fertilizer Plant Heights</t>
  </si>
  <si>
    <t>H0 (accepted fact, or status quo):</t>
  </si>
  <si>
    <t>nonFertilizer Heights are EQUAL to the fertilized plants</t>
  </si>
  <si>
    <t>H1: (everything else)</t>
  </si>
  <si>
    <t>nonFertilizer heights are NOT EQUAL to the fertilized plant heights</t>
  </si>
  <si>
    <t>T-Test</t>
  </si>
  <si>
    <t>H0 Results</t>
  </si>
  <si>
    <t>REJECT</t>
  </si>
  <si>
    <t>Response Times (AM)</t>
  </si>
  <si>
    <t>Response Times (PM)</t>
  </si>
  <si>
    <t>Morning driver response times  &lt;  Afternoon driver response times</t>
  </si>
  <si>
    <t>Morning driver response times  &gt;=  Afternoon driver response times</t>
  </si>
  <si>
    <t>FAIL TO REJECT</t>
  </si>
  <si>
    <t>Salaries ($)</t>
  </si>
  <si>
    <t>Sampled factory workers make less than or equal to (&lt;=) the average factory worker in the US.</t>
  </si>
  <si>
    <t xml:space="preserve">These sampled workers' mean average salary is greater than (&gt;) the US average.                             </t>
  </si>
  <si>
    <t>p-value cutoff</t>
  </si>
  <si>
    <t xml:space="preserve">US Average </t>
  </si>
  <si>
    <t>z-test</t>
  </si>
  <si>
    <t>Sampled factory workers salary is equal to the average factory worker in the US.</t>
  </si>
  <si>
    <t xml:space="preserve">These sampled workers' mean average salary is not equal to the US average.         </t>
  </si>
  <si>
    <t xml:space="preserve">US Avg </t>
  </si>
  <si>
    <t>Two-Tailed</t>
  </si>
  <si>
    <t>Agent A's Call Times (minutes)</t>
  </si>
  <si>
    <t>Expected Call Times (minutes)</t>
  </si>
  <si>
    <t>Agent A's call times are no different than the expected call times.  No training needed.</t>
  </si>
  <si>
    <t>Agent A's call times are different (less than or greater than) expected.Training is needed.</t>
  </si>
  <si>
    <t>Chi-Sq</t>
  </si>
  <si>
    <t>Loan Book</t>
  </si>
  <si>
    <t>Loan States</t>
  </si>
  <si>
    <t>Observed</t>
  </si>
  <si>
    <t>Expected</t>
  </si>
  <si>
    <t>Expected Breakdown</t>
  </si>
  <si>
    <t>Current</t>
  </si>
  <si>
    <t xml:space="preserve">The difference between loan states &amp; expectations is chance.                                                            </t>
  </si>
  <si>
    <t>Grace Period</t>
  </si>
  <si>
    <t>Late 30-60</t>
  </si>
  <si>
    <t>Late 60-90</t>
  </si>
  <si>
    <t>The loans are differing from expectations for each state.</t>
  </si>
  <si>
    <t>Collections</t>
  </si>
  <si>
    <t>Charged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</si>
</sst>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0.0000"/>
    <numFmt numFmtId="166" formatCode="0.000"/>
    <numFmt numFmtId="167" formatCode="0.0"/>
  </numFmts>
  <fonts count="7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/>
    <font>
      <b/>
      <sz val="14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shrinkToFit="0" vertical="bottom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3" xfId="0" applyAlignment="1" applyFont="1" applyNumberFormat="1">
      <alignment vertical="bottom"/>
    </xf>
    <xf borderId="0" fillId="0" fontId="4" numFmtId="3" xfId="0" applyAlignment="1" applyFont="1" applyNumberFormat="1">
      <alignment horizontal="center" shrinkToFit="0" vertical="bottom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165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3" fillId="0" fontId="5" numFmtId="0" xfId="0" applyBorder="1" applyFont="1"/>
    <xf borderId="4" fillId="0" fontId="5" numFmtId="0" xfId="0" applyBorder="1" applyFont="1"/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2" fillId="0" fontId="3" numFmtId="0" xfId="0" applyAlignment="1" applyBorder="1" applyFont="1">
      <alignment horizontal="center" shrinkToFit="0" vertical="bottom" wrapText="1"/>
    </xf>
    <xf borderId="0" fillId="0" fontId="3" numFmtId="166" xfId="0" applyAlignment="1" applyFont="1" applyNumberFormat="1">
      <alignment vertical="bottom"/>
    </xf>
    <xf borderId="0" fillId="0" fontId="2" numFmtId="3" xfId="0" applyAlignment="1" applyFont="1" applyNumberFormat="1">
      <alignment horizontal="center" shrinkToFit="0" vertical="bottom" wrapText="1"/>
    </xf>
    <xf borderId="0" fillId="0" fontId="3" numFmtId="167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2" xfId="0" applyAlignment="1" applyFont="1" applyNumberFormat="1">
      <alignment horizontal="center" shrinkToFit="0" vertical="bottom" wrapText="1"/>
    </xf>
    <xf borderId="0" fillId="0" fontId="3" numFmtId="166" xfId="0" applyAlignment="1" applyFont="1" applyNumberForma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3" xfId="0" applyAlignment="1" applyFont="1" applyNumberFormat="1">
      <alignment horizontal="center" shrinkToFit="0" vertical="bottom" wrapText="1"/>
    </xf>
    <xf borderId="0" fillId="0" fontId="3" numFmtId="10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1</xdr:row>
      <xdr:rowOff>209550</xdr:rowOff>
    </xdr:from>
    <xdr:ext cx="5715000" cy="3533775"/>
    <xdr:pic>
      <xdr:nvPicPr>
        <xdr:cNvPr id="99791437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1</xdr:row>
      <xdr:rowOff>219075</xdr:rowOff>
    </xdr:from>
    <xdr:ext cx="5715000" cy="3533775"/>
    <xdr:pic>
      <xdr:nvPicPr>
        <xdr:cNvPr id="207315229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1</xdr:row>
      <xdr:rowOff>190500</xdr:rowOff>
    </xdr:from>
    <xdr:ext cx="5715000" cy="3533775"/>
    <xdr:pic>
      <xdr:nvPicPr>
        <xdr:cNvPr id="1257272858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7.38"/>
    <col customWidth="1" min="6" max="6" width="17.63"/>
  </cols>
  <sheetData>
    <row r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4" t="s">
        <v>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>
        <v>46455.943</v>
      </c>
      <c r="B2" s="8">
        <v>0.011</v>
      </c>
      <c r="C2" s="3"/>
      <c r="D2" s="5" t="s">
        <v>5</v>
      </c>
      <c r="E2" s="6">
        <f>AVERAGE(A2:A21)</f>
        <v>50104.29705</v>
      </c>
      <c r="F2" s="3">
        <f>STDEV(A2:A21)</f>
        <v>8076.521101</v>
      </c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65524.091</v>
      </c>
      <c r="B3" s="8">
        <v>0.0133</v>
      </c>
      <c r="C3" s="3"/>
      <c r="D3" s="5"/>
      <c r="E3" s="6"/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>
        <v>37444.088</v>
      </c>
      <c r="B4" s="8">
        <v>0.0172</v>
      </c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54755.166</v>
      </c>
      <c r="B5" s="8">
        <v>0.0209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>
        <v>42418.163</v>
      </c>
      <c r="B6" s="8">
        <v>0.0217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>
        <v>64987.625</v>
      </c>
      <c r="B7" s="8">
        <v>0.0223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>
        <v>55355.434</v>
      </c>
      <c r="B8" s="8">
        <v>0.0578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>
        <v>39051.877</v>
      </c>
      <c r="B9" s="8">
        <v>0.0723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>
        <v>40814.097</v>
      </c>
      <c r="B10" s="8">
        <v>0.0769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>
        <v>53733.696</v>
      </c>
      <c r="B11" s="8">
        <v>0.0828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>
        <v>55810.667</v>
      </c>
      <c r="B12" s="8">
        <v>0.0962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>
        <v>53447.972</v>
      </c>
      <c r="B13" s="8">
        <v>0.098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>
        <v>53463.147</v>
      </c>
      <c r="B14" s="8">
        <v>0.104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>
        <v>48167.518</v>
      </c>
      <c r="B15" s="8">
        <v>0.1071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>
        <v>49873.317</v>
      </c>
      <c r="B16" s="8">
        <v>0.1076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>
        <v>54453.961</v>
      </c>
      <c r="B17" s="8">
        <v>0.1107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>
        <v>38575.165</v>
      </c>
      <c r="B18" s="8">
        <v>0.1139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>
        <v>52410.979</v>
      </c>
      <c r="B19" s="8">
        <v>0.1157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42734.234</v>
      </c>
      <c r="B20" s="8">
        <v>0.1193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>
        <v>52608.801</v>
      </c>
      <c r="B21" s="8">
        <v>0.1294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>
        <v>45384.965</v>
      </c>
      <c r="B22" s="8">
        <v>0.1303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>
        <v>46158.194</v>
      </c>
      <c r="B23" s="8">
        <v>0.1315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>
        <v>59918.608</v>
      </c>
      <c r="B24" s="8">
        <v>0.1331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>
        <v>44696.485</v>
      </c>
      <c r="B25" s="8">
        <v>0.1371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>
        <v>54968.382</v>
      </c>
      <c r="B26" s="8">
        <v>0.1419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>
        <v>42819.023</v>
      </c>
      <c r="B27" s="8">
        <v>0.1423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>
        <v>37146.602</v>
      </c>
      <c r="B28" s="8">
        <v>0.1524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>
        <v>56576.582</v>
      </c>
      <c r="B29" s="8">
        <v>0.1583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>
        <v>51646.57</v>
      </c>
      <c r="B30" s="8">
        <v>0.1743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>
        <v>53345.749</v>
      </c>
      <c r="B31" s="8">
        <v>0.1771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>
        <v>34848.29</v>
      </c>
      <c r="B32" s="8">
        <v>0.1803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>
        <v>38580.784</v>
      </c>
      <c r="B33" s="8">
        <v>0.181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>
        <v>53249.129</v>
      </c>
      <c r="B34" s="8">
        <v>0.1875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>
        <v>50451.675</v>
      </c>
      <c r="B35" s="8">
        <v>0.1979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>
        <v>49808.809</v>
      </c>
      <c r="B36" s="8">
        <v>0.2011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>
        <v>45245.063</v>
      </c>
      <c r="B37" s="8">
        <v>0.2035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>
        <v>59426.357</v>
      </c>
      <c r="B38" s="8">
        <v>0.2042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>
        <v>51347.366</v>
      </c>
      <c r="B39" s="8">
        <v>0.2065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>
        <v>53219.046</v>
      </c>
      <c r="B40" s="8">
        <v>0.2107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>
        <v>58981.617</v>
      </c>
      <c r="B41" s="8">
        <v>0.2137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>
        <v>60224.15</v>
      </c>
      <c r="B42" s="8">
        <v>0.2193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>
        <v>36068.535</v>
      </c>
      <c r="B43" s="8">
        <v>0.2428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>
        <v>50807.813</v>
      </c>
      <c r="B44" s="8">
        <v>0.2452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>
        <v>51146.721</v>
      </c>
      <c r="B45" s="8">
        <v>0.2455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>
        <v>60246.477</v>
      </c>
      <c r="B46" s="8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>
        <v>51024.977</v>
      </c>
      <c r="B47" s="8">
        <v>0.2527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>
        <v>35265.807</v>
      </c>
      <c r="B48" s="8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>
        <v>41677.832</v>
      </c>
      <c r="B49" s="8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>
        <v>49745.428</v>
      </c>
      <c r="B50" s="8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>
        <v>55663.57</v>
      </c>
      <c r="B51" s="8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>
        <v>69003.617</v>
      </c>
      <c r="B52" s="8">
        <v>0.2772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>
        <v>33868.884</v>
      </c>
      <c r="B53" s="8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>
        <v>55469.96</v>
      </c>
      <c r="B54" s="8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>
        <v>43056.589</v>
      </c>
      <c r="B55" s="8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>
        <v>61165.486</v>
      </c>
      <c r="B56" s="8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>
        <v>46692.784</v>
      </c>
      <c r="B57" s="8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>
        <v>49992.995</v>
      </c>
      <c r="B58" s="8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>
        <v>61378.569</v>
      </c>
      <c r="B59" s="8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>
        <v>58714.135</v>
      </c>
      <c r="B60" s="8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>
        <v>58771.317</v>
      </c>
      <c r="B61" s="8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>
        <v>55462.027</v>
      </c>
      <c r="B62" s="8">
        <v>0.3416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>
        <v>29672.427</v>
      </c>
      <c r="B63" s="8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>
        <v>45015.358</v>
      </c>
      <c r="B64" s="8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>
        <v>66924.512</v>
      </c>
      <c r="B65" s="8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>
        <v>56441.629</v>
      </c>
      <c r="B66" s="8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>
        <v>38863.562</v>
      </c>
      <c r="B67" s="8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>
        <v>64095.456</v>
      </c>
      <c r="B68" s="8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>
        <v>67883.256</v>
      </c>
      <c r="B69" s="8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>
        <v>51846.329</v>
      </c>
      <c r="B70" s="8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>
        <v>45589.237</v>
      </c>
      <c r="B71" s="8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>
        <v>53044.174</v>
      </c>
      <c r="B72" s="8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>
        <v>56283.261</v>
      </c>
      <c r="B73" s="8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>
        <v>65041.408</v>
      </c>
      <c r="B74" s="8">
        <v>0.3984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>
        <v>38481.957</v>
      </c>
      <c r="B75" s="8">
        <v>0.4026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>
        <v>42199.76</v>
      </c>
      <c r="B76" s="8">
        <v>0.4056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>
        <v>39724.539</v>
      </c>
      <c r="B77" s="8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>
        <v>43868.116</v>
      </c>
      <c r="B78" s="8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>
        <v>50076.953</v>
      </c>
      <c r="B79" s="8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>
        <v>53235.052</v>
      </c>
      <c r="B80" s="8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>
        <v>46993.036</v>
      </c>
      <c r="B81" s="8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>
        <v>54302.581</v>
      </c>
      <c r="B82" s="8">
        <v>0.4404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>
        <v>40578.092</v>
      </c>
      <c r="B83" s="8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>
        <v>53129.922</v>
      </c>
      <c r="B84" s="8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>
        <v>57423.155</v>
      </c>
      <c r="B85" s="8">
        <v>0.4637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>
        <v>36202.993</v>
      </c>
      <c r="B86" s="8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>
        <v>48902.677</v>
      </c>
      <c r="B87" s="8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>
        <v>44297.21</v>
      </c>
      <c r="B88" s="8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>
        <v>60496.856</v>
      </c>
      <c r="B89" s="8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>
        <v>51979.543</v>
      </c>
      <c r="B90" s="8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>
        <v>47857.913</v>
      </c>
      <c r="B91" s="8">
        <v>0.5161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>
        <v>35699.216</v>
      </c>
      <c r="B92" s="8">
        <v>0.5253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>
        <v>39993.913</v>
      </c>
      <c r="B93" s="8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>
        <v>42050.94</v>
      </c>
      <c r="B94" s="8">
        <v>0.5316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>
        <v>37911.556</v>
      </c>
      <c r="B95" s="8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>
        <v>63600.019</v>
      </c>
      <c r="B96" s="8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>
        <v>62323.049</v>
      </c>
      <c r="B97" s="8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>
        <v>48063.492</v>
      </c>
      <c r="B98" s="8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>
        <v>48861.094</v>
      </c>
      <c r="B99" s="8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>
        <v>44641.209</v>
      </c>
      <c r="B100" s="8">
        <v>0.5481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>
        <v>39045.016</v>
      </c>
      <c r="B101" s="8">
        <v>0.5523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>
        <v>41564.915</v>
      </c>
      <c r="B102" s="8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>
        <v>59441.84</v>
      </c>
      <c r="B103" s="8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>
        <v>39106.905</v>
      </c>
      <c r="B104" s="8">
        <v>0.5713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>
        <v>44679.864</v>
      </c>
      <c r="B105" s="8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>
        <v>49992.583</v>
      </c>
      <c r="B106" s="8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>
        <v>49561.082</v>
      </c>
      <c r="B107" s="8">
        <v>0.5934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>
        <v>38419.672</v>
      </c>
      <c r="B108" s="8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>
        <v>43703.386</v>
      </c>
      <c r="B109" s="8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>
        <v>47290.992</v>
      </c>
      <c r="B110" s="8">
        <v>0.6194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>
        <v>45754.46</v>
      </c>
      <c r="B111" s="8">
        <v>0.6239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>
        <v>48164.55</v>
      </c>
      <c r="B112" s="8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>
        <v>48169.096</v>
      </c>
      <c r="B113" s="8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>
        <v>43264.475</v>
      </c>
      <c r="B114" s="8">
        <v>0.6383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>
        <v>38869.421</v>
      </c>
      <c r="B115" s="8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>
        <v>49876.91</v>
      </c>
      <c r="B116" s="8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>
        <v>44271.037</v>
      </c>
      <c r="B117" s="8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>
        <v>62881.793</v>
      </c>
      <c r="B118" s="8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>
        <v>44677.623</v>
      </c>
      <c r="B119" s="8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>
        <v>50182.894</v>
      </c>
      <c r="B120" s="8">
        <v>0.6947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>
        <v>38173.223</v>
      </c>
      <c r="B121" s="8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>
        <v>45433.842</v>
      </c>
      <c r="B122" s="8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>
        <v>40610.043</v>
      </c>
      <c r="B123" s="8">
        <v>0.7031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>
        <v>37294.373</v>
      </c>
      <c r="B124" s="8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>
        <v>42230.318</v>
      </c>
      <c r="B125" s="8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>
        <v>47390.145</v>
      </c>
      <c r="B126" s="8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>
        <v>68573.41</v>
      </c>
      <c r="B127" s="8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>
        <v>45915.722</v>
      </c>
      <c r="B128" s="8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>
        <v>45157.533</v>
      </c>
      <c r="B129" s="8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>
        <v>57795.908</v>
      </c>
      <c r="B130" s="8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>
        <v>55380.28</v>
      </c>
      <c r="B131" s="8">
        <v>0.7599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>
        <v>39062.11</v>
      </c>
      <c r="B132" s="8">
        <v>0.7656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>
        <v>42058.882</v>
      </c>
      <c r="B133" s="8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>
        <v>61887.72</v>
      </c>
      <c r="B134" s="8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>
        <v>63752.132</v>
      </c>
      <c r="B135" s="8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>
        <v>49361.193</v>
      </c>
      <c r="B136" s="8">
        <v>0.7902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>
        <v>34902.869</v>
      </c>
      <c r="B137" s="8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>
        <v>50414.361</v>
      </c>
      <c r="B138" s="8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>
        <v>50602.7</v>
      </c>
      <c r="B139" s="8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>
        <v>52331.272</v>
      </c>
      <c r="B140" s="8">
        <v>0.8158</v>
      </c>
      <c r="C140" s="3"/>
      <c r="D140" s="3"/>
      <c r="E140" s="3"/>
      <c r="F140" s="3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>
        <v>35153.577</v>
      </c>
      <c r="B141" s="8">
        <v>0.8177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>
        <v>36863.415</v>
      </c>
      <c r="B142" s="8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>
        <v>57407.208</v>
      </c>
      <c r="B143" s="8">
        <v>0.8414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>
        <v>39728.367</v>
      </c>
      <c r="B144" s="8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>
        <v>54776.466</v>
      </c>
      <c r="B145" s="8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>
        <v>53591.384</v>
      </c>
      <c r="B146" s="8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>
        <v>49560.508</v>
      </c>
      <c r="B147" s="8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>
        <v>47743.798</v>
      </c>
      <c r="B148" s="8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>
        <v>59801.562</v>
      </c>
      <c r="B149" s="8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>
        <v>48925.997</v>
      </c>
      <c r="B150" s="8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>
        <v>46587.818</v>
      </c>
      <c r="B151" s="8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>
        <v>52779.975</v>
      </c>
      <c r="B152" s="8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>
        <v>57761.057</v>
      </c>
      <c r="B153" s="8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>
        <v>43761.932</v>
      </c>
      <c r="B154" s="8">
        <v>0.9155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>
        <v>48763.67</v>
      </c>
      <c r="B155" s="8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>
        <v>60813.085</v>
      </c>
      <c r="B156" s="8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>
        <v>64397.523</v>
      </c>
      <c r="B157" s="8">
        <v>0.9295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>
        <v>45770.315</v>
      </c>
      <c r="B158" s="8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>
        <v>45427.499</v>
      </c>
      <c r="B159" s="8">
        <v>0.9382</v>
      </c>
      <c r="C159" s="3"/>
      <c r="D159" s="3"/>
      <c r="E159" s="3"/>
      <c r="F159" s="3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>
        <v>32965.187</v>
      </c>
      <c r="B160" s="8">
        <v>0.9421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>
        <v>37981.886</v>
      </c>
      <c r="B161" s="8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>
        <v>56033.121</v>
      </c>
      <c r="B162" s="8">
        <v>0.9511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>
        <v>34688.141</v>
      </c>
      <c r="B163" s="8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>
        <v>57335.447</v>
      </c>
      <c r="B164" s="8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>
        <v>53866.781</v>
      </c>
      <c r="B165" s="8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>
        <v>45845.403</v>
      </c>
      <c r="B166" s="8">
        <v>0.9648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>
        <v>48622.037</v>
      </c>
      <c r="B167" s="8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>
        <v>58834.21</v>
      </c>
      <c r="B168" s="8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>
        <v>62570.11</v>
      </c>
      <c r="B169" s="8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>
        <v>38868.799</v>
      </c>
      <c r="B170" s="8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>
        <v>53013.066</v>
      </c>
      <c r="B171" s="8">
        <v>0.9823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>
        <v>42133.943</v>
      </c>
      <c r="B172" s="8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>
        <v>53774.378</v>
      </c>
      <c r="B173" s="8">
        <v>0.9901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6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6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6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6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6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6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6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6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8.63"/>
    <col customWidth="1" min="6" max="6" width="16.75"/>
  </cols>
  <sheetData>
    <row r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G1" s="6"/>
      <c r="H1" s="4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>
        <v>46455.943</v>
      </c>
      <c r="B2" s="8">
        <v>0.011</v>
      </c>
      <c r="C2" s="3"/>
      <c r="D2" s="5" t="s">
        <v>5</v>
      </c>
      <c r="E2" s="6">
        <f>average($A$2:$A$21)</f>
        <v>50104.29705</v>
      </c>
      <c r="F2" s="10">
        <f>stdev(A2:A21)</f>
        <v>8076.521101</v>
      </c>
      <c r="G2" s="6"/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65524.091</v>
      </c>
      <c r="B3" s="8">
        <v>0.0133</v>
      </c>
      <c r="C3" s="3"/>
      <c r="D3" s="5" t="s">
        <v>7</v>
      </c>
      <c r="E3" s="6">
        <f>AVERAGE(A2:A41)</f>
        <v>49747.63093</v>
      </c>
      <c r="F3" s="10">
        <f>stdev(A2:A41)</f>
        <v>7634.786095</v>
      </c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>
        <v>37444.088</v>
      </c>
      <c r="B4" s="8">
        <v>0.0172</v>
      </c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54755.166</v>
      </c>
      <c r="B5" s="8">
        <v>0.0209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>
        <v>42418.163</v>
      </c>
      <c r="B6" s="8">
        <v>0.0217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>
        <v>64987.625</v>
      </c>
      <c r="B7" s="8">
        <v>0.0223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>
        <v>55355.434</v>
      </c>
      <c r="B8" s="8">
        <v>0.0578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>
        <v>39051.877</v>
      </c>
      <c r="B9" s="8">
        <v>0.0723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>
        <v>40814.097</v>
      </c>
      <c r="B10" s="8">
        <v>0.0769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>
        <v>53733.696</v>
      </c>
      <c r="B11" s="8">
        <v>0.0828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>
        <v>55810.667</v>
      </c>
      <c r="B12" s="8">
        <v>0.0962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>
        <v>53447.972</v>
      </c>
      <c r="B13" s="8">
        <v>0.098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>
        <v>53463.147</v>
      </c>
      <c r="B14" s="8">
        <v>0.104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>
        <v>48167.518</v>
      </c>
      <c r="B15" s="8">
        <v>0.1071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>
        <v>49873.317</v>
      </c>
      <c r="B16" s="8">
        <v>0.1076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>
        <v>54453.961</v>
      </c>
      <c r="B17" s="8">
        <v>0.1107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>
        <v>38575.165</v>
      </c>
      <c r="B18" s="8">
        <v>0.1139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>
        <v>52410.979</v>
      </c>
      <c r="B19" s="8">
        <v>0.1157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42734.234</v>
      </c>
      <c r="B20" s="8">
        <v>0.1193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>
        <v>52608.801</v>
      </c>
      <c r="B21" s="8">
        <v>0.1294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>
        <v>45384.965</v>
      </c>
      <c r="B22" s="8">
        <v>0.1303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>
        <v>46158.194</v>
      </c>
      <c r="B23" s="8">
        <v>0.1315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>
        <v>59918.608</v>
      </c>
      <c r="B24" s="8">
        <v>0.1331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>
        <v>44696.485</v>
      </c>
      <c r="B25" s="8">
        <v>0.1371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>
        <v>54968.382</v>
      </c>
      <c r="B26" s="8">
        <v>0.1419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>
        <v>42819.023</v>
      </c>
      <c r="B27" s="8">
        <v>0.1423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>
        <v>37146.602</v>
      </c>
      <c r="B28" s="8">
        <v>0.1524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>
        <v>56576.582</v>
      </c>
      <c r="B29" s="8">
        <v>0.1583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>
        <v>51646.57</v>
      </c>
      <c r="B30" s="8">
        <v>0.1743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>
        <v>53345.749</v>
      </c>
      <c r="B31" s="8">
        <v>0.1771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>
        <v>34848.29</v>
      </c>
      <c r="B32" s="8">
        <v>0.1803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>
        <v>38580.784</v>
      </c>
      <c r="B33" s="8">
        <v>0.181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>
        <v>53249.129</v>
      </c>
      <c r="B34" s="8">
        <v>0.1875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>
        <v>50451.675</v>
      </c>
      <c r="B35" s="8">
        <v>0.1979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>
        <v>49808.809</v>
      </c>
      <c r="B36" s="8">
        <v>0.2011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>
        <v>45245.063</v>
      </c>
      <c r="B37" s="8">
        <v>0.2035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>
        <v>59426.357</v>
      </c>
      <c r="B38" s="8">
        <v>0.2042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>
        <v>51347.366</v>
      </c>
      <c r="B39" s="8">
        <v>0.2065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>
        <v>53219.046</v>
      </c>
      <c r="B40" s="8">
        <v>0.2107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>
        <v>58981.617</v>
      </c>
      <c r="B41" s="8">
        <v>0.2137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>
        <v>60224.15</v>
      </c>
      <c r="B42" s="8">
        <v>0.2193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>
        <v>36068.535</v>
      </c>
      <c r="B43" s="8">
        <v>0.2428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>
        <v>50807.813</v>
      </c>
      <c r="B44" s="8">
        <v>0.2452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>
        <v>51146.721</v>
      </c>
      <c r="B45" s="8">
        <v>0.2455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>
        <v>60246.477</v>
      </c>
      <c r="B46" s="8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>
        <v>51024.977</v>
      </c>
      <c r="B47" s="8">
        <v>0.2527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>
        <v>35265.807</v>
      </c>
      <c r="B48" s="8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>
        <v>41677.832</v>
      </c>
      <c r="B49" s="8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>
        <v>49745.428</v>
      </c>
      <c r="B50" s="8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>
        <v>55663.57</v>
      </c>
      <c r="B51" s="8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>
        <v>69003.617</v>
      </c>
      <c r="B52" s="8">
        <v>0.2772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>
        <v>33868.884</v>
      </c>
      <c r="B53" s="8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>
        <v>55469.96</v>
      </c>
      <c r="B54" s="8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>
        <v>43056.589</v>
      </c>
      <c r="B55" s="8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>
        <v>61165.486</v>
      </c>
      <c r="B56" s="8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>
        <v>46692.784</v>
      </c>
      <c r="B57" s="8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>
        <v>49992.995</v>
      </c>
      <c r="B58" s="8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>
        <v>61378.569</v>
      </c>
      <c r="B59" s="8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>
        <v>58714.135</v>
      </c>
      <c r="B60" s="8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>
        <v>58771.317</v>
      </c>
      <c r="B61" s="8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>
        <v>55462.027</v>
      </c>
      <c r="B62" s="8">
        <v>0.3416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>
        <v>29672.427</v>
      </c>
      <c r="B63" s="8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>
        <v>45015.358</v>
      </c>
      <c r="B64" s="8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>
        <v>66924.512</v>
      </c>
      <c r="B65" s="8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>
        <v>56441.629</v>
      </c>
      <c r="B66" s="8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>
        <v>38863.562</v>
      </c>
      <c r="B67" s="8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>
        <v>64095.456</v>
      </c>
      <c r="B68" s="8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>
        <v>67883.256</v>
      </c>
      <c r="B69" s="8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>
        <v>51846.329</v>
      </c>
      <c r="B70" s="8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>
        <v>45589.237</v>
      </c>
      <c r="B71" s="8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>
        <v>53044.174</v>
      </c>
      <c r="B72" s="8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>
        <v>56283.261</v>
      </c>
      <c r="B73" s="8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>
        <v>65041.408</v>
      </c>
      <c r="B74" s="8">
        <v>0.3984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>
        <v>38481.957</v>
      </c>
      <c r="B75" s="8">
        <v>0.4026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>
        <v>42199.76</v>
      </c>
      <c r="B76" s="8">
        <v>0.4056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>
        <v>39724.539</v>
      </c>
      <c r="B77" s="8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>
        <v>43868.116</v>
      </c>
      <c r="B78" s="8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>
        <v>50076.953</v>
      </c>
      <c r="B79" s="8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>
        <v>53235.052</v>
      </c>
      <c r="B80" s="8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>
        <v>46993.036</v>
      </c>
      <c r="B81" s="8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>
        <v>54302.581</v>
      </c>
      <c r="B82" s="8">
        <v>0.4404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>
        <v>40578.092</v>
      </c>
      <c r="B83" s="8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>
        <v>53129.922</v>
      </c>
      <c r="B84" s="8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>
        <v>57423.155</v>
      </c>
      <c r="B85" s="8">
        <v>0.4637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>
        <v>36202.993</v>
      </c>
      <c r="B86" s="8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>
        <v>48902.677</v>
      </c>
      <c r="B87" s="8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>
        <v>44297.21</v>
      </c>
      <c r="B88" s="8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>
        <v>60496.856</v>
      </c>
      <c r="B89" s="8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>
        <v>51979.543</v>
      </c>
      <c r="B90" s="8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>
        <v>47857.913</v>
      </c>
      <c r="B91" s="8">
        <v>0.5161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>
        <v>35699.216</v>
      </c>
      <c r="B92" s="8">
        <v>0.5253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>
        <v>39993.913</v>
      </c>
      <c r="B93" s="8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>
        <v>42050.94</v>
      </c>
      <c r="B94" s="8">
        <v>0.5316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>
        <v>37911.556</v>
      </c>
      <c r="B95" s="8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>
        <v>63600.019</v>
      </c>
      <c r="B96" s="8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>
        <v>62323.049</v>
      </c>
      <c r="B97" s="8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>
        <v>48063.492</v>
      </c>
      <c r="B98" s="8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>
        <v>48861.094</v>
      </c>
      <c r="B99" s="8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>
        <v>44641.209</v>
      </c>
      <c r="B100" s="8">
        <v>0.5481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>
        <v>39045.016</v>
      </c>
      <c r="B101" s="8">
        <v>0.5523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>
        <v>41564.915</v>
      </c>
      <c r="B102" s="8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>
        <v>59441.84</v>
      </c>
      <c r="B103" s="8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>
        <v>39106.905</v>
      </c>
      <c r="B104" s="8">
        <v>0.5713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>
        <v>44679.864</v>
      </c>
      <c r="B105" s="8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>
        <v>49992.583</v>
      </c>
      <c r="B106" s="8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>
        <v>49561.082</v>
      </c>
      <c r="B107" s="8">
        <v>0.5934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>
        <v>38419.672</v>
      </c>
      <c r="B108" s="8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>
        <v>43703.386</v>
      </c>
      <c r="B109" s="8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>
        <v>47290.992</v>
      </c>
      <c r="B110" s="8">
        <v>0.6194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>
        <v>45754.46</v>
      </c>
      <c r="B111" s="8">
        <v>0.6239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>
        <v>48164.55</v>
      </c>
      <c r="B112" s="8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>
        <v>48169.096</v>
      </c>
      <c r="B113" s="8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>
        <v>43264.475</v>
      </c>
      <c r="B114" s="8">
        <v>0.6383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>
        <v>38869.421</v>
      </c>
      <c r="B115" s="8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>
        <v>49876.91</v>
      </c>
      <c r="B116" s="8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>
        <v>44271.037</v>
      </c>
      <c r="B117" s="8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>
        <v>62881.793</v>
      </c>
      <c r="B118" s="8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>
        <v>44677.623</v>
      </c>
      <c r="B119" s="8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>
        <v>50182.894</v>
      </c>
      <c r="B120" s="8">
        <v>0.6947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>
        <v>38173.223</v>
      </c>
      <c r="B121" s="8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>
        <v>45433.842</v>
      </c>
      <c r="B122" s="8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>
        <v>40610.043</v>
      </c>
      <c r="B123" s="8">
        <v>0.7031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>
        <v>37294.373</v>
      </c>
      <c r="B124" s="8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>
        <v>42230.318</v>
      </c>
      <c r="B125" s="8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>
        <v>47390.145</v>
      </c>
      <c r="B126" s="8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>
        <v>68573.41</v>
      </c>
      <c r="B127" s="8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>
        <v>45915.722</v>
      </c>
      <c r="B128" s="8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>
        <v>45157.533</v>
      </c>
      <c r="B129" s="8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>
        <v>57795.908</v>
      </c>
      <c r="B130" s="8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>
        <v>55380.28</v>
      </c>
      <c r="B131" s="8">
        <v>0.7599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>
        <v>39062.11</v>
      </c>
      <c r="B132" s="8">
        <v>0.7656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>
        <v>42058.882</v>
      </c>
      <c r="B133" s="8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>
        <v>61887.72</v>
      </c>
      <c r="B134" s="8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>
        <v>63752.132</v>
      </c>
      <c r="B135" s="8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>
        <v>49361.193</v>
      </c>
      <c r="B136" s="8">
        <v>0.7902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>
        <v>34902.869</v>
      </c>
      <c r="B137" s="8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>
        <v>50414.361</v>
      </c>
      <c r="B138" s="8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>
        <v>50602.7</v>
      </c>
      <c r="B139" s="8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>
        <v>52331.272</v>
      </c>
      <c r="B140" s="8">
        <v>0.8158</v>
      </c>
      <c r="C140" s="3"/>
      <c r="D140" s="3"/>
      <c r="E140" s="3"/>
      <c r="F140" s="3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>
        <v>35153.577</v>
      </c>
      <c r="B141" s="8">
        <v>0.8177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>
        <v>36863.415</v>
      </c>
      <c r="B142" s="8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>
        <v>57407.208</v>
      </c>
      <c r="B143" s="8">
        <v>0.8414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>
        <v>39728.367</v>
      </c>
      <c r="B144" s="8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>
        <v>54776.466</v>
      </c>
      <c r="B145" s="8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>
        <v>53591.384</v>
      </c>
      <c r="B146" s="8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>
        <v>49560.508</v>
      </c>
      <c r="B147" s="8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>
        <v>47743.798</v>
      </c>
      <c r="B148" s="8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>
        <v>59801.562</v>
      </c>
      <c r="B149" s="8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>
        <v>48925.997</v>
      </c>
      <c r="B150" s="8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>
        <v>46587.818</v>
      </c>
      <c r="B151" s="8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>
        <v>52779.975</v>
      </c>
      <c r="B152" s="8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>
        <v>57761.057</v>
      </c>
      <c r="B153" s="8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>
        <v>43761.932</v>
      </c>
      <c r="B154" s="8">
        <v>0.9155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>
        <v>48763.67</v>
      </c>
      <c r="B155" s="8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>
        <v>60813.085</v>
      </c>
      <c r="B156" s="8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>
        <v>64397.523</v>
      </c>
      <c r="B157" s="8">
        <v>0.9295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>
        <v>45770.315</v>
      </c>
      <c r="B158" s="8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>
        <v>45427.499</v>
      </c>
      <c r="B159" s="8">
        <v>0.9382</v>
      </c>
      <c r="C159" s="3"/>
      <c r="D159" s="3"/>
      <c r="E159" s="3"/>
      <c r="F159" s="3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>
        <v>32965.187</v>
      </c>
      <c r="B160" s="8">
        <v>0.9421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>
        <v>37981.886</v>
      </c>
      <c r="B161" s="8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>
        <v>56033.121</v>
      </c>
      <c r="B162" s="8">
        <v>0.9511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>
        <v>34688.141</v>
      </c>
      <c r="B163" s="8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>
        <v>57335.447</v>
      </c>
      <c r="B164" s="8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>
        <v>53866.781</v>
      </c>
      <c r="B165" s="8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>
        <v>45845.403</v>
      </c>
      <c r="B166" s="8">
        <v>0.9648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>
        <v>48622.037</v>
      </c>
      <c r="B167" s="8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>
        <v>58834.21</v>
      </c>
      <c r="B168" s="8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>
        <v>62570.11</v>
      </c>
      <c r="B169" s="8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>
        <v>38868.799</v>
      </c>
      <c r="B170" s="8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>
        <v>53013.066</v>
      </c>
      <c r="B171" s="8">
        <v>0.9823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>
        <v>42133.943</v>
      </c>
      <c r="B172" s="8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>
        <v>53774.378</v>
      </c>
      <c r="B173" s="8">
        <v>0.9901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0"/>
      <c r="B246" s="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0"/>
      <c r="B247" s="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0"/>
      <c r="B248" s="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0"/>
      <c r="B249" s="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0"/>
      <c r="B250" s="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0"/>
      <c r="B251" s="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0"/>
      <c r="B252" s="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0"/>
      <c r="B253" s="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0"/>
      <c r="B254" s="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0"/>
      <c r="B255" s="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0"/>
      <c r="B256" s="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0"/>
      <c r="B257" s="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0"/>
      <c r="B258" s="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0"/>
      <c r="B259" s="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0"/>
      <c r="B260" s="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0"/>
      <c r="B261" s="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0"/>
      <c r="B262" s="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0"/>
      <c r="B263" s="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0"/>
      <c r="B264" s="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0"/>
      <c r="B265" s="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0"/>
      <c r="B266" s="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0"/>
      <c r="B267" s="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0"/>
      <c r="B268" s="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0"/>
      <c r="B269" s="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0"/>
      <c r="B270" s="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0"/>
      <c r="B271" s="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0"/>
      <c r="B272" s="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0"/>
      <c r="B273" s="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0"/>
      <c r="B274" s="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0"/>
      <c r="B275" s="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0"/>
      <c r="B276" s="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0"/>
      <c r="B277" s="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0"/>
      <c r="B278" s="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0"/>
      <c r="B279" s="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0"/>
      <c r="B280" s="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0"/>
      <c r="B281" s="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0"/>
      <c r="B282" s="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0"/>
      <c r="B283" s="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0"/>
      <c r="B284" s="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0"/>
      <c r="B285" s="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0"/>
      <c r="B286" s="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0"/>
      <c r="B287" s="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0"/>
      <c r="B288" s="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0"/>
      <c r="B289" s="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0"/>
      <c r="B290" s="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0"/>
      <c r="B291" s="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0"/>
      <c r="B292" s="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0"/>
      <c r="B293" s="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0"/>
      <c r="B294" s="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0"/>
      <c r="B295" s="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0"/>
      <c r="B296" s="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0"/>
      <c r="B297" s="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0"/>
      <c r="B298" s="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0"/>
      <c r="B299" s="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0"/>
      <c r="B300" s="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0"/>
      <c r="B301" s="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0"/>
      <c r="B302" s="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0"/>
      <c r="B303" s="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0"/>
      <c r="B304" s="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0"/>
      <c r="B305" s="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0"/>
      <c r="B306" s="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0"/>
      <c r="B307" s="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0"/>
      <c r="B308" s="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0"/>
      <c r="B309" s="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0"/>
      <c r="B310" s="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0"/>
      <c r="B311" s="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0"/>
      <c r="B312" s="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0"/>
      <c r="B313" s="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0"/>
      <c r="B314" s="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0"/>
      <c r="B315" s="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0"/>
      <c r="B316" s="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0"/>
      <c r="B317" s="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0"/>
      <c r="B318" s="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0"/>
      <c r="B319" s="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0"/>
      <c r="B320" s="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0"/>
      <c r="B321" s="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0"/>
      <c r="B322" s="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0"/>
      <c r="B323" s="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0"/>
      <c r="B324" s="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0"/>
      <c r="B325" s="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0"/>
      <c r="B326" s="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0"/>
      <c r="B327" s="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0"/>
      <c r="B328" s="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0"/>
      <c r="B329" s="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0"/>
      <c r="B330" s="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0"/>
      <c r="B331" s="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0"/>
      <c r="B332" s="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0"/>
      <c r="B333" s="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0"/>
      <c r="B334" s="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0"/>
      <c r="B335" s="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0"/>
      <c r="B336" s="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0"/>
      <c r="B337" s="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0"/>
      <c r="B338" s="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0"/>
      <c r="B339" s="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0"/>
      <c r="B340" s="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0"/>
      <c r="B341" s="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0"/>
      <c r="B342" s="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0"/>
      <c r="B343" s="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0"/>
      <c r="B344" s="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0"/>
      <c r="B345" s="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0"/>
      <c r="B346" s="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0"/>
      <c r="B347" s="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0"/>
      <c r="B348" s="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0"/>
      <c r="B349" s="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0"/>
      <c r="B350" s="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0"/>
      <c r="B351" s="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0"/>
      <c r="B352" s="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0"/>
      <c r="B353" s="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0"/>
      <c r="B354" s="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0"/>
      <c r="B355" s="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0"/>
      <c r="B356" s="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0"/>
      <c r="B357" s="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0"/>
      <c r="B358" s="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0"/>
      <c r="B359" s="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0"/>
      <c r="B360" s="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0"/>
      <c r="B361" s="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0"/>
      <c r="B362" s="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0"/>
      <c r="B363" s="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0"/>
      <c r="B364" s="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0"/>
      <c r="B365" s="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0"/>
      <c r="B366" s="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0"/>
      <c r="B367" s="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0"/>
      <c r="B368" s="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0"/>
      <c r="B369" s="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0"/>
      <c r="B370" s="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0"/>
      <c r="B371" s="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0"/>
      <c r="B372" s="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0"/>
      <c r="B373" s="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0"/>
      <c r="B374" s="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0"/>
      <c r="B375" s="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0"/>
      <c r="B376" s="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0"/>
      <c r="B377" s="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0"/>
      <c r="B378" s="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0"/>
      <c r="B379" s="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0"/>
      <c r="B380" s="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0"/>
      <c r="B381" s="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0"/>
      <c r="B382" s="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0"/>
      <c r="B383" s="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0"/>
      <c r="B384" s="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0"/>
      <c r="B385" s="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0"/>
      <c r="B386" s="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0"/>
      <c r="B387" s="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0"/>
      <c r="B388" s="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0"/>
      <c r="B389" s="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0"/>
      <c r="B390" s="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0"/>
      <c r="B391" s="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0"/>
      <c r="B392" s="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0"/>
      <c r="B393" s="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0"/>
      <c r="B394" s="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0"/>
      <c r="B395" s="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0"/>
      <c r="B396" s="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0"/>
      <c r="B397" s="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0"/>
      <c r="B398" s="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0"/>
      <c r="B399" s="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0"/>
      <c r="B400" s="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0"/>
      <c r="B401" s="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0"/>
      <c r="B402" s="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0"/>
      <c r="B403" s="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0"/>
      <c r="B404" s="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0"/>
      <c r="B405" s="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0"/>
      <c r="B406" s="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0"/>
      <c r="B407" s="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0"/>
      <c r="B408" s="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0"/>
      <c r="B409" s="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0"/>
      <c r="B410" s="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0"/>
      <c r="B411" s="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0"/>
      <c r="B412" s="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0"/>
      <c r="B413" s="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0"/>
      <c r="B414" s="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0"/>
      <c r="B415" s="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0"/>
      <c r="B416" s="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0"/>
      <c r="B417" s="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0"/>
      <c r="B418" s="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0"/>
      <c r="B419" s="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0"/>
      <c r="B420" s="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0"/>
      <c r="B421" s="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0"/>
      <c r="B422" s="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0"/>
      <c r="B423" s="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0"/>
      <c r="B424" s="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0"/>
      <c r="B425" s="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0"/>
      <c r="B426" s="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0"/>
      <c r="B427" s="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0"/>
      <c r="B428" s="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0"/>
      <c r="B429" s="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0"/>
      <c r="B430" s="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0"/>
      <c r="B431" s="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0"/>
      <c r="B432" s="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0"/>
      <c r="B433" s="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0"/>
      <c r="B434" s="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0"/>
      <c r="B435" s="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0"/>
      <c r="B436" s="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0"/>
      <c r="B437" s="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0"/>
      <c r="B438" s="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0"/>
      <c r="B439" s="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0"/>
      <c r="B440" s="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0"/>
      <c r="B441" s="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0"/>
      <c r="B442" s="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0"/>
      <c r="B443" s="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0"/>
      <c r="B444" s="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0"/>
      <c r="B445" s="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0"/>
      <c r="B446" s="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0"/>
      <c r="B447" s="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0"/>
      <c r="B448" s="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0"/>
      <c r="B449" s="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0"/>
      <c r="B450" s="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0"/>
      <c r="B451" s="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0"/>
      <c r="B452" s="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0"/>
      <c r="B453" s="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0"/>
      <c r="B454" s="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0"/>
      <c r="B455" s="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0"/>
      <c r="B456" s="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0"/>
      <c r="B457" s="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0"/>
      <c r="B458" s="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0"/>
      <c r="B459" s="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0"/>
      <c r="B460" s="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0"/>
      <c r="B461" s="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0"/>
      <c r="B462" s="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0"/>
      <c r="B463" s="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0"/>
      <c r="B464" s="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0"/>
      <c r="B465" s="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0"/>
      <c r="B466" s="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0"/>
      <c r="B467" s="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0"/>
      <c r="B468" s="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0"/>
      <c r="B469" s="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0"/>
      <c r="B470" s="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0"/>
      <c r="B471" s="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0"/>
      <c r="B472" s="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0"/>
      <c r="B473" s="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0"/>
      <c r="B474" s="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0"/>
      <c r="B475" s="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0"/>
      <c r="B476" s="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0"/>
      <c r="B477" s="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0"/>
      <c r="B478" s="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0"/>
      <c r="B479" s="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0"/>
      <c r="B480" s="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0"/>
      <c r="B481" s="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0"/>
      <c r="B482" s="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0"/>
      <c r="B483" s="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0"/>
      <c r="B484" s="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0"/>
      <c r="B485" s="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0"/>
      <c r="B486" s="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0"/>
      <c r="B487" s="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0"/>
      <c r="B488" s="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0"/>
      <c r="B489" s="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0"/>
      <c r="B490" s="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0"/>
      <c r="B491" s="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0"/>
      <c r="B492" s="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0"/>
      <c r="B493" s="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0"/>
      <c r="B494" s="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0"/>
      <c r="B495" s="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0"/>
      <c r="B496" s="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0"/>
      <c r="B497" s="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0"/>
      <c r="B498" s="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0"/>
      <c r="B499" s="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0"/>
      <c r="B500" s="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0"/>
      <c r="B501" s="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0"/>
      <c r="B502" s="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0"/>
      <c r="B503" s="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0"/>
      <c r="B504" s="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0"/>
      <c r="B505" s="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0"/>
      <c r="B506" s="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0"/>
      <c r="B507" s="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0"/>
      <c r="B508" s="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0"/>
      <c r="B509" s="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0"/>
      <c r="B510" s="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0"/>
      <c r="B511" s="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0"/>
      <c r="B512" s="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0"/>
      <c r="B513" s="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0"/>
      <c r="B514" s="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0"/>
      <c r="B515" s="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0"/>
      <c r="B516" s="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0"/>
      <c r="B517" s="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0"/>
      <c r="B518" s="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0"/>
      <c r="B519" s="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0"/>
      <c r="B520" s="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0"/>
      <c r="B521" s="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0"/>
      <c r="B522" s="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0"/>
      <c r="B523" s="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0"/>
      <c r="B524" s="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0"/>
      <c r="B525" s="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0"/>
      <c r="B526" s="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0"/>
      <c r="B527" s="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0"/>
      <c r="B528" s="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0"/>
      <c r="B529" s="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0"/>
      <c r="B530" s="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0"/>
      <c r="B531" s="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0"/>
      <c r="B532" s="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0"/>
      <c r="B533" s="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0"/>
      <c r="B534" s="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0"/>
      <c r="B535" s="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0"/>
      <c r="B536" s="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0"/>
      <c r="B537" s="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0"/>
      <c r="B538" s="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0"/>
      <c r="B539" s="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0"/>
      <c r="B540" s="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0"/>
      <c r="B541" s="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0"/>
      <c r="B542" s="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0"/>
      <c r="B543" s="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0"/>
      <c r="B544" s="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0"/>
      <c r="B545" s="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0"/>
      <c r="B546" s="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0"/>
      <c r="B547" s="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0"/>
      <c r="B548" s="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0"/>
      <c r="B549" s="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0"/>
      <c r="B550" s="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0"/>
      <c r="B551" s="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0"/>
      <c r="B552" s="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0"/>
      <c r="B553" s="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0"/>
      <c r="B554" s="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0"/>
      <c r="B555" s="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0"/>
      <c r="B556" s="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0"/>
      <c r="B557" s="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0"/>
      <c r="B558" s="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0"/>
      <c r="B559" s="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0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0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0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0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0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0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0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0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0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0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0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0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0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0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0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0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0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0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0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0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0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0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0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0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0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0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0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0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0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0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0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0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0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0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0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0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0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0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0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0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0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0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0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0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0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0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0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0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0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0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0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0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0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0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0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0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0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0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0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0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0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0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0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0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0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0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0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0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0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0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0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0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0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0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0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0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0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0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0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0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0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0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0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0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0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0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0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0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0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0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0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0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0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0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0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0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0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0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0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0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0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0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0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0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0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0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0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0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0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0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0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0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0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0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0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0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0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0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0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0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0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0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0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0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0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0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0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0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0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0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0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0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0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0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0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0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0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0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0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0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0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0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0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0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0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0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0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0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0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0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0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0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0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0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0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0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0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0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0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0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0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0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0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0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0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0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0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0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0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0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0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0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0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0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0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0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0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0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0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0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0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0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0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0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0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0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0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0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0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0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0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0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0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0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0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0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0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0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0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0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0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0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0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0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0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0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0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0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0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0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0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0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0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0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0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0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0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0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0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0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0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0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0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0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0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0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0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0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0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0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0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0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0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0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0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0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0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0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0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0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0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0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0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0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0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0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0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0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0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0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0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0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0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0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0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0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0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0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0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0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0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0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0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0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0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0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0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0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0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0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0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0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0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0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0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0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0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0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0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0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0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0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0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0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0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0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0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0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0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0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0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0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0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0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0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0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0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0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0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0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0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0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0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0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0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0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0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0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0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0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0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0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0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0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0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0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0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0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0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0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0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0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0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0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0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0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0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0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0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0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0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0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0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0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0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0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0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0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0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0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0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0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0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0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0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0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0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0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0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0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0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0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0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0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0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0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0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0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0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0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0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0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0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0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0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0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0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0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0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0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0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0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0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0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0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0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0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0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0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0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0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0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0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0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0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0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0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0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0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0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0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0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0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0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0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0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0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0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0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0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0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0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0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0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0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0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0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0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0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0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0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0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0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0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0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0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0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0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0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0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0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0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0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0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0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0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0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0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0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0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0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0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0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0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0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0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0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0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0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0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0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0.5"/>
    <col customWidth="1" min="6" max="6" width="21.25"/>
  </cols>
  <sheetData>
    <row r="1">
      <c r="A1" s="1" t="s">
        <v>0</v>
      </c>
      <c r="B1" s="2" t="s">
        <v>1</v>
      </c>
      <c r="C1" s="11"/>
      <c r="D1" s="11"/>
      <c r="E1" s="4" t="s">
        <v>2</v>
      </c>
      <c r="F1" s="5" t="s">
        <v>3</v>
      </c>
      <c r="G1" s="12"/>
      <c r="H1" s="4" t="s">
        <v>8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7">
        <v>46455.943</v>
      </c>
      <c r="B2" s="8">
        <v>0.011</v>
      </c>
      <c r="C2" s="11"/>
      <c r="D2" s="5" t="s">
        <v>5</v>
      </c>
      <c r="E2" s="12">
        <f>average($A$2:$A$21)</f>
        <v>50104.29705</v>
      </c>
      <c r="F2" s="10">
        <f>stdev(A2:A21)</f>
        <v>8076.521101</v>
      </c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>
        <v>65524.091</v>
      </c>
      <c r="B3" s="8">
        <v>0.0133</v>
      </c>
      <c r="C3" s="11"/>
      <c r="D3" s="5" t="s">
        <v>7</v>
      </c>
      <c r="E3" s="10">
        <f>average(A2:A41)</f>
        <v>49747.63093</v>
      </c>
      <c r="F3" s="10">
        <f>stdev(A2:A41)</f>
        <v>7634.786095</v>
      </c>
      <c r="G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>
        <v>37444.088</v>
      </c>
      <c r="B4" s="8">
        <v>0.0172</v>
      </c>
      <c r="C4" s="11"/>
      <c r="D4" s="4" t="s">
        <v>9</v>
      </c>
      <c r="E4" s="12">
        <f>average(A2:A173)</f>
        <v>49257.80568</v>
      </c>
      <c r="F4" s="11">
        <f>stdevp(A2:A173)</f>
        <v>8578.707486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54755.166</v>
      </c>
      <c r="B5" s="8">
        <v>0.0209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>
        <v>42418.163</v>
      </c>
      <c r="B6" s="8">
        <v>0.0217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>
        <v>64987.625</v>
      </c>
      <c r="B7" s="8">
        <v>0.0223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55355.434</v>
      </c>
      <c r="B8" s="8">
        <v>0.0578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>
        <v>39051.877</v>
      </c>
      <c r="B9" s="8">
        <v>0.0723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40814.097</v>
      </c>
      <c r="B10" s="8">
        <v>0.0769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>
        <v>53733.696</v>
      </c>
      <c r="B11" s="8">
        <v>0.0828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>
        <v>55810.667</v>
      </c>
      <c r="B12" s="8">
        <v>0.0962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>
        <v>53447.972</v>
      </c>
      <c r="B13" s="8">
        <v>0.098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>
        <v>53463.147</v>
      </c>
      <c r="B14" s="8">
        <v>0.104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>
        <v>48167.518</v>
      </c>
      <c r="B15" s="8">
        <v>0.1071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>
        <v>49873.317</v>
      </c>
      <c r="B16" s="8">
        <v>0.1076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>
        <v>54453.961</v>
      </c>
      <c r="B17" s="8">
        <v>0.1107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>
        <v>38575.165</v>
      </c>
      <c r="B18" s="8">
        <v>0.1139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52410.979</v>
      </c>
      <c r="B19" s="8">
        <v>0.1157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>
        <v>42734.234</v>
      </c>
      <c r="B20" s="8">
        <v>0.1193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>
        <v>52608.801</v>
      </c>
      <c r="B21" s="8">
        <v>0.1294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>
        <v>45384.965</v>
      </c>
      <c r="B22" s="8">
        <v>0.1303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>
        <v>46158.194</v>
      </c>
      <c r="B23" s="8">
        <v>0.1315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">
        <v>59918.608</v>
      </c>
      <c r="B24" s="8">
        <v>0.1331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">
        <v>44696.485</v>
      </c>
      <c r="B25" s="8">
        <v>0.1371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7">
        <v>54968.382</v>
      </c>
      <c r="B26" s="8">
        <v>0.1419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7">
        <v>42819.023</v>
      </c>
      <c r="B27" s="8">
        <v>0.1423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7">
        <v>37146.602</v>
      </c>
      <c r="B28" s="8">
        <v>0.1524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">
        <v>56576.582</v>
      </c>
      <c r="B29" s="8">
        <v>0.1583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7">
        <v>51646.57</v>
      </c>
      <c r="B30" s="8">
        <v>0.1743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>
        <v>53345.749</v>
      </c>
      <c r="B31" s="8">
        <v>0.1771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>
        <v>34848.29</v>
      </c>
      <c r="B32" s="8">
        <v>0.1803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7">
        <v>38580.784</v>
      </c>
      <c r="B33" s="8">
        <v>0.181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7">
        <v>53249.129</v>
      </c>
      <c r="B34" s="8">
        <v>0.1875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7">
        <v>50451.675</v>
      </c>
      <c r="B35" s="8">
        <v>0.1979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7">
        <v>49808.809</v>
      </c>
      <c r="B36" s="8">
        <v>0.2011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7">
        <v>45245.063</v>
      </c>
      <c r="B37" s="8">
        <v>0.2035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7">
        <v>59426.357</v>
      </c>
      <c r="B38" s="8">
        <v>0.2042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7">
        <v>51347.366</v>
      </c>
      <c r="B39" s="8">
        <v>0.2065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7">
        <v>53219.046</v>
      </c>
      <c r="B40" s="8">
        <v>0.2107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7">
        <v>58981.617</v>
      </c>
      <c r="B41" s="8">
        <v>0.2137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7">
        <v>60224.15</v>
      </c>
      <c r="B42" s="8">
        <v>0.2193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7">
        <v>36068.535</v>
      </c>
      <c r="B43" s="8">
        <v>0.2428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7">
        <v>50807.813</v>
      </c>
      <c r="B44" s="8">
        <v>0.2452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7">
        <v>51146.721</v>
      </c>
      <c r="B45" s="8">
        <v>0.2455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7">
        <v>60246.477</v>
      </c>
      <c r="B46" s="8">
        <v>0.2492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7">
        <v>51024.977</v>
      </c>
      <c r="B47" s="8">
        <v>0.2527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7">
        <v>35265.807</v>
      </c>
      <c r="B48" s="8">
        <v>0.2594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7">
        <v>41677.832</v>
      </c>
      <c r="B49" s="8">
        <v>0.2609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7">
        <v>49745.428</v>
      </c>
      <c r="B50" s="8">
        <v>0.2623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7">
        <v>55663.57</v>
      </c>
      <c r="B51" s="8">
        <v>0.2689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7">
        <v>69003.617</v>
      </c>
      <c r="B52" s="8">
        <v>0.2772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7">
        <v>33868.884</v>
      </c>
      <c r="B53" s="8">
        <v>0.2886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7">
        <v>55469.96</v>
      </c>
      <c r="B54" s="8">
        <v>0.2921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7">
        <v>43056.589</v>
      </c>
      <c r="B55" s="8">
        <v>0.2931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7">
        <v>61165.486</v>
      </c>
      <c r="B56" s="8">
        <v>0.2982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7">
        <v>46692.784</v>
      </c>
      <c r="B57" s="8">
        <v>0.2986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7">
        <v>49992.995</v>
      </c>
      <c r="B58" s="8">
        <v>0.3098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7">
        <v>61378.569</v>
      </c>
      <c r="B59" s="8">
        <v>0.3203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7">
        <v>58714.135</v>
      </c>
      <c r="B60" s="8">
        <v>0.3227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7">
        <v>58771.317</v>
      </c>
      <c r="B61" s="8">
        <v>0.3349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7">
        <v>55462.027</v>
      </c>
      <c r="B62" s="8">
        <v>0.3416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7">
        <v>29672.427</v>
      </c>
      <c r="B63" s="8">
        <v>0.3442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7">
        <v>45015.358</v>
      </c>
      <c r="B64" s="8">
        <v>0.3459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7">
        <v>66924.512</v>
      </c>
      <c r="B65" s="8">
        <v>0.3566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7">
        <v>56441.629</v>
      </c>
      <c r="B66" s="8">
        <v>0.3594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7">
        <v>38863.562</v>
      </c>
      <c r="B67" s="8">
        <v>0.3662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7">
        <v>64095.456</v>
      </c>
      <c r="B68" s="8">
        <v>0.3753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7">
        <v>67883.256</v>
      </c>
      <c r="B69" s="8">
        <v>0.3801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7">
        <v>51846.329</v>
      </c>
      <c r="B70" s="8">
        <v>0.3861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7">
        <v>45589.237</v>
      </c>
      <c r="B71" s="8">
        <v>0.3873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7">
        <v>53044.174</v>
      </c>
      <c r="B72" s="8">
        <v>0.3974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7">
        <v>56283.261</v>
      </c>
      <c r="B73" s="8">
        <v>0.3975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7">
        <v>65041.408</v>
      </c>
      <c r="B74" s="8">
        <v>0.3984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7">
        <v>38481.957</v>
      </c>
      <c r="B75" s="8">
        <v>0.4026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7">
        <v>42199.76</v>
      </c>
      <c r="B76" s="8">
        <v>0.4056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7">
        <v>39724.539</v>
      </c>
      <c r="B77" s="8">
        <v>0.4183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7">
        <v>43868.116</v>
      </c>
      <c r="B78" s="8">
        <v>0.4249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7">
        <v>50076.953</v>
      </c>
      <c r="B79" s="8">
        <v>0.4376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7">
        <v>53235.052</v>
      </c>
      <c r="B80" s="8">
        <v>0.4397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7">
        <v>46993.036</v>
      </c>
      <c r="B81" s="8">
        <v>0.4403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7">
        <v>54302.581</v>
      </c>
      <c r="B82" s="8">
        <v>0.4404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7">
        <v>40578.092</v>
      </c>
      <c r="B83" s="8">
        <v>0.4451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7">
        <v>53129.922</v>
      </c>
      <c r="B84" s="8">
        <v>0.4619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7">
        <v>57423.155</v>
      </c>
      <c r="B85" s="8">
        <v>0.4637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7">
        <v>36202.993</v>
      </c>
      <c r="B86" s="8">
        <v>0.4668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7">
        <v>48902.677</v>
      </c>
      <c r="B87" s="8">
        <v>0.4714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7">
        <v>44297.21</v>
      </c>
      <c r="B88" s="8">
        <v>0.4792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7">
        <v>60496.856</v>
      </c>
      <c r="B89" s="8">
        <v>0.4971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7">
        <v>51979.543</v>
      </c>
      <c r="B90" s="8">
        <v>0.5092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7">
        <v>47857.913</v>
      </c>
      <c r="B91" s="8">
        <v>0.5161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7">
        <v>35699.216</v>
      </c>
      <c r="B92" s="8">
        <v>0.5253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7">
        <v>39993.913</v>
      </c>
      <c r="B93" s="8">
        <v>0.5306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7">
        <v>42050.94</v>
      </c>
      <c r="B94" s="8">
        <v>0.5316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7">
        <v>37911.556</v>
      </c>
      <c r="B95" s="8">
        <v>0.5329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7">
        <v>63600.019</v>
      </c>
      <c r="B96" s="8">
        <v>0.5363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7">
        <v>62323.049</v>
      </c>
      <c r="B97" s="8">
        <v>0.5403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7">
        <v>48063.492</v>
      </c>
      <c r="B98" s="8">
        <v>0.5446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7">
        <v>48861.094</v>
      </c>
      <c r="B99" s="8">
        <v>0.5465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7">
        <v>44641.209</v>
      </c>
      <c r="B100" s="8">
        <v>0.5481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7">
        <v>39045.016</v>
      </c>
      <c r="B101" s="8">
        <v>0.5523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7">
        <v>41564.915</v>
      </c>
      <c r="B102" s="8">
        <v>0.5548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7">
        <v>59441.84</v>
      </c>
      <c r="B103" s="8">
        <v>0.5635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7">
        <v>39106.905</v>
      </c>
      <c r="B104" s="8">
        <v>0.5713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7">
        <v>44679.864</v>
      </c>
      <c r="B105" s="8">
        <v>0.5736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7">
        <v>49992.583</v>
      </c>
      <c r="B106" s="8">
        <v>0.5744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7">
        <v>49561.082</v>
      </c>
      <c r="B107" s="8">
        <v>0.5934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7">
        <v>38419.672</v>
      </c>
      <c r="B108" s="8">
        <v>0.6146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7">
        <v>43703.386</v>
      </c>
      <c r="B109" s="8">
        <v>0.6168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7">
        <v>47290.992</v>
      </c>
      <c r="B110" s="8">
        <v>0.6194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7">
        <v>45754.46</v>
      </c>
      <c r="B111" s="8">
        <v>0.6239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7">
        <v>48164.55</v>
      </c>
      <c r="B112" s="8">
        <v>0.6293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7">
        <v>48169.096</v>
      </c>
      <c r="B113" s="8">
        <v>0.6358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7">
        <v>43264.475</v>
      </c>
      <c r="B114" s="8">
        <v>0.6383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7">
        <v>38869.421</v>
      </c>
      <c r="B115" s="8">
        <v>0.6385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7">
        <v>49876.91</v>
      </c>
      <c r="B116" s="8">
        <v>0.6388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7">
        <v>44271.037</v>
      </c>
      <c r="B117" s="8">
        <v>0.6483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7">
        <v>62881.793</v>
      </c>
      <c r="B118" s="8">
        <v>0.6499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7">
        <v>44677.623</v>
      </c>
      <c r="B119" s="8">
        <v>0.6671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7">
        <v>50182.894</v>
      </c>
      <c r="B120" s="8">
        <v>0.6947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7">
        <v>38173.223</v>
      </c>
      <c r="B121" s="8">
        <v>0.6993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7">
        <v>45433.842</v>
      </c>
      <c r="B122" s="8">
        <v>0.7025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7">
        <v>40610.043</v>
      </c>
      <c r="B123" s="8">
        <v>0.7031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7">
        <v>37294.373</v>
      </c>
      <c r="B124" s="8">
        <v>0.711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7">
        <v>42230.318</v>
      </c>
      <c r="B125" s="8">
        <v>0.7219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7">
        <v>47390.145</v>
      </c>
      <c r="B126" s="8">
        <v>0.7224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7">
        <v>68573.41</v>
      </c>
      <c r="B127" s="8">
        <v>0.7258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7">
        <v>45915.722</v>
      </c>
      <c r="B128" s="8">
        <v>0.7339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7">
        <v>45157.533</v>
      </c>
      <c r="B129" s="8">
        <v>0.7397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7">
        <v>57795.908</v>
      </c>
      <c r="B130" s="8">
        <v>0.756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7">
        <v>55380.28</v>
      </c>
      <c r="B131" s="8">
        <v>0.7599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7">
        <v>39062.11</v>
      </c>
      <c r="B132" s="8">
        <v>0.7656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7">
        <v>42058.882</v>
      </c>
      <c r="B133" s="8">
        <v>0.7702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7">
        <v>61887.72</v>
      </c>
      <c r="B134" s="8">
        <v>0.7706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7">
        <v>63752.132</v>
      </c>
      <c r="B135" s="8">
        <v>0.7769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7">
        <v>49361.193</v>
      </c>
      <c r="B136" s="8">
        <v>0.7902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7">
        <v>34902.869</v>
      </c>
      <c r="B137" s="8">
        <v>0.8045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7">
        <v>50414.361</v>
      </c>
      <c r="B138" s="8">
        <v>0.8113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7">
        <v>50602.7</v>
      </c>
      <c r="B139" s="8">
        <v>0.8135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7">
        <v>52331.272</v>
      </c>
      <c r="B140" s="8">
        <v>0.8158</v>
      </c>
      <c r="C140" s="11"/>
      <c r="D140" s="11"/>
      <c r="E140" s="11"/>
      <c r="F140" s="11"/>
      <c r="G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7">
        <v>35153.577</v>
      </c>
      <c r="B141" s="8">
        <v>0.8177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7">
        <v>36863.415</v>
      </c>
      <c r="B142" s="8">
        <v>0.824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7">
        <v>57407.208</v>
      </c>
      <c r="B143" s="8">
        <v>0.8414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7">
        <v>39728.367</v>
      </c>
      <c r="B144" s="8">
        <v>0.8472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7">
        <v>54776.466</v>
      </c>
      <c r="B145" s="8">
        <v>0.8488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7">
        <v>53591.384</v>
      </c>
      <c r="B146" s="8">
        <v>0.8576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7">
        <v>49560.508</v>
      </c>
      <c r="B147" s="8">
        <v>0.8618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7">
        <v>47743.798</v>
      </c>
      <c r="B148" s="8">
        <v>0.8639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7">
        <v>59801.562</v>
      </c>
      <c r="B149" s="8">
        <v>0.8656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7">
        <v>48925.997</v>
      </c>
      <c r="B150" s="8">
        <v>0.8982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7">
        <v>46587.818</v>
      </c>
      <c r="B151" s="8">
        <v>0.8987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7">
        <v>52779.975</v>
      </c>
      <c r="B152" s="8">
        <v>0.899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7">
        <v>57761.057</v>
      </c>
      <c r="B153" s="8">
        <v>0.9142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7">
        <v>43761.932</v>
      </c>
      <c r="B154" s="8">
        <v>0.9155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7">
        <v>48763.67</v>
      </c>
      <c r="B155" s="8">
        <v>0.9182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7">
        <v>60813.085</v>
      </c>
      <c r="B156" s="8">
        <v>0.9222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7">
        <v>64397.523</v>
      </c>
      <c r="B157" s="8">
        <v>0.9295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7">
        <v>45770.315</v>
      </c>
      <c r="B158" s="8">
        <v>0.9361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7">
        <v>45427.499</v>
      </c>
      <c r="B159" s="8">
        <v>0.9382</v>
      </c>
      <c r="C159" s="11"/>
      <c r="D159" s="11"/>
      <c r="E159" s="11"/>
      <c r="F159" s="11"/>
      <c r="G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7">
        <v>32965.187</v>
      </c>
      <c r="B160" s="8">
        <v>0.9421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7">
        <v>37981.886</v>
      </c>
      <c r="B161" s="8">
        <v>0.9473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7">
        <v>56033.121</v>
      </c>
      <c r="B162" s="8">
        <v>0.9511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7">
        <v>34688.141</v>
      </c>
      <c r="B163" s="8">
        <v>0.9561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7">
        <v>57335.447</v>
      </c>
      <c r="B164" s="8">
        <v>0.9618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7">
        <v>53866.781</v>
      </c>
      <c r="B165" s="8">
        <v>0.9624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7">
        <v>45845.403</v>
      </c>
      <c r="B166" s="8">
        <v>0.9648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7">
        <v>48622.037</v>
      </c>
      <c r="B167" s="8">
        <v>0.9652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7">
        <v>58834.21</v>
      </c>
      <c r="B168" s="8">
        <v>0.9729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7">
        <v>62570.11</v>
      </c>
      <c r="B169" s="8">
        <v>0.9764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7">
        <v>38868.799</v>
      </c>
      <c r="B170" s="8">
        <v>0.9818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7">
        <v>53013.066</v>
      </c>
      <c r="B171" s="8">
        <v>0.9823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7">
        <v>42133.943</v>
      </c>
      <c r="B172" s="8">
        <v>0.9863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7">
        <v>53774.378</v>
      </c>
      <c r="B173" s="8">
        <v>0.9901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2"/>
      <c r="B174" s="13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2"/>
      <c r="B175" s="13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2"/>
      <c r="B176" s="13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2"/>
      <c r="B177" s="13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2"/>
      <c r="B178" s="13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2"/>
      <c r="B179" s="13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2"/>
      <c r="B180" s="13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2"/>
      <c r="B181" s="13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2"/>
      <c r="B182" s="13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2"/>
      <c r="B183" s="13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2"/>
      <c r="B184" s="13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2"/>
      <c r="B185" s="13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2"/>
      <c r="B186" s="13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2"/>
      <c r="B187" s="13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2"/>
      <c r="B188" s="13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2"/>
      <c r="B189" s="13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2"/>
      <c r="B190" s="13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2"/>
      <c r="B191" s="1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2"/>
      <c r="B192" s="13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2"/>
      <c r="B193" s="13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2"/>
      <c r="B194" s="13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2"/>
      <c r="B195" s="13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2"/>
      <c r="B196" s="13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2"/>
      <c r="B197" s="13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2"/>
      <c r="B198" s="13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2"/>
      <c r="B199" s="13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2"/>
      <c r="B200" s="13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2"/>
      <c r="B201" s="13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2"/>
      <c r="B202" s="13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2"/>
      <c r="B203" s="13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2"/>
      <c r="B204" s="13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2"/>
      <c r="B205" s="13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2"/>
      <c r="B206" s="13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2"/>
      <c r="B207" s="13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2"/>
      <c r="B208" s="13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2"/>
      <c r="B209" s="13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2"/>
      <c r="B210" s="13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2"/>
      <c r="B211" s="13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2"/>
      <c r="B212" s="13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2"/>
      <c r="B213" s="13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2"/>
      <c r="B214" s="13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2"/>
      <c r="B215" s="13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2"/>
      <c r="B216" s="13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2"/>
      <c r="B217" s="13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2"/>
      <c r="B218" s="13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2"/>
      <c r="B219" s="13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2"/>
      <c r="B220" s="13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2"/>
      <c r="B221" s="13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2"/>
      <c r="B222" s="13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2"/>
      <c r="B223" s="13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2"/>
      <c r="B224" s="13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2"/>
      <c r="B225" s="13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2"/>
      <c r="B226" s="13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2"/>
      <c r="B227" s="13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2"/>
      <c r="B228" s="13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2"/>
      <c r="B229" s="13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2"/>
      <c r="B230" s="13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2"/>
      <c r="B231" s="13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2"/>
      <c r="B232" s="13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2"/>
      <c r="B233" s="13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2"/>
      <c r="B234" s="13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2"/>
      <c r="B235" s="13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2"/>
      <c r="B236" s="13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2"/>
      <c r="B237" s="13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2"/>
      <c r="B238" s="13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2"/>
      <c r="B239" s="13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2"/>
      <c r="B240" s="13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2"/>
      <c r="B241" s="13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2"/>
      <c r="B242" s="13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2"/>
      <c r="B243" s="13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2"/>
      <c r="B244" s="13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2"/>
      <c r="B245" s="13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0"/>
      <c r="B246" s="13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0"/>
      <c r="B247" s="13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0"/>
      <c r="B248" s="13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0"/>
      <c r="B249" s="13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0"/>
      <c r="B250" s="13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0"/>
      <c r="B251" s="13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0"/>
      <c r="B252" s="13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0"/>
      <c r="B253" s="13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0"/>
      <c r="B254" s="13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0"/>
      <c r="B255" s="13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0"/>
      <c r="B256" s="13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0"/>
      <c r="B257" s="13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0"/>
      <c r="B258" s="13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0"/>
      <c r="B259" s="13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0"/>
      <c r="B260" s="13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0"/>
      <c r="B261" s="13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0"/>
      <c r="B262" s="13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0"/>
      <c r="B263" s="13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0"/>
      <c r="B264" s="13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0"/>
      <c r="B265" s="13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0"/>
      <c r="B266" s="13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0"/>
      <c r="B267" s="13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0"/>
      <c r="B268" s="13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0"/>
      <c r="B269" s="13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0"/>
      <c r="B270" s="13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0"/>
      <c r="B271" s="13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0"/>
      <c r="B272" s="13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0"/>
      <c r="B273" s="13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0"/>
      <c r="B274" s="13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0"/>
      <c r="B275" s="13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0"/>
      <c r="B276" s="13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0"/>
      <c r="B277" s="13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0"/>
      <c r="B278" s="13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0"/>
      <c r="B279" s="13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0"/>
      <c r="B280" s="13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0"/>
      <c r="B281" s="13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0"/>
      <c r="B282" s="13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0"/>
      <c r="B283" s="13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0"/>
      <c r="B284" s="13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0"/>
      <c r="B285" s="13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0"/>
      <c r="B286" s="13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0"/>
      <c r="B287" s="13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0"/>
      <c r="B288" s="13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0"/>
      <c r="B289" s="13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0"/>
      <c r="B290" s="13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0"/>
      <c r="B291" s="13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0"/>
      <c r="B292" s="13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0"/>
      <c r="B293" s="13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0"/>
      <c r="B294" s="13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0"/>
      <c r="B295" s="13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0"/>
      <c r="B296" s="13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0"/>
      <c r="B297" s="13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0"/>
      <c r="B298" s="13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0"/>
      <c r="B299" s="13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0"/>
      <c r="B300" s="13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0"/>
      <c r="B301" s="13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0"/>
      <c r="B302" s="13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0"/>
      <c r="B303" s="13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0"/>
      <c r="B304" s="13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0"/>
      <c r="B305" s="13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0"/>
      <c r="B306" s="13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0"/>
      <c r="B307" s="13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0"/>
      <c r="B308" s="13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0"/>
      <c r="B309" s="13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0"/>
      <c r="B310" s="13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0"/>
      <c r="B311" s="13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0"/>
      <c r="B312" s="13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0"/>
      <c r="B313" s="13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0"/>
      <c r="B314" s="13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0"/>
      <c r="B315" s="13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0"/>
      <c r="B316" s="13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0"/>
      <c r="B317" s="13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0"/>
      <c r="B318" s="13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0"/>
      <c r="B319" s="13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0"/>
      <c r="B320" s="13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0"/>
      <c r="B321" s="13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0"/>
      <c r="B322" s="13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0"/>
      <c r="B323" s="13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0"/>
      <c r="B324" s="13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0"/>
      <c r="B325" s="13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0"/>
      <c r="B326" s="13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0"/>
      <c r="B327" s="13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0"/>
      <c r="B328" s="13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0"/>
      <c r="B329" s="13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0"/>
      <c r="B330" s="13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0"/>
      <c r="B331" s="13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0"/>
      <c r="B332" s="13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0"/>
      <c r="B333" s="13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0"/>
      <c r="B334" s="13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0"/>
      <c r="B335" s="13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0"/>
      <c r="B336" s="13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0"/>
      <c r="B337" s="13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0"/>
      <c r="B338" s="13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0"/>
      <c r="B339" s="13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0"/>
      <c r="B340" s="13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0"/>
      <c r="B341" s="13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0"/>
      <c r="B342" s="13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0"/>
      <c r="B343" s="13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0"/>
      <c r="B344" s="13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0"/>
      <c r="B345" s="13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0"/>
      <c r="B346" s="13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0"/>
      <c r="B347" s="13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0"/>
      <c r="B348" s="13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0"/>
      <c r="B349" s="13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0"/>
      <c r="B350" s="13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0"/>
      <c r="B351" s="13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0"/>
      <c r="B352" s="13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0"/>
      <c r="B353" s="13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0"/>
      <c r="B354" s="13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0"/>
      <c r="B355" s="13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0"/>
      <c r="B356" s="13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0"/>
      <c r="B357" s="13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0"/>
      <c r="B358" s="13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0"/>
      <c r="B359" s="13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0"/>
      <c r="B360" s="13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0"/>
      <c r="B361" s="13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0"/>
      <c r="B362" s="13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0"/>
      <c r="B363" s="13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0"/>
      <c r="B364" s="13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0"/>
      <c r="B365" s="13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0"/>
      <c r="B366" s="13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0"/>
      <c r="B367" s="13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0"/>
      <c r="B368" s="13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0"/>
      <c r="B369" s="13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0"/>
      <c r="B370" s="13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0"/>
      <c r="B371" s="13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0"/>
      <c r="B372" s="13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0"/>
      <c r="B373" s="13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0"/>
      <c r="B374" s="13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0"/>
      <c r="B375" s="13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0"/>
      <c r="B376" s="13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0"/>
      <c r="B377" s="13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0"/>
      <c r="B378" s="13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0"/>
      <c r="B379" s="13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0"/>
      <c r="B380" s="13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0"/>
      <c r="B381" s="13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0"/>
      <c r="B382" s="13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0"/>
      <c r="B383" s="13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0"/>
      <c r="B384" s="13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0"/>
      <c r="B385" s="13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0"/>
      <c r="B386" s="13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0"/>
      <c r="B387" s="13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0"/>
      <c r="B388" s="13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0"/>
      <c r="B389" s="13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0"/>
      <c r="B390" s="13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0"/>
      <c r="B391" s="13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0"/>
      <c r="B392" s="13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0"/>
      <c r="B393" s="13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0"/>
      <c r="B394" s="13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0"/>
      <c r="B395" s="13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0"/>
      <c r="B396" s="13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0"/>
      <c r="B397" s="13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0"/>
      <c r="B398" s="13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0"/>
      <c r="B399" s="13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0"/>
      <c r="B400" s="13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0"/>
      <c r="B401" s="13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0"/>
      <c r="B402" s="13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0"/>
      <c r="B403" s="13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0"/>
      <c r="B404" s="13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0"/>
      <c r="B405" s="13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0"/>
      <c r="B406" s="13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0"/>
      <c r="B407" s="13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0"/>
      <c r="B408" s="13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0"/>
      <c r="B409" s="13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0"/>
      <c r="B410" s="13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0"/>
      <c r="B411" s="13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0"/>
      <c r="B412" s="13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0"/>
      <c r="B413" s="13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0"/>
      <c r="B414" s="13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0"/>
      <c r="B415" s="13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0"/>
      <c r="B416" s="13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0"/>
      <c r="B417" s="13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0"/>
      <c r="B418" s="13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0"/>
      <c r="B419" s="13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0"/>
      <c r="B420" s="13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0"/>
      <c r="B421" s="13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0"/>
      <c r="B422" s="13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0"/>
      <c r="B423" s="13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0"/>
      <c r="B424" s="13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0"/>
      <c r="B425" s="13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0"/>
      <c r="B426" s="13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0"/>
      <c r="B427" s="13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0"/>
      <c r="B428" s="13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0"/>
      <c r="B429" s="13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0"/>
      <c r="B430" s="13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0"/>
      <c r="B431" s="13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0"/>
      <c r="B432" s="13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0"/>
      <c r="B433" s="13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0"/>
      <c r="B434" s="13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0"/>
      <c r="B435" s="13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0"/>
      <c r="B436" s="13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0"/>
      <c r="B437" s="13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0"/>
      <c r="B438" s="13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0"/>
      <c r="B439" s="13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0"/>
      <c r="B440" s="13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0"/>
      <c r="B441" s="13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0"/>
      <c r="B442" s="13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0"/>
      <c r="B443" s="13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0"/>
      <c r="B444" s="13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0"/>
      <c r="B445" s="13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0"/>
      <c r="B446" s="13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0"/>
      <c r="B447" s="13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0"/>
      <c r="B448" s="13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0"/>
      <c r="B449" s="13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0"/>
      <c r="B450" s="13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0"/>
      <c r="B451" s="13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0"/>
      <c r="B452" s="13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0"/>
      <c r="B453" s="13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0"/>
      <c r="B454" s="13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0"/>
      <c r="B455" s="13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0"/>
      <c r="B456" s="13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0"/>
      <c r="B457" s="13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0"/>
      <c r="B458" s="13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0"/>
      <c r="B459" s="13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0"/>
      <c r="B460" s="13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0"/>
      <c r="B461" s="13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0"/>
      <c r="B462" s="13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0"/>
      <c r="B463" s="13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0"/>
      <c r="B464" s="13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0"/>
      <c r="B465" s="13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0"/>
      <c r="B466" s="13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0"/>
      <c r="B467" s="13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0"/>
      <c r="B468" s="13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0"/>
      <c r="B469" s="13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0"/>
      <c r="B470" s="13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0"/>
      <c r="B471" s="13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0"/>
      <c r="B472" s="13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0"/>
      <c r="B473" s="13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0"/>
      <c r="B474" s="13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0"/>
      <c r="B475" s="13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0"/>
      <c r="B476" s="13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0"/>
      <c r="B477" s="13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0"/>
      <c r="B478" s="13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0"/>
      <c r="B479" s="13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0"/>
      <c r="B480" s="13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0"/>
      <c r="B481" s="13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0"/>
      <c r="B482" s="13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0"/>
      <c r="B483" s="13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0"/>
      <c r="B484" s="13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0"/>
      <c r="B485" s="13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0"/>
      <c r="B486" s="13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0"/>
      <c r="B487" s="13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0"/>
      <c r="B488" s="13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0"/>
      <c r="B489" s="1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0"/>
      <c r="B490" s="1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0"/>
      <c r="B491" s="13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0"/>
      <c r="B492" s="13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0"/>
      <c r="B493" s="13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0"/>
      <c r="B494" s="13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0"/>
      <c r="B495" s="13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0"/>
      <c r="B496" s="13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0"/>
      <c r="B497" s="13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0"/>
      <c r="B498" s="13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0"/>
      <c r="B499" s="13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0"/>
      <c r="B500" s="13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0"/>
      <c r="B501" s="13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0"/>
      <c r="B502" s="13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0"/>
      <c r="B503" s="13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0"/>
      <c r="B504" s="13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0"/>
      <c r="B505" s="13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0"/>
      <c r="B506" s="13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0"/>
      <c r="B507" s="13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0"/>
      <c r="B508" s="13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0"/>
      <c r="B509" s="13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0"/>
      <c r="B510" s="13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0"/>
      <c r="B511" s="13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0"/>
      <c r="B512" s="13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0"/>
      <c r="B513" s="13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0"/>
      <c r="B514" s="13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0"/>
      <c r="B515" s="13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0"/>
      <c r="B516" s="13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0"/>
      <c r="B517" s="13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0"/>
      <c r="B518" s="13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0"/>
      <c r="B519" s="13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0"/>
      <c r="B520" s="13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0"/>
      <c r="B521" s="13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0"/>
      <c r="B522" s="13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0"/>
      <c r="B523" s="13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0"/>
      <c r="B524" s="13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0"/>
      <c r="B525" s="13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0"/>
      <c r="B526" s="13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0"/>
      <c r="B527" s="13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0"/>
      <c r="B528" s="13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0"/>
      <c r="B529" s="13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0"/>
      <c r="B530" s="13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0"/>
      <c r="B531" s="13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0"/>
      <c r="B532" s="13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0"/>
      <c r="B533" s="13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0"/>
      <c r="B534" s="13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0"/>
      <c r="B535" s="13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0"/>
      <c r="B536" s="13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0"/>
      <c r="B537" s="13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0"/>
      <c r="B538" s="13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0"/>
      <c r="B539" s="13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0"/>
      <c r="B540" s="13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0"/>
      <c r="B541" s="13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0"/>
      <c r="B542" s="13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0"/>
      <c r="B543" s="13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0"/>
      <c r="B544" s="13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0"/>
      <c r="B545" s="13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0"/>
      <c r="B546" s="13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0"/>
      <c r="B547" s="13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0"/>
      <c r="B548" s="13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0"/>
      <c r="B549" s="13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0"/>
      <c r="B550" s="13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0"/>
      <c r="B551" s="13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0"/>
      <c r="B552" s="13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0"/>
      <c r="B553" s="13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0"/>
      <c r="B554" s="13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0"/>
      <c r="B555" s="13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0"/>
      <c r="B556" s="13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0"/>
      <c r="B557" s="13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0"/>
      <c r="B558" s="13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0"/>
      <c r="B559" s="1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0"/>
      <c r="B560" s="13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0"/>
      <c r="B561" s="13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0"/>
      <c r="B562" s="13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0"/>
      <c r="B563" s="13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0"/>
      <c r="B564" s="13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0"/>
      <c r="B565" s="13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0"/>
      <c r="B566" s="13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0"/>
      <c r="B567" s="13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0"/>
      <c r="B568" s="13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0"/>
      <c r="B569" s="13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0"/>
      <c r="B570" s="13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0"/>
      <c r="B571" s="13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0"/>
      <c r="B572" s="13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0"/>
      <c r="B573" s="13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0"/>
      <c r="B574" s="13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0"/>
      <c r="B575" s="13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0"/>
      <c r="B576" s="13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0"/>
      <c r="B577" s="1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0"/>
      <c r="B578" s="1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0"/>
      <c r="B579" s="1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0"/>
      <c r="B580" s="1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0"/>
      <c r="B581" s="1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0"/>
      <c r="B582" s="1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0"/>
      <c r="B583" s="1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0"/>
      <c r="B584" s="1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0"/>
      <c r="B585" s="1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0"/>
      <c r="B586" s="1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0"/>
      <c r="B587" s="1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0"/>
      <c r="B588" s="1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0"/>
      <c r="B589" s="1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0"/>
      <c r="B590" s="13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0"/>
      <c r="B591" s="13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0"/>
      <c r="B592" s="1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0"/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0"/>
      <c r="B594" s="1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0"/>
      <c r="B595" s="13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0"/>
      <c r="B596" s="13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0"/>
      <c r="B597" s="13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0"/>
      <c r="B598" s="13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0"/>
      <c r="B599" s="13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0"/>
      <c r="B600" s="13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0"/>
      <c r="B601" s="13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0"/>
      <c r="B602" s="13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0"/>
      <c r="B603" s="13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0"/>
      <c r="B604" s="13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0"/>
      <c r="B605" s="13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0"/>
      <c r="B606" s="13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0"/>
      <c r="B607" s="13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0"/>
      <c r="B608" s="13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0"/>
      <c r="B609" s="13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0"/>
      <c r="B610" s="13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0"/>
      <c r="B611" s="13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0"/>
      <c r="B612" s="13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0"/>
      <c r="B613" s="1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0"/>
      <c r="B614" s="13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0"/>
      <c r="B615" s="13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0"/>
      <c r="B616" s="13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0"/>
      <c r="B617" s="13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0"/>
      <c r="B618" s="13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0"/>
      <c r="B619" s="13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0"/>
      <c r="B620" s="13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0"/>
      <c r="B621" s="13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0"/>
      <c r="B622" s="13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0"/>
      <c r="B623" s="1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0"/>
      <c r="B624" s="13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0"/>
      <c r="B625" s="13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0"/>
      <c r="B626" s="13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0"/>
      <c r="B627" s="13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0"/>
      <c r="B628" s="13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0"/>
      <c r="B629" s="13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0"/>
      <c r="B630" s="13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0"/>
      <c r="B631" s="1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0"/>
      <c r="B632" s="13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0"/>
      <c r="B633" s="13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0"/>
      <c r="B634" s="13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0"/>
      <c r="B635" s="13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0"/>
      <c r="B636" s="13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0"/>
      <c r="B637" s="13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0"/>
      <c r="B638" s="13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0"/>
      <c r="B639" s="13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0"/>
      <c r="B640" s="13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0"/>
      <c r="B641" s="1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0"/>
      <c r="B642" s="13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0"/>
      <c r="B643" s="13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0"/>
      <c r="B644" s="13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0"/>
      <c r="B645" s="13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0"/>
      <c r="B646" s="13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0"/>
      <c r="B647" s="13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0"/>
      <c r="B648" s="13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0"/>
      <c r="B649" s="13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0"/>
      <c r="B650" s="13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0"/>
      <c r="B651" s="13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0"/>
      <c r="B652" s="1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0"/>
      <c r="B653" s="1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0"/>
      <c r="B654" s="13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0"/>
      <c r="B655" s="13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0"/>
      <c r="B656" s="13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0"/>
      <c r="B657" s="13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0"/>
      <c r="B658" s="13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0"/>
      <c r="B659" s="13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0"/>
      <c r="B660" s="13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0"/>
      <c r="B661" s="13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0"/>
      <c r="B662" s="13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0"/>
      <c r="B663" s="13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0"/>
      <c r="B664" s="13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0"/>
      <c r="B665" s="13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0"/>
      <c r="B666" s="1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0"/>
      <c r="B667" s="1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0"/>
      <c r="B668" s="13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0"/>
      <c r="B669" s="13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0"/>
      <c r="B670" s="13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0"/>
      <c r="B671" s="13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0"/>
      <c r="B672" s="13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0"/>
      <c r="B673" s="13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0"/>
      <c r="B674" s="13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0"/>
      <c r="B675" s="13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0"/>
      <c r="B676" s="13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0"/>
      <c r="B677" s="13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0"/>
      <c r="B678" s="13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0"/>
      <c r="B679" s="13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0"/>
      <c r="B680" s="13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0"/>
      <c r="B681" s="13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0"/>
      <c r="B682" s="13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0"/>
      <c r="B683" s="13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0"/>
      <c r="B684" s="13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0"/>
      <c r="B685" s="13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0"/>
      <c r="B686" s="13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0"/>
      <c r="B687" s="13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0"/>
      <c r="B688" s="13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0"/>
      <c r="B689" s="13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0"/>
      <c r="B690" s="13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0"/>
      <c r="B691" s="13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0"/>
      <c r="B692" s="13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0"/>
      <c r="B693" s="13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0"/>
      <c r="B694" s="13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0"/>
      <c r="B695" s="13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0"/>
      <c r="B696" s="13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0"/>
      <c r="B697" s="13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0"/>
      <c r="B698" s="13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0"/>
      <c r="B699" s="13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0"/>
      <c r="B700" s="13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0"/>
      <c r="B701" s="13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0"/>
      <c r="B702" s="13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0"/>
      <c r="B703" s="13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0"/>
      <c r="B704" s="13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0"/>
      <c r="B705" s="13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0"/>
      <c r="B706" s="13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0"/>
      <c r="B707" s="13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0"/>
      <c r="B708" s="13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0"/>
      <c r="B709" s="13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0"/>
      <c r="B710" s="13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0"/>
      <c r="B711" s="13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0"/>
      <c r="B712" s="13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0"/>
      <c r="B713" s="13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0"/>
      <c r="B714" s="13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0"/>
      <c r="B715" s="13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0"/>
      <c r="B716" s="13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0"/>
      <c r="B717" s="13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0"/>
      <c r="B718" s="13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0"/>
      <c r="B719" s="13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0"/>
      <c r="B720" s="13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0"/>
      <c r="B721" s="13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0"/>
      <c r="B722" s="13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0"/>
      <c r="B723" s="13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0"/>
      <c r="B724" s="13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0"/>
      <c r="B725" s="13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0"/>
      <c r="B726" s="13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0"/>
      <c r="B727" s="13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0"/>
      <c r="B728" s="13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0"/>
      <c r="B729" s="13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0"/>
      <c r="B730" s="13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0"/>
      <c r="B731" s="13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0"/>
      <c r="B732" s="13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0"/>
      <c r="B733" s="13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0"/>
      <c r="B734" s="13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0"/>
      <c r="B735" s="13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0"/>
      <c r="B736" s="13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0"/>
      <c r="B737" s="13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0"/>
      <c r="B738" s="13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0"/>
      <c r="B739" s="13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0"/>
      <c r="B740" s="13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0"/>
      <c r="B741" s="13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0"/>
      <c r="B742" s="13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0"/>
      <c r="B743" s="13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0"/>
      <c r="B744" s="13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0"/>
      <c r="B745" s="13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0"/>
      <c r="B746" s="13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0"/>
      <c r="B747" s="13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0"/>
      <c r="B748" s="13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0"/>
      <c r="B749" s="13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0"/>
      <c r="B750" s="13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0"/>
      <c r="B751" s="13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0"/>
      <c r="B752" s="13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0"/>
      <c r="B753" s="13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0"/>
      <c r="B754" s="13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0"/>
      <c r="B755" s="13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0"/>
      <c r="B756" s="13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0"/>
      <c r="B757" s="13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0"/>
      <c r="B758" s="13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0"/>
      <c r="B759" s="13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0"/>
      <c r="B760" s="13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0"/>
      <c r="B761" s="13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0"/>
      <c r="B762" s="13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0"/>
      <c r="B763" s="13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0"/>
      <c r="B764" s="13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0"/>
      <c r="B765" s="13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0"/>
      <c r="B766" s="13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0"/>
      <c r="B767" s="13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0"/>
      <c r="B768" s="13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0"/>
      <c r="B769" s="13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0"/>
      <c r="B770" s="13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0"/>
      <c r="B771" s="13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0"/>
      <c r="B772" s="13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0"/>
      <c r="B773" s="13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0"/>
      <c r="B774" s="13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0"/>
      <c r="B775" s="13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0"/>
      <c r="B776" s="1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0"/>
      <c r="B777" s="13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0"/>
      <c r="B778" s="13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0"/>
      <c r="B779" s="13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0"/>
      <c r="B780" s="13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0"/>
      <c r="B781" s="13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0"/>
      <c r="B782" s="13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0"/>
      <c r="B783" s="13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0"/>
      <c r="B784" s="13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0"/>
      <c r="B785" s="13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0"/>
      <c r="B786" s="13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0"/>
      <c r="B787" s="13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0"/>
      <c r="B788" s="13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0"/>
      <c r="B789" s="13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0"/>
      <c r="B790" s="13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0"/>
      <c r="B791" s="13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0"/>
      <c r="B792" s="13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0"/>
      <c r="B793" s="13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0"/>
      <c r="B794" s="13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0"/>
      <c r="B795" s="13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0"/>
      <c r="B796" s="13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0"/>
      <c r="B797" s="13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0"/>
      <c r="B798" s="13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0"/>
      <c r="B799" s="13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0"/>
      <c r="B800" s="13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0"/>
      <c r="B801" s="13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0"/>
      <c r="B802" s="13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0"/>
      <c r="B803" s="13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0"/>
      <c r="B804" s="13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0"/>
      <c r="B805" s="13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0"/>
      <c r="B806" s="13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0"/>
      <c r="B807" s="13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0"/>
      <c r="B808" s="13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0"/>
      <c r="B809" s="13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0"/>
      <c r="B810" s="13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0"/>
      <c r="B811" s="13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0"/>
      <c r="B812" s="13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0"/>
      <c r="B813" s="13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0"/>
      <c r="B814" s="13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0"/>
      <c r="B815" s="13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0"/>
      <c r="B816" s="13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0"/>
      <c r="B817" s="13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0"/>
      <c r="B818" s="13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0"/>
      <c r="B819" s="13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0"/>
      <c r="B820" s="13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0"/>
      <c r="B821" s="13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0"/>
      <c r="B822" s="13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0"/>
      <c r="B823" s="13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0"/>
      <c r="B824" s="13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0"/>
      <c r="B825" s="13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0"/>
      <c r="B826" s="13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0"/>
      <c r="B827" s="13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0"/>
      <c r="B828" s="13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0"/>
      <c r="B829" s="13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0"/>
      <c r="B830" s="13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0"/>
      <c r="B831" s="13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0"/>
      <c r="B832" s="13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0"/>
      <c r="B833" s="13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0"/>
      <c r="B834" s="13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0"/>
      <c r="B835" s="13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0"/>
      <c r="B836" s="13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0"/>
      <c r="B837" s="13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0"/>
      <c r="B838" s="13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0"/>
      <c r="B839" s="13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0"/>
      <c r="B840" s="13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0"/>
      <c r="B841" s="13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0"/>
      <c r="B842" s="13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0"/>
      <c r="B843" s="13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0"/>
      <c r="B844" s="13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0"/>
      <c r="B845" s="13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0"/>
      <c r="B846" s="13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0"/>
      <c r="B847" s="13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0"/>
      <c r="B848" s="13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0"/>
      <c r="B849" s="13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0"/>
      <c r="B850" s="13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0"/>
      <c r="B851" s="13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0"/>
      <c r="B852" s="13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0"/>
      <c r="B853" s="13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0"/>
      <c r="B854" s="13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0"/>
      <c r="B855" s="13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0"/>
      <c r="B856" s="13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0"/>
      <c r="B857" s="13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0"/>
      <c r="B858" s="13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0"/>
      <c r="B859" s="13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0"/>
      <c r="B860" s="13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0"/>
      <c r="B861" s="13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0"/>
      <c r="B862" s="13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0"/>
      <c r="B863" s="13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0"/>
      <c r="B864" s="13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0"/>
      <c r="B865" s="13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0"/>
      <c r="B866" s="13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0"/>
      <c r="B867" s="13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0"/>
      <c r="B868" s="13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0"/>
      <c r="B869" s="13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0"/>
      <c r="B870" s="13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0"/>
      <c r="B871" s="13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0"/>
      <c r="B872" s="13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0"/>
      <c r="B873" s="13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0"/>
      <c r="B874" s="13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0"/>
      <c r="B875" s="13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0"/>
      <c r="B876" s="13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0"/>
      <c r="B877" s="13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0"/>
      <c r="B878" s="13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0"/>
      <c r="B879" s="13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0"/>
      <c r="B880" s="13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0"/>
      <c r="B881" s="13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0"/>
      <c r="B882" s="13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0"/>
      <c r="B883" s="13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0"/>
      <c r="B884" s="13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0"/>
      <c r="B885" s="13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0"/>
      <c r="B886" s="13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0"/>
      <c r="B887" s="13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0"/>
      <c r="B888" s="13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0"/>
      <c r="B889" s="13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0"/>
      <c r="B890" s="13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0"/>
      <c r="B891" s="13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0"/>
      <c r="B892" s="13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0"/>
      <c r="B893" s="13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0"/>
      <c r="B894" s="13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0"/>
      <c r="B895" s="13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0"/>
      <c r="B896" s="13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0"/>
      <c r="B897" s="13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0"/>
      <c r="B898" s="13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0"/>
      <c r="B899" s="13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0"/>
      <c r="B900" s="13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0"/>
      <c r="B901" s="13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0"/>
      <c r="B902" s="13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0"/>
      <c r="B903" s="13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0"/>
      <c r="B904" s="13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0"/>
      <c r="B905" s="13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0"/>
      <c r="B906" s="13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0"/>
      <c r="B907" s="13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0"/>
      <c r="B908" s="13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0"/>
      <c r="B909" s="13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0"/>
      <c r="B910" s="13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0"/>
      <c r="B911" s="13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0"/>
      <c r="B912" s="13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0"/>
      <c r="B913" s="13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0"/>
      <c r="B914" s="13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0"/>
      <c r="B915" s="13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0"/>
      <c r="B916" s="13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0"/>
      <c r="B917" s="13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0"/>
      <c r="B918" s="13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0"/>
      <c r="B919" s="13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0"/>
      <c r="B920" s="13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0"/>
      <c r="B921" s="13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0"/>
      <c r="B922" s="13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0"/>
      <c r="B923" s="13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0"/>
      <c r="B924" s="13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0"/>
      <c r="B925" s="13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0"/>
      <c r="B926" s="13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0"/>
      <c r="B927" s="13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0"/>
      <c r="B928" s="13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0"/>
      <c r="B929" s="13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0"/>
      <c r="B930" s="13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0"/>
      <c r="B931" s="13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0"/>
      <c r="B932" s="13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0"/>
      <c r="B933" s="13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0"/>
      <c r="B934" s="13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0"/>
      <c r="B935" s="13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0"/>
      <c r="B936" s="13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0"/>
      <c r="B937" s="13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0"/>
      <c r="B938" s="13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0"/>
      <c r="B939" s="13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0"/>
      <c r="B940" s="13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0"/>
      <c r="B941" s="13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0"/>
      <c r="B942" s="13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0"/>
      <c r="B943" s="13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0"/>
      <c r="B944" s="13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0"/>
      <c r="B945" s="13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0"/>
      <c r="B946" s="13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0"/>
      <c r="B947" s="13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0"/>
      <c r="B948" s="13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0"/>
      <c r="B949" s="13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0"/>
      <c r="B950" s="13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0"/>
      <c r="B951" s="13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0"/>
      <c r="B952" s="13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0"/>
      <c r="B953" s="13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0"/>
      <c r="B954" s="13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0"/>
      <c r="B955" s="13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0"/>
      <c r="B956" s="13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0"/>
      <c r="B957" s="13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0"/>
      <c r="B958" s="13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0"/>
      <c r="B959" s="13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0"/>
      <c r="B960" s="13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0"/>
      <c r="B961" s="13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0"/>
      <c r="B962" s="13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0"/>
      <c r="B963" s="13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0"/>
      <c r="B964" s="13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0"/>
      <c r="B965" s="13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0"/>
      <c r="B966" s="13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0"/>
      <c r="B967" s="13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0"/>
      <c r="B968" s="13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0"/>
      <c r="B969" s="13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0"/>
      <c r="B970" s="13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0"/>
      <c r="B971" s="13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0"/>
      <c r="B972" s="13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0"/>
      <c r="B973" s="13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0"/>
      <c r="B974" s="13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0"/>
      <c r="B975" s="13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0"/>
      <c r="B976" s="13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0"/>
      <c r="B977" s="13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0"/>
      <c r="B978" s="13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0"/>
      <c r="B979" s="13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0"/>
      <c r="B980" s="13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0"/>
      <c r="B981" s="13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0"/>
      <c r="B982" s="13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0"/>
      <c r="B983" s="13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0"/>
      <c r="B984" s="13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0"/>
      <c r="B985" s="13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0"/>
      <c r="B986" s="13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0"/>
      <c r="B987" s="13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0"/>
      <c r="B988" s="13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0"/>
      <c r="B989" s="13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0"/>
      <c r="B990" s="13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0"/>
      <c r="B991" s="13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0"/>
      <c r="B992" s="13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0"/>
      <c r="B993" s="13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0"/>
      <c r="B994" s="13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0"/>
      <c r="B995" s="13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0"/>
      <c r="B996" s="13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0"/>
      <c r="B997" s="13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0"/>
      <c r="B998" s="13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0"/>
      <c r="B999" s="13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0"/>
      <c r="B1000" s="13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H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</v>
      </c>
      <c r="B1" s="5" t="s">
        <v>11</v>
      </c>
      <c r="C1" s="3"/>
      <c r="D1" s="14" t="s">
        <v>12</v>
      </c>
      <c r="E1" s="1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">
        <v>7.3</v>
      </c>
      <c r="B2" s="14">
        <v>4.2</v>
      </c>
      <c r="C2" s="3"/>
      <c r="D2" s="14" t="s">
        <v>13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>
        <v>6.5</v>
      </c>
      <c r="B3" s="14">
        <v>4.0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>
        <v>5.2</v>
      </c>
      <c r="B4" s="14">
        <v>2.6</v>
      </c>
      <c r="C4" s="3"/>
      <c r="D4" s="14" t="s">
        <v>14</v>
      </c>
      <c r="E4" s="1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v>6.3</v>
      </c>
      <c r="B5" s="14">
        <v>4.9</v>
      </c>
      <c r="C5" s="3"/>
      <c r="D5" s="14" t="s">
        <v>15</v>
      </c>
      <c r="E5" s="1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>
        <v>7.0</v>
      </c>
      <c r="B6" s="14">
        <v>4.4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v>5.9</v>
      </c>
      <c r="B7" s="14">
        <v>4.4</v>
      </c>
      <c r="C7" s="3"/>
      <c r="D7" s="14" t="s">
        <v>16</v>
      </c>
      <c r="E7" s="15">
        <f>_xlfn.t.test(A2:A18,B2:B18,2,2)</f>
        <v>0.001102345942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v>5.2</v>
      </c>
      <c r="B8" s="3">
        <v>5.5</v>
      </c>
      <c r="C8" s="3"/>
      <c r="D8" s="3" t="s">
        <v>17</v>
      </c>
      <c r="E8" s="3" t="s"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>
        <v>5.0</v>
      </c>
      <c r="B9" s="16">
        <v>5.1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>
        <v>4.7</v>
      </c>
      <c r="B10" s="16">
        <v>5.1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>
        <v>5.7</v>
      </c>
      <c r="B11" s="16">
        <v>3.35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/>
      <c r="B12" s="1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/>
      <c r="B13" s="1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/>
      <c r="B14" s="1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/>
      <c r="B15" s="1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/>
      <c r="B16" s="1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/>
      <c r="B17" s="1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19</v>
      </c>
      <c r="B1" s="17" t="s">
        <v>20</v>
      </c>
      <c r="C1" s="18"/>
      <c r="D1" s="19" t="s">
        <v>12</v>
      </c>
      <c r="E1" s="20"/>
      <c r="F1" s="20"/>
      <c r="G1" s="20"/>
      <c r="H1" s="2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2">
        <v>838.0</v>
      </c>
      <c r="B2" s="22">
        <v>820.0</v>
      </c>
      <c r="C2" s="18"/>
      <c r="D2" s="19" t="s">
        <v>21</v>
      </c>
      <c r="E2" s="20"/>
      <c r="F2" s="20"/>
      <c r="G2" s="20"/>
      <c r="H2" s="2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2">
        <v>362.0</v>
      </c>
      <c r="B3" s="22">
        <v>1011.0</v>
      </c>
      <c r="C3" s="3"/>
      <c r="D3" s="18"/>
      <c r="E3" s="18"/>
      <c r="F3" s="18"/>
      <c r="G3" s="18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2">
        <v>312.0</v>
      </c>
      <c r="B4" s="22">
        <v>671.0</v>
      </c>
      <c r="C4" s="18"/>
      <c r="D4" s="19" t="s">
        <v>14</v>
      </c>
      <c r="E4" s="20"/>
      <c r="F4" s="20"/>
      <c r="G4" s="20"/>
      <c r="H4" s="2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2">
        <v>432.0</v>
      </c>
      <c r="B5" s="22">
        <v>1232.0</v>
      </c>
      <c r="C5" s="18"/>
      <c r="D5" s="19" t="s">
        <v>22</v>
      </c>
      <c r="E5" s="20"/>
      <c r="F5" s="20"/>
      <c r="G5" s="20"/>
      <c r="H5" s="2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2">
        <v>150.0</v>
      </c>
      <c r="B6" s="22">
        <v>552.0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2">
        <v>179.0</v>
      </c>
      <c r="B7" s="22">
        <v>281.0</v>
      </c>
      <c r="C7" s="3"/>
      <c r="D7" s="17" t="s">
        <v>16</v>
      </c>
      <c r="E7" s="23">
        <f>_xlfn.t.test(A2:A11,B2:B11,1,1)</f>
        <v>0.06220197474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2">
        <v>295.0</v>
      </c>
      <c r="B8" s="22">
        <v>1143.0</v>
      </c>
      <c r="C8" s="3"/>
      <c r="D8" s="17" t="s">
        <v>17</v>
      </c>
      <c r="E8" s="22" t="s">
        <v>23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2">
        <v>362.0</v>
      </c>
      <c r="B9" s="22">
        <v>272.0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2">
        <v>900.0</v>
      </c>
      <c r="B10" s="22">
        <v>559.0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2">
        <v>697.0</v>
      </c>
      <c r="B11" s="22">
        <v>356.0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D1:H1"/>
    <mergeCell ref="D2:H2"/>
    <mergeCell ref="D4:H4"/>
    <mergeCell ref="D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24</v>
      </c>
      <c r="B1" s="18"/>
      <c r="C1" s="24" t="s">
        <v>12</v>
      </c>
      <c r="D1" s="20"/>
      <c r="E1" s="20"/>
      <c r="F1" s="20"/>
      <c r="G1" s="20"/>
      <c r="H1" s="20"/>
      <c r="I1" s="2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6">
        <v>54000.0</v>
      </c>
      <c r="B2" s="18"/>
      <c r="C2" s="24" t="s">
        <v>25</v>
      </c>
      <c r="D2" s="20"/>
      <c r="E2" s="20"/>
      <c r="F2" s="20"/>
      <c r="G2" s="20"/>
      <c r="H2" s="20"/>
      <c r="I2" s="2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6">
        <v>46500.0</v>
      </c>
      <c r="B3" s="3"/>
      <c r="C3" s="18"/>
      <c r="D3" s="18"/>
      <c r="E3" s="18"/>
      <c r="F3" s="18"/>
      <c r="G3" s="18"/>
      <c r="H3" s="18"/>
      <c r="I3" s="1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6">
        <v>46000.0</v>
      </c>
      <c r="B4" s="18"/>
      <c r="C4" s="24" t="s">
        <v>14</v>
      </c>
      <c r="D4" s="20"/>
      <c r="E4" s="20"/>
      <c r="F4" s="20"/>
      <c r="G4" s="20"/>
      <c r="H4" s="20"/>
      <c r="I4" s="2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6">
        <v>49500.0</v>
      </c>
      <c r="B5" s="18"/>
      <c r="C5" s="24" t="s">
        <v>26</v>
      </c>
      <c r="D5" s="20"/>
      <c r="E5" s="20"/>
      <c r="F5" s="20"/>
      <c r="G5" s="20"/>
      <c r="H5" s="20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6">
        <v>62500.0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>
        <v>52500.0</v>
      </c>
      <c r="B7" s="3"/>
      <c r="C7" s="5" t="s">
        <v>27</v>
      </c>
      <c r="D7" s="14">
        <v>0.05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>
        <v>52000.0</v>
      </c>
      <c r="B8" s="6"/>
      <c r="C8" s="4" t="s">
        <v>28</v>
      </c>
      <c r="D8" s="16">
        <v>51500.0</v>
      </c>
      <c r="E8" s="2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>
        <v>54000.0</v>
      </c>
      <c r="B9" s="3"/>
      <c r="C9" s="26" t="s">
        <v>29</v>
      </c>
      <c r="D9" s="15">
        <f>_xlfn.Z.TEST(A2:A33,D8)</f>
        <v>0.03846490385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>
        <v>55000.0</v>
      </c>
      <c r="B10" s="3"/>
      <c r="C10" s="5" t="s">
        <v>17</v>
      </c>
      <c r="D10" s="14" t="str">
        <f>IF(D9&lt;0.05, "REJECT", "FAIL TO REJECT H0")</f>
        <v>REJECT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>
        <v>47500.0</v>
      </c>
      <c r="B11" s="3"/>
      <c r="C11" s="16"/>
      <c r="D11" s="1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>
        <v>47500.0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>
        <v>55000.0</v>
      </c>
      <c r="B13" s="3"/>
      <c r="C13" s="3"/>
      <c r="D13" s="27"/>
      <c r="E13" s="2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>
        <v>69500.0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>
        <v>48500.0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>
        <v>50500.0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>
        <v>71500.0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>
        <v>54000.0</v>
      </c>
      <c r="B18" s="3"/>
      <c r="C18" s="3"/>
      <c r="D18" s="28"/>
      <c r="E18" s="2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6">
        <v>46500.0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6">
        <v>46000.0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6">
        <v>49500.0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>
        <v>62500.0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>
        <v>52500.0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>
        <v>52000.0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>
        <v>54000.0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>
        <v>55000.0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">
        <v>47500.0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6">
        <v>47500.0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6">
        <v>55000.0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6">
        <v>69500.0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6">
        <v>48500.0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6">
        <v>50500.0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6">
        <v>71500.0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4">
    <mergeCell ref="C1:I1"/>
    <mergeCell ref="C2:I2"/>
    <mergeCell ref="C4:I4"/>
    <mergeCell ref="C5:I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24</v>
      </c>
      <c r="B1" s="18"/>
      <c r="C1" s="24" t="s">
        <v>12</v>
      </c>
      <c r="D1" s="20"/>
      <c r="E1" s="20"/>
      <c r="F1" s="20"/>
      <c r="G1" s="20"/>
      <c r="H1" s="20"/>
      <c r="I1" s="2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6">
        <v>54000.0</v>
      </c>
      <c r="B2" s="18"/>
      <c r="C2" s="24" t="s">
        <v>30</v>
      </c>
      <c r="D2" s="20"/>
      <c r="E2" s="20"/>
      <c r="F2" s="20"/>
      <c r="G2" s="20"/>
      <c r="H2" s="20"/>
      <c r="I2" s="2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6">
        <v>46500.0</v>
      </c>
      <c r="B3" s="3"/>
      <c r="C3" s="18"/>
      <c r="D3" s="18"/>
      <c r="E3" s="18"/>
      <c r="F3" s="18"/>
      <c r="G3" s="18"/>
      <c r="H3" s="18"/>
      <c r="I3" s="1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6">
        <v>46000.0</v>
      </c>
      <c r="B4" s="18"/>
      <c r="C4" s="24" t="s">
        <v>14</v>
      </c>
      <c r="D4" s="20"/>
      <c r="E4" s="20"/>
      <c r="F4" s="20"/>
      <c r="G4" s="20"/>
      <c r="H4" s="20"/>
      <c r="I4" s="2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6">
        <v>49500.0</v>
      </c>
      <c r="B5" s="18"/>
      <c r="C5" s="24" t="s">
        <v>31</v>
      </c>
      <c r="D5" s="20"/>
      <c r="E5" s="20"/>
      <c r="F5" s="20"/>
      <c r="G5" s="20"/>
      <c r="H5" s="20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6">
        <v>62500.0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>
        <v>52500.0</v>
      </c>
      <c r="B7" s="3"/>
      <c r="C7" s="5" t="s">
        <v>27</v>
      </c>
      <c r="D7" s="14">
        <v>0.05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>
        <v>52000.0</v>
      </c>
      <c r="B8" s="6"/>
      <c r="C8" s="4" t="s">
        <v>32</v>
      </c>
      <c r="D8" s="16">
        <v>51500.0</v>
      </c>
      <c r="E8" s="2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>
        <v>54000.0</v>
      </c>
      <c r="B9" s="3"/>
      <c r="C9" s="26" t="s">
        <v>29</v>
      </c>
      <c r="D9" s="15">
        <f>_xlfn.Z.TEST(A2:A33, D8)</f>
        <v>0.03846490385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6">
        <v>55000.0</v>
      </c>
      <c r="B10" s="3"/>
      <c r="C10" s="5" t="s">
        <v>33</v>
      </c>
      <c r="D10" s="29">
        <f>D9*2</f>
        <v>0.07692980769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>
        <v>47500.0</v>
      </c>
      <c r="B11" s="3"/>
      <c r="C11" s="16" t="s">
        <v>17</v>
      </c>
      <c r="D11" s="16" t="str">
        <f>IF(D9=D10, "REJECT", "FAIL TO REJECT")</f>
        <v>FAIL TO REJECT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6">
        <v>47500.0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6">
        <v>55000.0</v>
      </c>
      <c r="B13" s="3"/>
      <c r="C13" s="3"/>
      <c r="D13" s="27"/>
      <c r="E13" s="2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>
        <v>69500.0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6">
        <v>48500.0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6">
        <v>50500.0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6">
        <v>71500.0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6">
        <v>54000.0</v>
      </c>
      <c r="B18" s="3"/>
      <c r="C18" s="3"/>
      <c r="D18" s="28"/>
      <c r="E18" s="2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6">
        <v>46500.0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6">
        <v>46000.0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6">
        <v>49500.0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>
        <v>62500.0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>
        <v>52500.0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>
        <v>52000.0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>
        <v>54000.0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>
        <v>55000.0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6">
        <v>47500.0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6">
        <v>47500.0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6">
        <v>55000.0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6">
        <v>69500.0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6">
        <v>48500.0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6">
        <v>50500.0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6">
        <v>71500.0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</sheetData>
  <mergeCells count="4">
    <mergeCell ref="C1:I1"/>
    <mergeCell ref="C2:I2"/>
    <mergeCell ref="C4:I4"/>
    <mergeCell ref="C5:I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34</v>
      </c>
      <c r="B1" s="5" t="s">
        <v>35</v>
      </c>
      <c r="C1" s="18"/>
      <c r="D1" s="24" t="s">
        <v>12</v>
      </c>
      <c r="E1" s="20"/>
      <c r="F1" s="20"/>
      <c r="G1" s="20"/>
      <c r="H1" s="20"/>
      <c r="I1" s="2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v>11.25</v>
      </c>
      <c r="B2" s="3">
        <v>5.5</v>
      </c>
      <c r="C2" s="18"/>
      <c r="D2" s="24" t="s">
        <v>36</v>
      </c>
      <c r="E2" s="20"/>
      <c r="F2" s="20"/>
      <c r="G2" s="20"/>
      <c r="H2" s="20"/>
      <c r="I2" s="2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6.75</v>
      </c>
      <c r="B3" s="3">
        <v>5.5</v>
      </c>
      <c r="C3" s="3"/>
      <c r="D3" s="18"/>
      <c r="E3" s="18"/>
      <c r="F3" s="18"/>
      <c r="G3" s="18"/>
      <c r="H3" s="18"/>
      <c r="I3" s="1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6.0</v>
      </c>
      <c r="B4" s="3">
        <v>5.5</v>
      </c>
      <c r="C4" s="18"/>
      <c r="D4" s="24" t="s">
        <v>14</v>
      </c>
      <c r="E4" s="20"/>
      <c r="F4" s="20"/>
      <c r="G4" s="20"/>
      <c r="H4" s="20"/>
      <c r="I4" s="2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>
        <v>9.25</v>
      </c>
      <c r="B5" s="3">
        <v>5.5</v>
      </c>
      <c r="C5" s="18"/>
      <c r="D5" s="24" t="s">
        <v>37</v>
      </c>
      <c r="E5" s="20"/>
      <c r="F5" s="20"/>
      <c r="G5" s="20"/>
      <c r="H5" s="20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>
        <v>7.5</v>
      </c>
      <c r="B6" s="3">
        <v>5.5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>
        <v>7.75</v>
      </c>
      <c r="B7" s="3">
        <v>5.5</v>
      </c>
      <c r="C7" s="3"/>
      <c r="D7" s="5" t="s">
        <v>27</v>
      </c>
      <c r="E7" s="3">
        <v>0.05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v>11.5</v>
      </c>
      <c r="B8" s="3">
        <v>5.5</v>
      </c>
      <c r="C8" s="3"/>
      <c r="D8" s="5" t="s">
        <v>38</v>
      </c>
      <c r="E8" s="30">
        <f>chitest(A2:A11,B2:B11)</f>
        <v>0.01069180066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v>4.5</v>
      </c>
      <c r="B9" s="3">
        <v>5.5</v>
      </c>
      <c r="C9" s="3"/>
      <c r="D9" s="5" t="s">
        <v>17</v>
      </c>
      <c r="E9" s="3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>
        <v>6.25</v>
      </c>
      <c r="B10" s="3">
        <v>5.5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>
        <v>10.25</v>
      </c>
      <c r="B11" s="3">
        <v>5.5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2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D1:I1"/>
    <mergeCell ref="D2:I2"/>
    <mergeCell ref="D4:I4"/>
    <mergeCell ref="D5:I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39</v>
      </c>
      <c r="E1" s="3"/>
      <c r="F1" s="18"/>
      <c r="G1" s="18"/>
      <c r="H1" s="18"/>
      <c r="I1" s="18"/>
      <c r="J1" s="18"/>
      <c r="K1" s="18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40</v>
      </c>
      <c r="B2" s="5" t="s">
        <v>41</v>
      </c>
      <c r="C2" s="5" t="s">
        <v>42</v>
      </c>
      <c r="D2" s="5" t="s">
        <v>43</v>
      </c>
      <c r="E2" s="18"/>
      <c r="F2" s="24" t="s">
        <v>12</v>
      </c>
      <c r="G2" s="20"/>
      <c r="H2" s="20"/>
      <c r="I2" s="20"/>
      <c r="J2" s="20"/>
      <c r="K2" s="2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44</v>
      </c>
      <c r="B3" s="32">
        <v>79896.0</v>
      </c>
      <c r="C3" s="32">
        <v>80000.0</v>
      </c>
      <c r="D3" s="33">
        <f>1-sum(D4:D8)</f>
        <v>0.8</v>
      </c>
      <c r="E3" s="18"/>
      <c r="F3" s="24" t="s">
        <v>45</v>
      </c>
      <c r="G3" s="20"/>
      <c r="H3" s="20"/>
      <c r="I3" s="20"/>
      <c r="J3" s="20"/>
      <c r="K3" s="2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46</v>
      </c>
      <c r="B4" s="32">
        <v>7297.0</v>
      </c>
      <c r="C4" s="32">
        <v>7250.0</v>
      </c>
      <c r="D4" s="33">
        <v>0.0725</v>
      </c>
      <c r="E4" s="3"/>
      <c r="F4" s="18"/>
      <c r="G4" s="18"/>
      <c r="H4" s="18"/>
      <c r="I4" s="18"/>
      <c r="J4" s="18"/>
      <c r="K4" s="1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47</v>
      </c>
      <c r="B5" s="32">
        <v>5010.0</v>
      </c>
      <c r="C5" s="32">
        <v>5000.0</v>
      </c>
      <c r="D5" s="33">
        <v>0.05</v>
      </c>
      <c r="E5" s="18"/>
      <c r="F5" s="24" t="s">
        <v>14</v>
      </c>
      <c r="G5" s="20"/>
      <c r="H5" s="20"/>
      <c r="I5" s="20"/>
      <c r="J5" s="20"/>
      <c r="K5" s="2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48</v>
      </c>
      <c r="B6" s="32">
        <v>4006.0</v>
      </c>
      <c r="C6" s="32">
        <v>4000.0</v>
      </c>
      <c r="D6" s="33">
        <v>0.04</v>
      </c>
      <c r="E6" s="18"/>
      <c r="F6" s="24" t="s">
        <v>49</v>
      </c>
      <c r="G6" s="20"/>
      <c r="H6" s="20"/>
      <c r="I6" s="20"/>
      <c r="J6" s="20"/>
      <c r="K6" s="2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50</v>
      </c>
      <c r="B7" s="32">
        <v>2512.0</v>
      </c>
      <c r="C7" s="32">
        <v>2500.0</v>
      </c>
      <c r="D7" s="33">
        <v>0.025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51</v>
      </c>
      <c r="B8" s="32">
        <v>1364.0</v>
      </c>
      <c r="C8" s="32">
        <v>1250.0</v>
      </c>
      <c r="D8" s="33">
        <v>0.0125</v>
      </c>
      <c r="E8" s="3"/>
      <c r="F8" s="5" t="s">
        <v>27</v>
      </c>
      <c r="G8" s="3">
        <v>0.05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5" t="s">
        <v>38</v>
      </c>
      <c r="G9" s="30">
        <f>chitest(B3:B8,C3:C8)</f>
        <v>0.05292231637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5" t="s">
        <v>17</v>
      </c>
      <c r="G10" s="3" t="s">
        <v>23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6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D1"/>
    <mergeCell ref="F2:K2"/>
    <mergeCell ref="F3:K3"/>
    <mergeCell ref="F5:K5"/>
    <mergeCell ref="F6:K6"/>
  </mergeCells>
  <drawing r:id="rId1"/>
</worksheet>
</file>