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E3F49F82-8A5A-462C-B367-BB12D6B0FCC9}"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0" i="8" l="1"/>
  <c r="C48" i="6"/>
  <c r="C45" i="6"/>
  <c r="C34" i="6"/>
  <c r="B9" i="8"/>
  <c r="C55" i="6"/>
  <c r="B17" i="8"/>
  <c r="B11" i="8"/>
  <c r="B13" i="8"/>
  <c r="B14" i="8"/>
  <c r="E54" i="8"/>
  <c r="E53" i="8"/>
  <c r="E52" i="8"/>
  <c r="E38" i="8"/>
  <c r="E37" i="8"/>
  <c r="E36" i="8"/>
  <c r="E34" i="8" s="1"/>
  <c r="E21" i="8"/>
  <c r="E20" i="8"/>
  <c r="C6" i="9"/>
  <c r="J59" i="6"/>
  <c r="G59" i="6"/>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D34" i="6"/>
  <c r="F34" i="6"/>
  <c r="G34" i="6"/>
  <c r="I34" i="6"/>
  <c r="J34" i="6"/>
  <c r="C40" i="6"/>
  <c r="D40" i="6"/>
  <c r="F40" i="6"/>
  <c r="G40" i="6"/>
  <c r="I40" i="6"/>
  <c r="J40" i="6"/>
  <c r="C50" i="6"/>
  <c r="D50" i="6"/>
  <c r="D59" i="6" s="1"/>
  <c r="F50" i="6"/>
  <c r="G50" i="6"/>
  <c r="I50" i="6"/>
  <c r="J50" i="6"/>
  <c r="C57" i="6"/>
  <c r="D57" i="6"/>
  <c r="F57" i="6"/>
  <c r="G57" i="6"/>
  <c r="I57" i="6"/>
  <c r="J57" i="6"/>
  <c r="F59" i="6"/>
  <c r="I59" i="6"/>
  <c r="F60" i="6"/>
  <c r="C5" i="9" s="1"/>
  <c r="I60" i="6"/>
  <c r="E13" i="8"/>
  <c r="E46" i="8"/>
  <c r="E47" i="8"/>
  <c r="E48" i="8"/>
  <c r="E49" i="8"/>
  <c r="E25" i="8"/>
  <c r="E26" i="8"/>
  <c r="E27" i="8"/>
  <c r="E28" i="8"/>
  <c r="E10" i="8"/>
  <c r="E11" i="8"/>
  <c r="E12" i="8"/>
  <c r="E14" i="8"/>
  <c r="E15" i="8"/>
  <c r="E16" i="8"/>
  <c r="E17" i="8"/>
  <c r="E9" i="8"/>
  <c r="C59" i="6" l="1"/>
  <c r="C60" i="6" s="1"/>
  <c r="C4" i="9" s="1"/>
  <c r="G7" i="9"/>
  <c r="D50" i="8" l="1"/>
  <c r="D34" i="8"/>
  <c r="E8" i="8" l="1"/>
  <c r="E18" i="8" s="1"/>
  <c r="D18" i="8"/>
  <c r="E24" i="8"/>
  <c r="E41" i="8"/>
  <c r="E42" i="8"/>
  <c r="E43" i="8"/>
  <c r="E44" i="8"/>
  <c r="E45" i="8"/>
  <c r="E50" i="8" l="1"/>
  <c r="B4" i="9"/>
  <c r="D4" i="9" s="1"/>
  <c r="B6" i="9"/>
  <c r="B5" i="9"/>
  <c r="D6" i="9" l="1"/>
  <c r="G6" i="9" s="1"/>
  <c r="D5" i="9"/>
  <c r="G5" i="9" s="1"/>
  <c r="G4" i="9"/>
</calcChain>
</file>

<file path=xl/sharedStrings.xml><?xml version="1.0" encoding="utf-8"?>
<sst xmlns="http://schemas.openxmlformats.org/spreadsheetml/2006/main" count="263" uniqueCount="170">
  <si>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</si>
  <si>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</si>
  <si>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</si>
  <si>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</si>
  <si>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</si>
  <si>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</si>
  <si>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</si>
  <si>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</si>
  <si>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</si>
  <si>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</si>
  <si>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</si>
  <si>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</si>
  <si>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</si>
  <si>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</si>
  <si>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</si>
  <si>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</si>
  <si>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</si>
  <si>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</si>
  <si>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Mektoub</t>
  </si>
  <si>
    <t>1.1 Utilisation des Cadriciels</t>
  </si>
  <si>
    <t>Le projet respecte les meilleures pratiques des cadriciels utilisés. (Exemple: séparation des responsabilités dans les Components et Services d'Angular, respect de la sémantique HTTP avec Express, etc.)</t>
  </si>
  <si>
    <t>1.2 Arborescence</t>
  </si>
  <si>
    <t>Le projet respecte une arborescence de fichier claire,uniforme et structurée.
Les noms de fichiers et dossiers respectent le format kebab-case.</t>
  </si>
  <si>
    <t>Certains fichiers n'étant pas des components sont dans le dossier components</t>
  </si>
  <si>
    <t>Sous-total</t>
  </si>
  <si>
    <t>2. Classe</t>
  </si>
  <si>
    <t>2.1 Responsabilité</t>
  </si>
  <si>
    <t>La classe n'a qu'une responsabilitée.
La classe n'est pas triviale.</t>
  </si>
  <si>
    <t>Les classes CommunicationService et GameContextService ont beaucoup trop de responsabilités, il faut les séparer en sous services. (Ex. un service pour les messages, un pour le début d'une partie...)</t>
  </si>
  <si>
    <t>2.2 Nom</t>
  </si>
  <si>
    <t>La classe a un nom clair et précis.
La classe a un nom qui respecte le format PascalCase.</t>
  </si>
  <si>
    <t>2.3 Attributs</t>
  </si>
  <si>
    <t>La classe comporte uniquement des attributs utilisés.
La classe comporte uniquement des attributs qui sont des états de la classe.
La classe ne comporte pas d'attribut utilisé seulement dans les tests.</t>
  </si>
  <si>
    <t>2.4 Accessibilité</t>
  </si>
  <si>
    <t>La classe minisme l'accessibilité des membres. (Bonne utilisation de public/private/protected pour les attributs et les fonctions)
Les méthodes get/set font une validation quelconque sur les attributs privés.</t>
  </si>
  <si>
    <t>2.5 Valeur par défaut</t>
  </si>
  <si>
    <t>La classe initialise tous ses attributs de la même façon. Soit à la définition, soit dans le constructeur.</t>
  </si>
  <si>
    <t>Les classes CommunicationService et Game ont des attributs initialisés à la définition, et d'autre dans le constructeur</t>
  </si>
  <si>
    <t>3. Fonctions</t>
  </si>
  <si>
    <t>3.1 Nom</t>
  </si>
  <si>
    <t>La fonction a un nom précis.
La fonction a un nom qui respecte le format camelCase.</t>
  </si>
  <si>
    <t>3.2 Utilité</t>
  </si>
  <si>
    <t>La fonction est utilie et non-triviale.
La fonction ne peut pas être fragmenté en plusieurs fonctions.</t>
  </si>
  <si>
    <t>3.3 Paramètres</t>
  </si>
  <si>
    <t>La fonction possède le moins de paramètres possibles en entrée.
La fonction possède uniquement des paramètres d'entrée qui sont utilisés.</t>
  </si>
  <si>
    <t>Certaines fonctions ont trop de paramètres. (ex. getLettersOtherWord)</t>
  </si>
  <si>
    <t>4. Exceptions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</si>
  <si>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</si>
  <si>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</si>
  <si>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</si>
  <si>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</si>
  <si>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</si>
  <si>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</si>
  <si>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5. Variables et constantes</t>
  </si>
  <si>
    <t>Correcteur: Yanis</t>
  </si>
  <si>
    <t>5.1 Groupement</t>
  </si>
  <si>
    <t>Les constantes sont regroupées ensemble en groupes logiques.</t>
  </si>
  <si>
    <t>devrait être dans un fichier de constante: grid.service.ts lignes 6,7,108,109,110,111,112, game.ts ligne 15 et 16, waiting-room.service.ts ligne 7, game-context.service.ts ligne 6 + infos-box.component.ts ligne 6</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</si>
  <si>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</si>
  <si>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</si>
  <si>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</si>
  <si>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</si>
  <si>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format SCREAMING_SNAKE_CASE: grid.service.ts lignes 8 à 22, alphabet-template.ts ligne 2, syntax-validator.ts ligne 1, reserve.ts ligne 66
nom de variable grid.service.ts ligne 189,192</t>
  </si>
  <si>
    <t>5.4 Constante</t>
  </si>
  <si>
    <t>La constante est utilisé dans un contexte lié à la logique d'affaire. (Exemple d'erreur: const DEUX = 2,  bonne utilisation: WAIT_TIME = 5000 )</t>
  </si>
  <si>
    <t>socket.controller.ts ligne 67,116,141
Devrait être/utiliser une constante: game-context.service.ts ligne 98 + chat-box.component.ts ligne 147, grid.service.ts ligne 87, word-getter.ts ligne 15, 20-21</t>
  </si>
  <si>
    <t>Attention à l'emplacements et à la nomenclature de vos constantes!</t>
  </si>
  <si>
    <t>6. Expressions booléennes</t>
  </si>
  <si>
    <t>6.1 Expression</t>
  </si>
  <si>
    <t>L'expression booléenne n'es pas comparée à true ou false. (Exemple d'erreur: x === true)</t>
  </si>
  <si>
    <t xml:space="preserve">undefined redondant: chat-box.component.ts ligne 60, app.component.ts ligne 15 et 18, communication.service.ts ligne 65,77,86,139,154, grid.service.ts ligne 73, game-tile.ts ligne 30, parameters.ts ligne 104, reserve.ts ligne 60,
room.ts ligne 37, main-lobby.service.ts lignes 24 et 29, rooms.service.ts ligne 29, syntax-validator.ts ligne 42 et 62, word-getter.ts ligne 37  </t>
  </si>
  <si>
    <t>6.2 Logique négative</t>
  </si>
  <si>
    <t>L'expression booléenne évite la logique négative. (Exemple d'erreur:  if( !notFound(…) )</t>
  </si>
  <si>
    <t>rooms.service.ts ligne 22, socket.controller.ts ligne 116</t>
  </si>
  <si>
    <t>6.3 Ternaire</t>
  </si>
  <si>
    <t>L'expression booléenne utilise un ternaire dans le bon scénario.</t>
  </si>
  <si>
    <t>6.4 Prédicats</t>
  </si>
  <si>
    <t>L'expression booléenne est simple.
L'expression booléenne utilise un ou des prédicats pour simplifier une condition complexe.</t>
  </si>
  <si>
    <t xml:space="preserve">devrait utiliser des prédicats board.ts lignes 110,119,141,147,155,158,164,167,180,182, , game.ts ligne 71, reserve.ts ligne 39 et 40, syntax-validator.ts ligne 42, word-getter.ts ligne 32, 34, 50 et 78, chat-box.component.ts ligne 95 et 96 </t>
  </si>
  <si>
    <t>Attention avec l'utilisation de undefined et avec la lisibilité de vos expressions booléennes!</t>
  </si>
  <si>
    <t>7. Qualité générale</t>
  </si>
  <si>
    <t>Thomas</t>
  </si>
  <si>
    <t>7.1 Langue</t>
  </si>
  <si>
    <t>La langue utilisée pour les variables, classes et fonctions est uniforme pour tout le code source.
La langue utilisée pour les commentaires doit être uniforme, mais peut être différente que la langue du code source.</t>
  </si>
  <si>
    <t>Certains commentaires sont en français, d'autres en anglais, veuillez vous mettre d'accord sur 1 langue à utiliser.</t>
  </si>
  <si>
    <t>7.2 Commentaire</t>
  </si>
  <si>
    <t>Le commentaire est pertinent. (Le code commenté n'est pas pertinent)</t>
  </si>
  <si>
    <t>Quelques lignes de tests commentées + variables commentées</t>
  </si>
  <si>
    <t>7.3 Enum</t>
  </si>
  <si>
    <t>Le code utilise des enum lorsque c'est pertinent.</t>
  </si>
  <si>
    <t>7.4 Classe et interface</t>
  </si>
  <si>
    <t>Le code n'utilise pas d'objets anonymes JS et priorise les classes et les interfaces.</t>
  </si>
  <si>
    <t>logins.service.ts users[]: Créer un type pour les users (objet anonyme)
main-page.component.ts: boutonMainPage[] objets anonymes
mode-page.component.ts: boutons[] objets anonymes
socket-wrapper.ts: params objet anonyme (créez une interface)
rooms.service.ts: markedForDeletion objet anonyme (créez une interface)</t>
  </si>
  <si>
    <t>7.5 Duplication</t>
  </si>
  <si>
    <t>Il n'y a pas de duplication de code.</t>
  </si>
  <si>
    <t>game-page.component.ts lignes 61-66 et 55-60: (Utilisez un paramètre)</t>
  </si>
  <si>
    <t>7.6 ESLint</t>
  </si>
  <si>
    <t>Il n'y a pas de "eslint:disable" non justifiés dans le code.
L'utilisation limitée de eslint:disable est tolérée dans les fichiers de test (.spec.ts). (Exemple : nombres magiques)</t>
  </si>
  <si>
    <t>play-area.component.ts no-invalid-this (initialisation dans le constructeur)</t>
  </si>
  <si>
    <t>7.7 Imbrication</t>
  </si>
  <si>
    <t>La structure conditionnelle réduit l'imbrication lorsque possible.</t>
  </si>
  <si>
    <t>chat-box.component.ts place() complexité cognitive de 16 (max 15)
board.ts isWordInBound() complexité cognitive de 20 (max 15)
board.ts getContacts() complexité cognitive de 17 (max 15)
board.ts isWordTouchingHorizontal() , firstWordValidation() et isWordTouchingVertical() mauvaise utilisation du else if (même retour de true)
socket.controller.ts on(connect) complexité cognitive de 17 (max 15)
Séparez votre logique en plusieurs fonctions!!!!</t>
  </si>
  <si>
    <t>7.8 Performance</t>
  </si>
  <si>
    <t>Le logiciel a une performance acceptable.</t>
  </si>
  <si>
    <t>Attention aux objets anonymes dans votre code, il faut utiliser des interfaces à la place...</t>
  </si>
  <si>
    <t>8. Gestion de versions</t>
  </si>
  <si>
    <t>8.1 TAG</t>
  </si>
  <si>
    <t>La branche de développement possède le bon tag. (sprint1, sprint2, sprint3)</t>
  </si>
  <si>
    <t>8.2 Commit</t>
  </si>
  <si>
    <t>Le commit a un message pertinent et descriptif.</t>
  </si>
  <si>
    <t xml:space="preserve"> 'ready to merge' 30d38c26 fbd001ae, 'thruly ready to be merged in dev' 2288751c, 'feature terminé' 56809a02, 'css' 7c1c2ab8, 'update' eaa1dcfb, 48f356ab, e3755c08. 
Attention, il y a plusieurs commits de 1-2 mot qui manque de description.</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</si>
  <si>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</si>
  <si>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</si>
  <si>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</si>
  <si>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</si>
  <si>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 xml:space="preserve"> Merge request 62,68,69 et beaucoup d'autres avant n'ont pas été approuvé par 1 coéquipier.</t>
  </si>
  <si>
    <t>8.5 Fichiers</t>
  </si>
  <si>
    <t>Le projet contient uniquement les fichiers nécessaires. (Exemple: pas de dossier node_modules ou coverage).</t>
  </si>
  <si>
    <t>fichier 'tatus'</t>
  </si>
  <si>
    <t>Assurez vous de bien faire approuver vos merge requests par au moins 1 coéquipier avant de merge! Ajoutez les détails importants dans vos noms de commit</t>
  </si>
  <si>
    <t>Total QA sprint</t>
  </si>
  <si>
    <t>Note QA sprint</t>
  </si>
  <si>
    <t>Fonctionnalités</t>
  </si>
  <si>
    <t>Fonctionnalité</t>
  </si>
  <si>
    <t>Testé</t>
  </si>
  <si>
    <t>Note finale</t>
  </si>
  <si>
    <t>1.1 Point d'entrée de l'application</t>
  </si>
  <si>
    <t>Yanis</t>
  </si>
  <si>
    <t>1.2 Initialisation d'une nouvelle partie - Multijoueur</t>
  </si>
  <si>
    <t>Aucune indication lorsque le 2e joueur se fait rejeter par l'hôte.
Beau travail!</t>
  </si>
  <si>
    <t>1.3 Mode de jeu classique - Multijoueur</t>
  </si>
  <si>
    <t xml:space="preserve">Le bouton "Quitter" renvoit les 2 joueurs dans la page d'accueil.
Client
InfosBoxComponent aucun test
WaitingRoomPageComponent aucun test
</t>
  </si>
  <si>
    <t>1.4 Validation des mots</t>
  </si>
  <si>
    <t>Le système doit considérer une validation comme échouée si le server ne répond pas</t>
  </si>
  <si>
    <t>1.5 Vue de jeu</t>
  </si>
  <si>
    <t>1.6 Boite de communication et clavardage</t>
  </si>
  <si>
    <t>Le système ne replace pas automatiquement la barre de défilement lorsqu'on reçoit un nouveau message
(Erreur dans la console, ExpressionChangedAfterItHasBeenCheckedError)</t>
  </si>
  <si>
    <t>1.7 Placer des lettres (commande seulement)</t>
  </si>
  <si>
    <t>L'orientation n'est pas optionnelle lorsqu'il y a une seule lettre d'ajoutée</t>
  </si>
  <si>
    <t>1.8 Échanger des lettres (commande seulement)</t>
  </si>
  <si>
    <t>1.9 Passer son tour</t>
  </si>
  <si>
    <t>1.10 Abandonner une partie</t>
  </si>
  <si>
    <t>La fermeture de la page n'est pas correctement considéré comme un abandon</t>
  </si>
  <si>
    <t>Note finale pour le sprint</t>
  </si>
  <si>
    <t>Pénalités</t>
  </si>
  <si>
    <t>Crash</t>
  </si>
  <si>
    <t>Erreurs de HTML dans les tests du client + "big bad error" communication-service.spec.ts
La fonction alert() cause un crash des tests + arrêt prémature</t>
  </si>
  <si>
    <t>Erreur de build</t>
  </si>
  <si>
    <t>2.1 Mode solo et Joueur Virtuel débutant</t>
  </si>
  <si>
    <t>2.2 Placement aléatoire dans une partie</t>
  </si>
  <si>
    <t>2.3 Meilleurs scores</t>
  </si>
  <si>
    <t>2.4 Paramètres de partie - minuterie</t>
  </si>
  <si>
    <t>2.5 Initialisation d'une nouvelle partie - mode solo</t>
  </si>
  <si>
    <t>2.6 Placer des lettres</t>
  </si>
  <si>
    <t>2.7 Échanger des lettres</t>
  </si>
  <si>
    <t>2.8 Commande réserve</t>
  </si>
  <si>
    <t>2.9 Manipuler les lettres du chevalet</t>
  </si>
  <si>
    <t>2.10 Commande indice</t>
  </si>
  <si>
    <t>Erreur de build  / déploiement erroné</t>
  </si>
  <si>
    <t>Anciennes fonctionnalités brisées</t>
  </si>
  <si>
    <t>3.1 Historique des parties</t>
  </si>
  <si>
    <t>3.2 Mode admin</t>
  </si>
  <si>
    <t>3.3. Joueur Virtuel expert</t>
  </si>
  <si>
    <t>3.4 Mode LOG2990 - Objectifs publics</t>
  </si>
  <si>
    <t>3.5 Mode LOG2990 - Objectifs privés</t>
  </si>
  <si>
    <t>3. Téléverser un nouveau dictionnaire</t>
  </si>
  <si>
    <t>3.7 Paramètres de partie - dictionnaire</t>
  </si>
  <si>
    <t>3.8 Abandonner une partie multijoueur - remplacer par JV</t>
  </si>
  <si>
    <t>3.9 Commande aide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</si>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</sst>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7">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49" fontId="0" fillId="10"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4" fillId="11" borderId="30"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4" fillId="20" borderId="30"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xf numFmtId="0" fontId="14" fillId="19" borderId="42" xfId="0" applyFont="1" applyFill="1" applyBorder="1" applyAlignment="1">
      <alignment horizontal="left"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F5" sqref="F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1"/>
      <c r="B3" s="127" t="s">
        <v>0</v>
      </c>
      <c r="C3" s="127" t="s">
        <v>1</v>
      </c>
      <c r="D3" s="127" t="s">
        <v>2</v>
      </c>
      <c r="E3" s="128" t="s">
        <v>3</v>
      </c>
      <c r="F3" s="129" t="s">
        <v>4</v>
      </c>
      <c r="G3" s="130" t="s">
        <v>5</v>
      </c>
    </row>
    <row r="4" spans="1:7">
      <c r="A4" s="108" t="s">
        <v>6</v>
      </c>
      <c r="B4" s="109">
        <f>(Fonctionnalités!E18)</f>
        <v>0.82254545454545447</v>
      </c>
      <c r="C4" s="109">
        <f>'Assurance Qualité'!C60</f>
        <v>0.73466666666666669</v>
      </c>
      <c r="D4" s="109">
        <f>B4*0.6+C4*0.4 - 0.1*E4</f>
        <v>0.78739393939393931</v>
      </c>
      <c r="E4" s="110"/>
      <c r="F4" s="111">
        <v>20</v>
      </c>
      <c r="G4" s="112">
        <f>D4*F4</f>
        <v>15.747878787878786</v>
      </c>
    </row>
    <row r="5" spans="1:7">
      <c r="A5" s="113" t="s">
        <v>7</v>
      </c>
      <c r="B5" s="114">
        <f>(Fonctionnalités!E34)</f>
        <v>0</v>
      </c>
      <c r="C5" s="114">
        <f>'Assurance Qualité'!F60</f>
        <v>0</v>
      </c>
      <c r="D5" s="114">
        <f t="shared" ref="D5:D6" si="0">B5*0.6+C5*0.4 - 0.1*E5</f>
        <v>0</v>
      </c>
      <c r="E5" s="115"/>
      <c r="F5" s="116">
        <v>25</v>
      </c>
      <c r="G5" s="117">
        <f t="shared" ref="G5:G7" si="1">D5*F5</f>
        <v>0</v>
      </c>
    </row>
    <row r="6" spans="1:7">
      <c r="A6" s="118" t="s">
        <v>8</v>
      </c>
      <c r="B6" s="119">
        <f>(Fonctionnalités!E50)</f>
        <v>0</v>
      </c>
      <c r="C6" s="119">
        <f>'Assurance Qualité'!I60</f>
        <v>0</v>
      </c>
      <c r="D6" s="119">
        <f t="shared" si="0"/>
        <v>0</v>
      </c>
      <c r="E6" s="120"/>
      <c r="F6" s="121">
        <v>20</v>
      </c>
      <c r="G6" s="122">
        <f t="shared" si="1"/>
        <v>0</v>
      </c>
    </row>
    <row r="7" spans="1:7">
      <c r="A7" s="123" t="s">
        <v>9</v>
      </c>
      <c r="B7" s="123"/>
      <c r="C7" s="123"/>
      <c r="D7" s="124">
        <v>0</v>
      </c>
      <c r="E7" s="125"/>
      <c r="F7" s="123">
        <v>10</v>
      </c>
      <c r="G7" s="126">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opLeftCell="A39" zoomScaleNormal="100" workbookViewId="0">
      <selection activeCell="C47" sqref="C47"/>
    </sheetView>
  </sheetViews>
  <sheetFormatPr defaultColWidth="9.140625" defaultRowHeight="15"/>
  <cols>
    <col min="1" max="1" width="22.7109375" style="1" customWidth="1"/>
    <col min="2" max="2" width="77.5703125" style="10" customWidth="1"/>
    <col min="3" max="4" width="10.7109375" style="1" customWidth="1"/>
    <col min="5" max="5" width="61"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25" t="s">
        <v>10</v>
      </c>
      <c r="B2" s="225"/>
      <c r="C2" s="225"/>
      <c r="D2" s="225"/>
      <c r="E2" s="225"/>
      <c r="F2" s="225"/>
      <c r="G2" s="225"/>
      <c r="H2" s="225"/>
      <c r="I2" s="225"/>
      <c r="J2" s="225"/>
      <c r="K2" s="225"/>
      <c r="L2" s="7"/>
      <c r="M2" s="7"/>
    </row>
    <row r="4" spans="1:17" ht="18.399999999999999" customHeight="1">
      <c r="A4" s="226" t="s">
        <v>11</v>
      </c>
      <c r="B4" s="226"/>
      <c r="C4" s="226"/>
      <c r="D4" s="226"/>
      <c r="E4" s="226"/>
      <c r="F4" s="226"/>
      <c r="G4" s="226"/>
      <c r="H4" s="226"/>
      <c r="I4" s="226"/>
      <c r="J4" s="226"/>
      <c r="K4" s="226"/>
      <c r="L4" s="4"/>
      <c r="M4" s="4"/>
    </row>
    <row r="5" spans="1:17" ht="18.75">
      <c r="A5" s="11"/>
      <c r="B5" s="42"/>
      <c r="C5" s="2"/>
      <c r="D5" s="2"/>
      <c r="E5" s="42"/>
      <c r="F5" s="2"/>
      <c r="G5" s="2"/>
      <c r="H5" s="42"/>
      <c r="I5" s="2"/>
      <c r="J5" s="2"/>
      <c r="K5" s="42"/>
      <c r="L5" s="2"/>
      <c r="M5" s="2"/>
    </row>
    <row r="6" spans="1:17" ht="18.399999999999999" customHeight="1">
      <c r="A6" s="243" t="s">
        <v>12</v>
      </c>
      <c r="B6" s="230" t="s">
        <v>13</v>
      </c>
      <c r="C6" s="245" t="s">
        <v>6</v>
      </c>
      <c r="D6" s="246"/>
      <c r="E6" s="246"/>
      <c r="F6" s="247" t="s">
        <v>7</v>
      </c>
      <c r="G6" s="248"/>
      <c r="H6" s="249"/>
      <c r="I6" s="227" t="s">
        <v>8</v>
      </c>
      <c r="J6" s="228"/>
      <c r="K6" s="229"/>
      <c r="L6" s="3"/>
      <c r="M6" s="3"/>
      <c r="N6" s="241"/>
      <c r="O6" s="242"/>
      <c r="P6" s="242"/>
    </row>
    <row r="7" spans="1:17" ht="18.75">
      <c r="A7" s="244"/>
      <c r="B7" s="231"/>
      <c r="C7" s="14" t="s">
        <v>14</v>
      </c>
      <c r="D7" s="15" t="s">
        <v>4</v>
      </c>
      <c r="E7" s="21" t="s">
        <v>15</v>
      </c>
      <c r="F7" s="16" t="s">
        <v>14</v>
      </c>
      <c r="G7" s="17" t="s">
        <v>4</v>
      </c>
      <c r="H7" s="20" t="s">
        <v>15</v>
      </c>
      <c r="I7" s="18" t="s">
        <v>14</v>
      </c>
      <c r="J7" s="19" t="s">
        <v>4</v>
      </c>
      <c r="K7" s="22" t="s">
        <v>15</v>
      </c>
      <c r="L7" s="3"/>
      <c r="M7" s="3"/>
      <c r="N7" s="41"/>
      <c r="O7" s="41"/>
      <c r="P7" s="41"/>
      <c r="Q7" s="41"/>
    </row>
    <row r="8" spans="1:17" ht="18.75">
      <c r="A8" s="240" t="s">
        <v>16</v>
      </c>
      <c r="B8" s="240"/>
      <c r="C8" s="233" t="s">
        <v>17</v>
      </c>
      <c r="D8" s="234"/>
      <c r="E8" s="47" t="s">
        <v>18</v>
      </c>
      <c r="F8" s="233" t="s">
        <v>17</v>
      </c>
      <c r="G8" s="234"/>
      <c r="H8" s="47"/>
      <c r="I8" s="233" t="s">
        <v>17</v>
      </c>
      <c r="J8" s="234"/>
      <c r="K8" s="47"/>
      <c r="L8" s="3"/>
      <c r="M8" s="3"/>
      <c r="N8" s="41"/>
      <c r="O8" s="41"/>
      <c r="P8" s="41"/>
      <c r="Q8" s="41"/>
    </row>
    <row r="9" spans="1:17" ht="45.75">
      <c r="A9" s="29" t="s">
        <v>19</v>
      </c>
      <c r="B9" s="29" t="s">
        <v>20</v>
      </c>
      <c r="C9" s="101">
        <v>1</v>
      </c>
      <c r="D9" s="99">
        <v>6</v>
      </c>
      <c r="E9" s="102"/>
      <c r="F9" s="103"/>
      <c r="G9" s="100">
        <v>6</v>
      </c>
      <c r="H9" s="104"/>
      <c r="I9" s="105"/>
      <c r="J9" s="106">
        <v>6</v>
      </c>
      <c r="K9" s="107"/>
      <c r="L9" s="3"/>
      <c r="M9" s="3"/>
      <c r="N9" s="41"/>
      <c r="O9" s="41"/>
      <c r="P9" s="41"/>
      <c r="Q9" s="41"/>
    </row>
    <row r="10" spans="1:17" ht="60.75">
      <c r="A10" s="23" t="s">
        <v>21</v>
      </c>
      <c r="B10" s="23" t="s">
        <v>22</v>
      </c>
      <c r="C10" s="101">
        <v>0.75</v>
      </c>
      <c r="D10" s="99">
        <v>2</v>
      </c>
      <c r="E10" s="102" t="s">
        <v>23</v>
      </c>
      <c r="F10" s="103"/>
      <c r="G10" s="100">
        <v>2</v>
      </c>
      <c r="H10" s="104"/>
      <c r="I10" s="105"/>
      <c r="J10" s="106">
        <v>2</v>
      </c>
      <c r="K10" s="107"/>
      <c r="L10" s="3"/>
      <c r="M10" s="3"/>
      <c r="N10" s="41"/>
      <c r="O10" s="41"/>
      <c r="P10" s="41"/>
      <c r="Q10" s="41"/>
    </row>
    <row r="11" spans="1:17" s="30" customFormat="1" ht="15.75">
      <c r="A11" s="235" t="s">
        <v>24</v>
      </c>
      <c r="B11" s="236"/>
      <c r="C11" s="48">
        <f>SUMPRODUCT(C6:C10,D6:D10)</f>
        <v>7.5</v>
      </c>
      <c r="D11" s="49">
        <f>SUM(D6:D10)</f>
        <v>8</v>
      </c>
      <c r="E11" s="50"/>
      <c r="F11" s="51">
        <f>SUMPRODUCT(F6:F10,G6:G10)</f>
        <v>0</v>
      </c>
      <c r="G11" s="52">
        <f>SUM(G6:G10)</f>
        <v>8</v>
      </c>
      <c r="H11" s="53"/>
      <c r="I11" s="54">
        <f>SUMPRODUCT(I6:I10,J6:J10)</f>
        <v>0</v>
      </c>
      <c r="J11" s="55">
        <f>SUM(J6:J10)</f>
        <v>8</v>
      </c>
      <c r="K11" s="56"/>
      <c r="L11" s="57"/>
      <c r="M11" s="57"/>
      <c r="N11" s="45"/>
      <c r="O11" s="45"/>
      <c r="P11" s="45"/>
      <c r="Q11" s="45"/>
    </row>
    <row r="12" spans="1:17" s="12" customFormat="1" ht="18.399999999999999" customHeight="1">
      <c r="A12" s="240" t="s">
        <v>25</v>
      </c>
      <c r="B12" s="240"/>
      <c r="C12" s="233" t="s">
        <v>17</v>
      </c>
      <c r="D12" s="234"/>
      <c r="E12" s="47" t="s">
        <v>18</v>
      </c>
      <c r="F12" s="233" t="s">
        <v>17</v>
      </c>
      <c r="G12" s="234"/>
      <c r="H12" s="47"/>
      <c r="I12" s="233" t="s">
        <v>17</v>
      </c>
      <c r="J12" s="234"/>
      <c r="K12" s="47"/>
      <c r="L12" s="4"/>
      <c r="M12" s="4"/>
      <c r="N12" s="44"/>
      <c r="O12" s="44"/>
      <c r="P12" s="44"/>
      <c r="Q12" s="44"/>
    </row>
    <row r="13" spans="1:17" ht="45">
      <c r="A13" s="29" t="s">
        <v>26</v>
      </c>
      <c r="B13" s="29" t="s">
        <v>27</v>
      </c>
      <c r="C13" s="80">
        <v>0.75</v>
      </c>
      <c r="D13" s="81">
        <v>4</v>
      </c>
      <c r="E13" s="82" t="s">
        <v>28</v>
      </c>
      <c r="F13" s="90"/>
      <c r="G13" s="91">
        <v>4</v>
      </c>
      <c r="H13" s="92"/>
      <c r="I13" s="93"/>
      <c r="J13" s="94">
        <v>4</v>
      </c>
      <c r="K13" s="95"/>
      <c r="L13" s="5"/>
      <c r="M13" s="5"/>
    </row>
    <row r="14" spans="1:17" ht="30.75">
      <c r="A14" s="23" t="s">
        <v>29</v>
      </c>
      <c r="B14" s="23" t="s">
        <v>30</v>
      </c>
      <c r="C14" s="84">
        <v>1</v>
      </c>
      <c r="D14" s="85">
        <v>2</v>
      </c>
      <c r="E14" s="86"/>
      <c r="F14" s="87"/>
      <c r="G14" s="88">
        <v>2</v>
      </c>
      <c r="H14" s="89"/>
      <c r="I14" s="77"/>
      <c r="J14" s="78">
        <v>2</v>
      </c>
      <c r="K14" s="79"/>
      <c r="L14" s="5"/>
      <c r="M14" s="5"/>
    </row>
    <row r="15" spans="1:17" ht="45.75">
      <c r="A15" s="23" t="s">
        <v>31</v>
      </c>
      <c r="B15" s="23" t="s">
        <v>32</v>
      </c>
      <c r="C15" s="84">
        <v>1</v>
      </c>
      <c r="D15" s="85">
        <v>3</v>
      </c>
      <c r="E15" s="86"/>
      <c r="F15" s="87"/>
      <c r="G15" s="88">
        <v>3</v>
      </c>
      <c r="H15" s="89"/>
      <c r="I15" s="77"/>
      <c r="J15" s="78">
        <v>3</v>
      </c>
      <c r="K15" s="79"/>
      <c r="L15" s="5"/>
      <c r="M15" s="5"/>
    </row>
    <row r="16" spans="1:17" ht="45.75">
      <c r="A16" s="23" t="s">
        <v>33</v>
      </c>
      <c r="B16" s="23" t="s">
        <v>34</v>
      </c>
      <c r="C16" s="84">
        <v>1</v>
      </c>
      <c r="D16" s="85">
        <v>2</v>
      </c>
      <c r="E16" s="86"/>
      <c r="F16" s="87"/>
      <c r="G16" s="88">
        <v>2</v>
      </c>
      <c r="H16" s="89"/>
      <c r="I16" s="77"/>
      <c r="J16" s="78">
        <v>2</v>
      </c>
      <c r="K16" s="79"/>
      <c r="L16" s="5"/>
      <c r="M16" s="5"/>
    </row>
    <row r="17" spans="1:17" ht="30">
      <c r="A17" s="23" t="s">
        <v>35</v>
      </c>
      <c r="B17" s="23" t="s">
        <v>36</v>
      </c>
      <c r="C17" s="84">
        <v>0.75</v>
      </c>
      <c r="D17" s="85">
        <v>4</v>
      </c>
      <c r="E17" s="86" t="s">
        <v>37</v>
      </c>
      <c r="F17" s="87"/>
      <c r="G17" s="88">
        <v>4</v>
      </c>
      <c r="H17" s="89"/>
      <c r="I17" s="77"/>
      <c r="J17" s="78">
        <v>4</v>
      </c>
      <c r="K17" s="79"/>
      <c r="L17" s="5"/>
      <c r="M17" s="5"/>
    </row>
    <row r="18" spans="1:17" s="30" customFormat="1" ht="15.75">
      <c r="A18" s="235" t="s">
        <v>24</v>
      </c>
      <c r="B18" s="236"/>
      <c r="C18" s="48">
        <f>SUMPRODUCT(C13:C17,D13:D17)</f>
        <v>13</v>
      </c>
      <c r="D18" s="49">
        <f>SUM(D13:D17)</f>
        <v>15</v>
      </c>
      <c r="E18" s="50"/>
      <c r="F18" s="51">
        <f>SUMPRODUCT(F13:F17,G13:G17)</f>
        <v>0</v>
      </c>
      <c r="G18" s="52">
        <f>SUM(G13:G17)</f>
        <v>15</v>
      </c>
      <c r="H18" s="53"/>
      <c r="I18" s="54">
        <f>SUMPRODUCT(I13:I17,J13:J17)</f>
        <v>0</v>
      </c>
      <c r="J18" s="55">
        <f>SUM(J13:J17)</f>
        <v>15</v>
      </c>
      <c r="K18" s="56"/>
      <c r="L18" s="57"/>
      <c r="M18" s="57"/>
      <c r="N18" s="45"/>
      <c r="O18" s="45"/>
      <c r="P18" s="45"/>
      <c r="Q18" s="45"/>
    </row>
    <row r="19" spans="1:17" s="44" customFormat="1" ht="18.399999999999999" customHeight="1">
      <c r="A19" s="232" t="s">
        <v>38</v>
      </c>
      <c r="B19" s="232"/>
      <c r="C19" s="233" t="s">
        <v>17</v>
      </c>
      <c r="D19" s="234"/>
      <c r="E19" s="47" t="s">
        <v>18</v>
      </c>
      <c r="F19" s="233" t="s">
        <v>17</v>
      </c>
      <c r="G19" s="234"/>
      <c r="H19" s="47"/>
      <c r="I19" s="233" t="s">
        <v>17</v>
      </c>
      <c r="J19" s="234"/>
      <c r="K19" s="47"/>
      <c r="L19" s="4"/>
      <c r="M19" s="4"/>
    </row>
    <row r="20" spans="1:17" ht="30.75">
      <c r="A20" s="29" t="s">
        <v>39</v>
      </c>
      <c r="B20" s="29" t="s">
        <v>40</v>
      </c>
      <c r="C20" s="98">
        <v>1</v>
      </c>
      <c r="D20" s="25">
        <v>2</v>
      </c>
      <c r="E20" s="26"/>
      <c r="F20" s="83"/>
      <c r="G20" s="27">
        <v>2</v>
      </c>
      <c r="H20" s="28"/>
      <c r="I20" s="74"/>
      <c r="J20" s="75">
        <v>2</v>
      </c>
      <c r="K20" s="76"/>
      <c r="L20" s="5"/>
      <c r="M20" s="5"/>
    </row>
    <row r="21" spans="1:17" ht="30.75">
      <c r="A21" s="23" t="s">
        <v>41</v>
      </c>
      <c r="B21" s="23" t="s">
        <v>42</v>
      </c>
      <c r="C21" s="84">
        <v>1</v>
      </c>
      <c r="D21" s="85">
        <v>3</v>
      </c>
      <c r="E21" s="86"/>
      <c r="F21" s="87"/>
      <c r="G21" s="88">
        <v>3</v>
      </c>
      <c r="H21" s="89"/>
      <c r="I21" s="77"/>
      <c r="J21" s="78">
        <v>3</v>
      </c>
      <c r="K21" s="79"/>
      <c r="L21" s="5"/>
      <c r="M21" s="5"/>
    </row>
    <row r="22" spans="1:17" ht="30">
      <c r="A22" s="23" t="s">
        <v>43</v>
      </c>
      <c r="B22" s="23" t="s">
        <v>44</v>
      </c>
      <c r="C22" s="84">
        <v>0.9</v>
      </c>
      <c r="D22" s="85">
        <v>3</v>
      </c>
      <c r="E22" s="86" t="s">
        <v>45</v>
      </c>
      <c r="F22" s="87"/>
      <c r="G22" s="88">
        <v>3</v>
      </c>
      <c r="H22" s="89"/>
      <c r="I22" s="77"/>
      <c r="J22" s="78">
        <v>3</v>
      </c>
      <c r="K22" s="79"/>
      <c r="L22" s="5"/>
      <c r="M22" s="5"/>
    </row>
    <row r="23" spans="1:17" s="45" customFormat="1" ht="15.75">
      <c r="A23" s="237" t="s">
        <v>24</v>
      </c>
      <c r="B23" s="238"/>
      <c r="C23" s="58">
        <f>SUMPRODUCT(C20:C22,D20:D22)</f>
        <v>7.7</v>
      </c>
      <c r="D23" s="59">
        <f>SUM(D20:D22)</f>
        <v>8</v>
      </c>
      <c r="E23" s="60"/>
      <c r="F23" s="61">
        <f>SUMPRODUCT(F20:F22,G20:G22)</f>
        <v>0</v>
      </c>
      <c r="G23" s="62">
        <f>SUM(G20:G22)</f>
        <v>8</v>
      </c>
      <c r="H23" s="63"/>
      <c r="I23" s="64">
        <f>SUMPRODUCT(I20:I22,J20:J22)</f>
        <v>0</v>
      </c>
      <c r="J23" s="65">
        <f>SUM(J20:J22)</f>
        <v>8</v>
      </c>
      <c r="K23" s="66"/>
      <c r="L23" s="57"/>
      <c r="M23" s="57"/>
    </row>
    <row r="24" spans="1:17" ht="18.75" customHeight="1">
      <c r="A24" s="46" t="s">
        <v>46</v>
      </c>
      <c r="B24" s="46"/>
      <c r="C24" s="233" t="s">
        <v>17</v>
      </c>
      <c r="D24" s="234"/>
      <c r="E24" s="47" t="s">
        <v>18</v>
      </c>
      <c r="F24" s="233" t="s">
        <v>17</v>
      </c>
      <c r="G24" s="234"/>
      <c r="H24" s="47"/>
      <c r="I24" s="233" t="s">
        <v>17</v>
      </c>
      <c r="J24" s="234"/>
      <c r="K24" s="47"/>
      <c r="L24" s="4"/>
      <c r="M24" s="4"/>
    </row>
    <row r="25" spans="1:17" ht="30.75">
      <c r="A25" s="43" t="s">
        <v>47</v>
      </c>
      <c r="B25" s="43" t="s">
        <v>48</v>
      </c>
      <c r="C25" s="98">
        <v>1</v>
      </c>
      <c r="D25" s="25">
        <v>2</v>
      </c>
      <c r="E25" s="26"/>
      <c r="F25" s="83"/>
      <c r="G25" s="27">
        <v>2</v>
      </c>
      <c r="H25" s="28"/>
      <c r="I25" s="74"/>
      <c r="J25" s="75">
        <v>2</v>
      </c>
      <c r="K25" s="76"/>
      <c r="L25" s="5"/>
      <c r="M25" s="5"/>
    </row>
    <row r="26" spans="1:17">
      <c r="A26" s="23" t="s">
        <v>49</v>
      </c>
      <c r="B26" s="23" t="s">
        <v>50</v>
      </c>
      <c r="C26" s="84">
        <v>1</v>
      </c>
      <c r="D26" s="85">
        <v>1</v>
      </c>
      <c r="E26" s="86"/>
      <c r="F26" s="87"/>
      <c r="G26" s="88">
        <v>1</v>
      </c>
      <c r="H26" s="89"/>
      <c r="I26" s="77"/>
      <c r="J26" s="78">
        <v>1</v>
      </c>
      <c r="K26" s="79"/>
      <c r="L26" s="5"/>
      <c r="M26" s="5"/>
    </row>
    <row r="27" spans="1:17">
      <c r="A27" s="23" t="s">
        <v>51</v>
      </c>
      <c r="B27" s="23" t="s">
        <v>52</v>
      </c>
      <c r="C27" s="84">
        <v>1</v>
      </c>
      <c r="D27" s="85">
        <v>1</v>
      </c>
      <c r="E27" s="86"/>
      <c r="F27" s="87"/>
      <c r="G27" s="88">
        <v>1</v>
      </c>
      <c r="H27" s="89"/>
      <c r="I27" s="77"/>
      <c r="J27" s="78">
        <v>1</v>
      </c>
      <c r="K27" s="79"/>
      <c r="L27" s="5"/>
      <c r="M27" s="5"/>
    </row>
    <row r="28" spans="1:17" s="45" customFormat="1" ht="15.75">
      <c r="A28" s="239" t="s">
        <v>24</v>
      </c>
      <c r="B28" s="238"/>
      <c r="C28" s="48">
        <f>SUMPRODUCT(C25:C27,D25:D27)</f>
        <v>4</v>
      </c>
      <c r="D28" s="49">
        <f>SUM(D25:D27)</f>
        <v>4</v>
      </c>
      <c r="E28" s="50"/>
      <c r="F28" s="61">
        <f>SUMPRODUCT(F25:F27,G25:G27)</f>
        <v>0</v>
      </c>
      <c r="G28" s="62">
        <f>SUM(G25:G27)</f>
        <v>4</v>
      </c>
      <c r="H28" s="63"/>
      <c r="I28" s="64">
        <f>SUMPRODUCT(I25:I27,J25:J27)</f>
        <v>0</v>
      </c>
      <c r="J28" s="65">
        <f>SUM(J25:J27)</f>
        <v>4</v>
      </c>
      <c r="K28" s="66"/>
      <c r="L28" s="57"/>
      <c r="M28" s="57"/>
    </row>
    <row r="29" spans="1:17" ht="21" customHeight="1">
      <c r="A29" s="232" t="s">
        <v>53</v>
      </c>
      <c r="B29" s="232"/>
      <c r="C29" s="233" t="s">
        <v>54</v>
      </c>
      <c r="D29" s="234"/>
      <c r="E29" s="47"/>
      <c r="F29" s="233" t="s">
        <v>17</v>
      </c>
      <c r="G29" s="234"/>
      <c r="H29" s="67"/>
      <c r="I29" s="233" t="s">
        <v>17</v>
      </c>
      <c r="J29" s="234"/>
      <c r="K29" s="47"/>
      <c r="L29" s="9"/>
      <c r="M29" s="4"/>
    </row>
    <row r="30" spans="1:17" ht="60">
      <c r="A30" s="31" t="s">
        <v>55</v>
      </c>
      <c r="B30" s="31" t="s">
        <v>56</v>
      </c>
      <c r="C30" s="80">
        <v>0.2</v>
      </c>
      <c r="D30" s="81">
        <v>2</v>
      </c>
      <c r="E30" s="82" t="s">
        <v>57</v>
      </c>
      <c r="F30" s="90"/>
      <c r="G30" s="91">
        <v>2</v>
      </c>
      <c r="H30" s="96"/>
      <c r="I30" s="93"/>
      <c r="J30" s="94">
        <v>2</v>
      </c>
      <c r="K30" s="95"/>
      <c r="L30" s="5"/>
      <c r="M30" s="5"/>
    </row>
    <row r="31" spans="1:17">
      <c r="A31" s="24" t="s">
        <v>58</v>
      </c>
      <c r="B31" s="24" t="s">
        <v>59</v>
      </c>
      <c r="C31" s="84">
        <v>1</v>
      </c>
      <c r="D31" s="85">
        <v>2</v>
      </c>
      <c r="E31" s="86"/>
      <c r="F31" s="87"/>
      <c r="G31" s="88">
        <v>2</v>
      </c>
      <c r="H31" s="97"/>
      <c r="I31" s="77"/>
      <c r="J31" s="78">
        <v>2</v>
      </c>
      <c r="K31" s="79"/>
      <c r="L31" s="5"/>
      <c r="M31" s="5"/>
    </row>
    <row r="32" spans="1:17" ht="75">
      <c r="A32" s="24" t="s">
        <v>60</v>
      </c>
      <c r="B32" s="24" t="s">
        <v>61</v>
      </c>
      <c r="C32" s="84">
        <v>0.2</v>
      </c>
      <c r="D32" s="85">
        <v>2</v>
      </c>
      <c r="E32" s="86" t="s">
        <v>62</v>
      </c>
      <c r="F32" s="87"/>
      <c r="G32" s="88">
        <v>2</v>
      </c>
      <c r="H32" s="97"/>
      <c r="I32" s="77"/>
      <c r="J32" s="78">
        <v>2</v>
      </c>
      <c r="K32" s="79"/>
      <c r="L32" s="5"/>
      <c r="M32" s="5"/>
    </row>
    <row r="33" spans="1:13" ht="75">
      <c r="A33" s="24" t="s">
        <v>63</v>
      </c>
      <c r="B33" s="24" t="s">
        <v>64</v>
      </c>
      <c r="C33" s="84">
        <v>0.4</v>
      </c>
      <c r="D33" s="85">
        <v>3</v>
      </c>
      <c r="E33" s="86" t="s">
        <v>65</v>
      </c>
      <c r="F33" s="87"/>
      <c r="G33" s="88">
        <v>3</v>
      </c>
      <c r="H33" s="97"/>
      <c r="I33" s="77"/>
      <c r="J33" s="78">
        <v>3</v>
      </c>
      <c r="K33" s="79"/>
      <c r="L33" s="5"/>
      <c r="M33" s="5"/>
    </row>
    <row r="34" spans="1:13" s="45" customFormat="1" ht="31.5">
      <c r="A34" s="235" t="s">
        <v>24</v>
      </c>
      <c r="B34" s="236"/>
      <c r="C34" s="48">
        <f>SUMPRODUCT(C30:C33,D30:D33)</f>
        <v>4</v>
      </c>
      <c r="D34" s="49">
        <f>SUM(D30:D33)</f>
        <v>9</v>
      </c>
      <c r="E34" s="50" t="s">
        <v>66</v>
      </c>
      <c r="F34" s="51">
        <f>SUMPRODUCT(F30:F33,G30:G33)</f>
        <v>0</v>
      </c>
      <c r="G34" s="52">
        <f>SUM(G30:G33)</f>
        <v>9</v>
      </c>
      <c r="H34" s="68"/>
      <c r="I34" s="64">
        <f>SUMPRODUCT(I30:I33,J30:J33)</f>
        <v>0</v>
      </c>
      <c r="J34" s="65">
        <f>SUM(J30:J33)</f>
        <v>9</v>
      </c>
      <c r="K34" s="66"/>
      <c r="L34" s="57"/>
      <c r="M34" s="57"/>
    </row>
    <row r="35" spans="1:13" ht="18.75" customHeight="1">
      <c r="A35" s="240" t="s">
        <v>67</v>
      </c>
      <c r="B35" s="240"/>
      <c r="C35" s="233" t="s">
        <v>54</v>
      </c>
      <c r="D35" s="234"/>
      <c r="E35" s="47"/>
      <c r="F35" s="233" t="s">
        <v>17</v>
      </c>
      <c r="G35" s="234"/>
      <c r="H35" s="47"/>
      <c r="I35" s="69" t="s">
        <v>17</v>
      </c>
      <c r="J35" s="67"/>
      <c r="K35" s="47"/>
      <c r="L35" s="8"/>
      <c r="M35" s="4"/>
    </row>
    <row r="36" spans="1:13" ht="105">
      <c r="A36" s="29" t="s">
        <v>68</v>
      </c>
      <c r="B36" s="29" t="s">
        <v>69</v>
      </c>
      <c r="C36" s="80">
        <v>0</v>
      </c>
      <c r="D36" s="81">
        <v>2</v>
      </c>
      <c r="E36" s="82" t="s">
        <v>70</v>
      </c>
      <c r="F36" s="90"/>
      <c r="G36" s="91">
        <v>2</v>
      </c>
      <c r="H36" s="92"/>
      <c r="I36" s="93"/>
      <c r="J36" s="94">
        <v>2</v>
      </c>
      <c r="K36" s="95"/>
      <c r="L36" s="5"/>
      <c r="M36" s="5"/>
    </row>
    <row r="37" spans="1:13" ht="30">
      <c r="A37" s="23" t="s">
        <v>71</v>
      </c>
      <c r="B37" s="23" t="s">
        <v>72</v>
      </c>
      <c r="C37" s="84">
        <v>0.65</v>
      </c>
      <c r="D37" s="85">
        <v>2</v>
      </c>
      <c r="E37" s="86" t="s">
        <v>73</v>
      </c>
      <c r="F37" s="87"/>
      <c r="G37" s="88">
        <v>2</v>
      </c>
      <c r="H37" s="89"/>
      <c r="I37" s="77"/>
      <c r="J37" s="78">
        <v>2</v>
      </c>
      <c r="K37" s="79"/>
      <c r="L37" s="5"/>
      <c r="M37" s="5"/>
    </row>
    <row r="38" spans="1:13">
      <c r="A38" s="23" t="s">
        <v>74</v>
      </c>
      <c r="B38" s="23" t="s">
        <v>75</v>
      </c>
      <c r="C38" s="84">
        <v>1</v>
      </c>
      <c r="D38" s="85">
        <v>3</v>
      </c>
      <c r="E38" s="86"/>
      <c r="F38" s="87"/>
      <c r="G38" s="88">
        <v>3</v>
      </c>
      <c r="H38" s="89"/>
      <c r="I38" s="77"/>
      <c r="J38" s="78">
        <v>3</v>
      </c>
      <c r="K38" s="79"/>
      <c r="L38" s="5"/>
      <c r="M38" s="5"/>
    </row>
    <row r="39" spans="1:13" ht="60">
      <c r="A39" s="23" t="s">
        <v>76</v>
      </c>
      <c r="B39" s="23" t="s">
        <v>77</v>
      </c>
      <c r="C39" s="84">
        <v>0</v>
      </c>
      <c r="D39" s="85">
        <v>3</v>
      </c>
      <c r="E39" s="86" t="s">
        <v>78</v>
      </c>
      <c r="F39" s="87"/>
      <c r="G39" s="88">
        <v>3</v>
      </c>
      <c r="H39" s="89"/>
      <c r="I39" s="77"/>
      <c r="J39" s="78">
        <v>3</v>
      </c>
      <c r="K39" s="79"/>
      <c r="L39" s="5"/>
      <c r="M39" s="5"/>
    </row>
    <row r="40" spans="1:13" s="45" customFormat="1" ht="31.5">
      <c r="A40" s="235" t="s">
        <v>24</v>
      </c>
      <c r="B40" s="236"/>
      <c r="C40" s="70">
        <f>SUMPRODUCT(C36:C39,D36:D39)</f>
        <v>4.3</v>
      </c>
      <c r="D40" s="49">
        <f>SUM(D36:D39)</f>
        <v>10</v>
      </c>
      <c r="E40" s="50" t="s">
        <v>79</v>
      </c>
      <c r="F40" s="71">
        <f>SUMPRODUCT(F36:F39,G36:G39)</f>
        <v>0</v>
      </c>
      <c r="G40" s="52">
        <f>SUM(G36:G39)</f>
        <v>10</v>
      </c>
      <c r="H40" s="53"/>
      <c r="I40" s="64">
        <f>SUMPRODUCT(I36:I39,J36:J39)</f>
        <v>0</v>
      </c>
      <c r="J40" s="65">
        <f>SUM(J36:J39)</f>
        <v>10</v>
      </c>
      <c r="K40" s="66"/>
      <c r="L40" s="57"/>
      <c r="M40" s="57"/>
    </row>
    <row r="41" spans="1:13" ht="18.75" customHeight="1">
      <c r="A41" s="46" t="s">
        <v>80</v>
      </c>
      <c r="B41" s="46"/>
      <c r="C41" s="233" t="s">
        <v>17</v>
      </c>
      <c r="D41" s="234"/>
      <c r="E41" s="67" t="s">
        <v>81</v>
      </c>
      <c r="F41" s="233" t="s">
        <v>17</v>
      </c>
      <c r="G41" s="234"/>
      <c r="H41" s="47"/>
      <c r="I41" s="233" t="s">
        <v>17</v>
      </c>
      <c r="J41" s="234"/>
      <c r="K41" s="47"/>
      <c r="L41" s="4"/>
      <c r="M41" s="4"/>
    </row>
    <row r="42" spans="1:13" ht="60">
      <c r="A42" s="23" t="s">
        <v>82</v>
      </c>
      <c r="B42" s="23" t="s">
        <v>83</v>
      </c>
      <c r="C42" s="84">
        <v>0.5</v>
      </c>
      <c r="D42" s="85">
        <v>2</v>
      </c>
      <c r="E42" s="86" t="s">
        <v>84</v>
      </c>
      <c r="F42" s="87"/>
      <c r="G42" s="88">
        <v>2</v>
      </c>
      <c r="H42" s="89"/>
      <c r="I42" s="77"/>
      <c r="J42" s="78">
        <v>2</v>
      </c>
      <c r="K42" s="79"/>
      <c r="L42" s="5"/>
      <c r="M42" s="5"/>
    </row>
    <row r="43" spans="1:13">
      <c r="A43" s="23" t="s">
        <v>85</v>
      </c>
      <c r="B43" s="23" t="s">
        <v>86</v>
      </c>
      <c r="C43" s="84">
        <v>0.5</v>
      </c>
      <c r="D43" s="85">
        <v>2</v>
      </c>
      <c r="E43" s="86" t="s">
        <v>87</v>
      </c>
      <c r="F43" s="87"/>
      <c r="G43" s="88">
        <v>2</v>
      </c>
      <c r="H43" s="89"/>
      <c r="I43" s="77"/>
      <c r="J43" s="78">
        <v>2</v>
      </c>
      <c r="K43" s="79"/>
      <c r="L43" s="5"/>
      <c r="M43" s="5"/>
    </row>
    <row r="44" spans="1:13">
      <c r="A44" s="23" t="s">
        <v>88</v>
      </c>
      <c r="B44" s="23" t="s">
        <v>89</v>
      </c>
      <c r="C44" s="84">
        <v>1</v>
      </c>
      <c r="D44" s="85">
        <v>2</v>
      </c>
      <c r="E44" s="86"/>
      <c r="F44" s="87"/>
      <c r="G44" s="88">
        <v>2</v>
      </c>
      <c r="H44" s="89"/>
      <c r="I44" s="77"/>
      <c r="J44" s="78">
        <v>2</v>
      </c>
      <c r="K44" s="79"/>
      <c r="L44" s="5"/>
    </row>
    <row r="45" spans="1:13" ht="105">
      <c r="A45" s="23" t="s">
        <v>90</v>
      </c>
      <c r="B45" s="23" t="s">
        <v>91</v>
      </c>
      <c r="C45" s="84">
        <f>1.5/4</f>
        <v>0.375</v>
      </c>
      <c r="D45" s="85">
        <v>4</v>
      </c>
      <c r="E45" s="86" t="s">
        <v>92</v>
      </c>
      <c r="F45" s="87"/>
      <c r="G45" s="88">
        <v>4</v>
      </c>
      <c r="H45" s="89"/>
      <c r="I45" s="77"/>
      <c r="J45" s="78">
        <v>4</v>
      </c>
      <c r="K45" s="79"/>
      <c r="L45" s="5"/>
      <c r="M45" s="5"/>
    </row>
    <row r="46" spans="1:13" ht="30">
      <c r="A46" s="23" t="s">
        <v>93</v>
      </c>
      <c r="B46" s="23" t="s">
        <v>94</v>
      </c>
      <c r="C46" s="84">
        <v>0.75</v>
      </c>
      <c r="D46" s="85">
        <v>6</v>
      </c>
      <c r="E46" s="86" t="s">
        <v>95</v>
      </c>
      <c r="F46" s="87"/>
      <c r="G46" s="88">
        <v>6</v>
      </c>
      <c r="H46" s="89"/>
      <c r="I46" s="77"/>
      <c r="J46" s="78">
        <v>6</v>
      </c>
      <c r="K46" s="79"/>
      <c r="L46" s="5"/>
      <c r="M46" s="5"/>
    </row>
    <row r="47" spans="1:13" ht="45">
      <c r="A47" s="23" t="s">
        <v>96</v>
      </c>
      <c r="B47" s="23" t="s">
        <v>97</v>
      </c>
      <c r="C47" s="84">
        <v>0.9</v>
      </c>
      <c r="D47" s="85">
        <v>10</v>
      </c>
      <c r="E47" s="86" t="s">
        <v>98</v>
      </c>
      <c r="F47" s="87"/>
      <c r="G47" s="88">
        <v>10</v>
      </c>
      <c r="H47" s="89"/>
      <c r="I47" s="77"/>
      <c r="J47" s="78">
        <v>10</v>
      </c>
      <c r="K47" s="79"/>
      <c r="L47" s="5"/>
      <c r="M47" s="5"/>
    </row>
    <row r="48" spans="1:13" ht="150">
      <c r="A48" s="23" t="s">
        <v>99</v>
      </c>
      <c r="B48" s="23" t="s">
        <v>100</v>
      </c>
      <c r="C48" s="84">
        <f>3/6</f>
        <v>0.5</v>
      </c>
      <c r="D48" s="85">
        <v>6</v>
      </c>
      <c r="E48" s="86" t="s">
        <v>101</v>
      </c>
      <c r="F48" s="87"/>
      <c r="G48" s="88">
        <v>6</v>
      </c>
      <c r="H48" s="89"/>
      <c r="I48" s="77"/>
      <c r="J48" s="78">
        <v>6</v>
      </c>
      <c r="K48" s="79"/>
      <c r="L48" s="5"/>
      <c r="M48" s="5"/>
    </row>
    <row r="49" spans="1:17">
      <c r="A49" s="13" t="s">
        <v>102</v>
      </c>
      <c r="B49" s="23" t="s">
        <v>103</v>
      </c>
      <c r="C49" s="84">
        <v>1</v>
      </c>
      <c r="D49" s="85">
        <v>3</v>
      </c>
      <c r="E49" s="86"/>
      <c r="F49" s="87"/>
      <c r="G49" s="88">
        <v>3</v>
      </c>
      <c r="H49" s="89"/>
      <c r="I49" s="77"/>
      <c r="J49" s="78">
        <v>3</v>
      </c>
      <c r="K49" s="79"/>
      <c r="L49" s="5"/>
      <c r="M49" s="5"/>
    </row>
    <row r="50" spans="1:17" s="30" customFormat="1" ht="31.5">
      <c r="A50" s="235" t="s">
        <v>24</v>
      </c>
      <c r="B50" s="236"/>
      <c r="C50" s="72">
        <f>SUMPRODUCT(C42:C49,D42:D49)</f>
        <v>25</v>
      </c>
      <c r="D50" s="59">
        <f>SUM(D42:D49)</f>
        <v>35</v>
      </c>
      <c r="E50" s="60" t="s">
        <v>104</v>
      </c>
      <c r="F50" s="71">
        <f>SUMPRODUCT(F42:F49,G42:G49)</f>
        <v>0</v>
      </c>
      <c r="G50" s="52">
        <f>SUM(G42:G49)</f>
        <v>35</v>
      </c>
      <c r="H50" s="53"/>
      <c r="I50" s="54">
        <f>SUMPRODUCT(I42:I49,J42:J49)</f>
        <v>0</v>
      </c>
      <c r="J50" s="55">
        <f>SUM(J42:J49)</f>
        <v>35</v>
      </c>
      <c r="K50" s="56"/>
      <c r="L50" s="57"/>
      <c r="M50" s="57"/>
      <c r="N50" s="45"/>
      <c r="O50" s="45"/>
      <c r="P50" s="45"/>
      <c r="Q50" s="45"/>
    </row>
    <row r="51" spans="1:17" ht="18.399999999999999" customHeight="1">
      <c r="A51" s="240" t="s">
        <v>105</v>
      </c>
      <c r="B51" s="240"/>
      <c r="C51" s="233" t="s">
        <v>54</v>
      </c>
      <c r="D51" s="234"/>
      <c r="E51" s="47"/>
      <c r="F51" s="233" t="s">
        <v>17</v>
      </c>
      <c r="G51" s="234"/>
      <c r="H51" s="47"/>
      <c r="I51" s="233" t="s">
        <v>17</v>
      </c>
      <c r="J51" s="234"/>
      <c r="K51" s="47"/>
      <c r="L51" s="8"/>
      <c r="M51" s="4"/>
    </row>
    <row r="52" spans="1:17">
      <c r="A52" s="29" t="s">
        <v>106</v>
      </c>
      <c r="B52" s="29" t="s">
        <v>107</v>
      </c>
      <c r="C52" s="80">
        <v>1</v>
      </c>
      <c r="D52" s="81">
        <v>2</v>
      </c>
      <c r="E52" s="82"/>
      <c r="F52" s="83"/>
      <c r="G52" s="27">
        <v>2</v>
      </c>
      <c r="H52" s="28"/>
      <c r="I52" s="74"/>
      <c r="J52" s="75">
        <v>2</v>
      </c>
      <c r="K52" s="76"/>
      <c r="L52" s="5"/>
      <c r="M52" s="5"/>
    </row>
    <row r="53" spans="1:17" ht="90">
      <c r="A53" s="23" t="s">
        <v>108</v>
      </c>
      <c r="B53" s="23" t="s">
        <v>109</v>
      </c>
      <c r="C53" s="84">
        <v>0.25</v>
      </c>
      <c r="D53" s="85">
        <v>2</v>
      </c>
      <c r="E53" s="86" t="s">
        <v>110</v>
      </c>
      <c r="F53" s="87"/>
      <c r="G53" s="88">
        <v>2</v>
      </c>
      <c r="H53" s="89"/>
      <c r="I53" s="77"/>
      <c r="J53" s="78">
        <v>2</v>
      </c>
      <c r="K53" s="79"/>
      <c r="L53" s="5"/>
      <c r="M53" s="5"/>
    </row>
    <row r="54" spans="1:17" ht="30">
      <c r="A54" s="23" t="s">
        <v>111</v>
      </c>
      <c r="B54" s="23" t="s">
        <v>112</v>
      </c>
      <c r="C54" s="84">
        <v>1</v>
      </c>
      <c r="D54" s="85">
        <v>1</v>
      </c>
      <c r="E54" s="86"/>
      <c r="F54" s="87"/>
      <c r="G54" s="88">
        <v>1</v>
      </c>
      <c r="H54" s="89"/>
      <c r="I54" s="77"/>
      <c r="J54" s="78">
        <v>1</v>
      </c>
      <c r="K54" s="79"/>
      <c r="L54" s="5"/>
      <c r="M54" s="5"/>
    </row>
    <row r="55" spans="1:17" ht="60">
      <c r="A55" s="23" t="s">
        <v>113</v>
      </c>
      <c r="B55" s="23" t="s">
        <v>114</v>
      </c>
      <c r="C55" s="84">
        <f>2/3</f>
        <v>0.66666666666666663</v>
      </c>
      <c r="D55" s="85">
        <v>4</v>
      </c>
      <c r="E55" s="86" t="s">
        <v>115</v>
      </c>
      <c r="F55" s="87"/>
      <c r="G55" s="88">
        <v>4</v>
      </c>
      <c r="H55" s="89"/>
      <c r="I55" s="77"/>
      <c r="J55" s="78">
        <v>4</v>
      </c>
      <c r="K55" s="79"/>
      <c r="L55" s="5"/>
      <c r="M55" s="5"/>
    </row>
    <row r="56" spans="1:17" ht="30">
      <c r="A56" s="23" t="s">
        <v>116</v>
      </c>
      <c r="B56" s="23" t="s">
        <v>117</v>
      </c>
      <c r="C56" s="84">
        <v>0.9</v>
      </c>
      <c r="D56" s="85">
        <v>2</v>
      </c>
      <c r="E56" s="86" t="s">
        <v>118</v>
      </c>
      <c r="F56" s="87"/>
      <c r="G56" s="88">
        <v>2</v>
      </c>
      <c r="H56" s="89"/>
      <c r="I56" s="77"/>
      <c r="J56" s="78">
        <v>2</v>
      </c>
      <c r="K56" s="79"/>
      <c r="L56" s="6"/>
      <c r="M56" s="5"/>
    </row>
    <row r="57" spans="1:17" s="45" customFormat="1" ht="47.25">
      <c r="A57" s="235" t="s">
        <v>24</v>
      </c>
      <c r="B57" s="236"/>
      <c r="C57" s="58">
        <f>SUMPRODUCT(C52:C56,D52:D56)</f>
        <v>7.9666666666666659</v>
      </c>
      <c r="D57" s="59">
        <f>SUM(D52:D56)</f>
        <v>11</v>
      </c>
      <c r="E57" s="60" t="s">
        <v>119</v>
      </c>
      <c r="F57" s="61">
        <f>SUMPRODUCT(F52:F56,G52:G56)</f>
        <v>0</v>
      </c>
      <c r="G57" s="62">
        <f>SUM(G52:G56)</f>
        <v>11</v>
      </c>
      <c r="H57" s="63"/>
      <c r="I57" s="54">
        <f>SUMPRODUCT(I52:I56,J52:J56)</f>
        <v>0</v>
      </c>
      <c r="J57" s="55">
        <f>SUM(J52:J56)</f>
        <v>11</v>
      </c>
      <c r="K57" s="56"/>
      <c r="L57" s="57"/>
      <c r="M57" s="57"/>
    </row>
    <row r="58" spans="1:17" ht="18.75" customHeight="1">
      <c r="A58" s="263" t="s">
        <v>2</v>
      </c>
      <c r="B58" s="264"/>
      <c r="C58" s="264"/>
      <c r="D58" s="264"/>
      <c r="E58" s="264"/>
      <c r="F58" s="264"/>
      <c r="G58" s="264"/>
      <c r="H58" s="264"/>
      <c r="I58" s="264"/>
      <c r="J58" s="264"/>
      <c r="K58" s="265"/>
      <c r="L58" s="4"/>
      <c r="M58" s="4"/>
    </row>
    <row r="59" spans="1:17">
      <c r="A59" s="250" t="s">
        <v>120</v>
      </c>
      <c r="B59" s="251"/>
      <c r="C59" s="34">
        <f>C11+C18+C23+C28+C34+C40+C50+C57</f>
        <v>73.466666666666669</v>
      </c>
      <c r="D59" s="25">
        <f>D11+D18+D23+D28+D34+D40+D50+D57</f>
        <v>100</v>
      </c>
      <c r="E59" s="26"/>
      <c r="F59" s="35">
        <f>F18+F23+F28+F34+F40+F50+F57</f>
        <v>0</v>
      </c>
      <c r="G59" s="27">
        <f>G11+G18+G23+G28+G34+G40+G50+G57</f>
        <v>100</v>
      </c>
      <c r="H59" s="28"/>
      <c r="I59" s="36">
        <f>I18+I23+I28+I34+I40+I50+I57</f>
        <v>0</v>
      </c>
      <c r="J59" s="32">
        <f>J11+J18+J23+J28+J34+J40+J50+J57</f>
        <v>100</v>
      </c>
      <c r="K59" s="33"/>
      <c r="L59" s="6"/>
      <c r="M59" s="5"/>
    </row>
    <row r="60" spans="1:17" s="45" customFormat="1" ht="15.75">
      <c r="A60" s="252" t="s">
        <v>121</v>
      </c>
      <c r="B60" s="253"/>
      <c r="C60" s="254">
        <f>C59/D59</f>
        <v>0.73466666666666669</v>
      </c>
      <c r="D60" s="255"/>
      <c r="E60" s="256"/>
      <c r="F60" s="257">
        <f>F59/G59</f>
        <v>0</v>
      </c>
      <c r="G60" s="258"/>
      <c r="H60" s="259"/>
      <c r="I60" s="260">
        <f>I59/J59</f>
        <v>0</v>
      </c>
      <c r="J60" s="261"/>
      <c r="K60" s="262"/>
      <c r="L60" s="73"/>
      <c r="M60" s="73"/>
    </row>
  </sheetData>
  <mergeCells count="51">
    <mergeCell ref="C35:D35"/>
    <mergeCell ref="F35:G35"/>
    <mergeCell ref="A40:B40"/>
    <mergeCell ref="A34:B34"/>
    <mergeCell ref="A57:B57"/>
    <mergeCell ref="A58:K58"/>
    <mergeCell ref="C41:D41"/>
    <mergeCell ref="F41:G41"/>
    <mergeCell ref="I41:J41"/>
    <mergeCell ref="A51:B51"/>
    <mergeCell ref="C51:D51"/>
    <mergeCell ref="F51:G51"/>
    <mergeCell ref="I51:J51"/>
    <mergeCell ref="A50:B50"/>
    <mergeCell ref="A59:B59"/>
    <mergeCell ref="A60:B60"/>
    <mergeCell ref="C60:E60"/>
    <mergeCell ref="F60:H60"/>
    <mergeCell ref="I60:K60"/>
    <mergeCell ref="A28:B28"/>
    <mergeCell ref="A35:B35"/>
    <mergeCell ref="N6:P6"/>
    <mergeCell ref="A6:A7"/>
    <mergeCell ref="C6:E6"/>
    <mergeCell ref="F6:H6"/>
    <mergeCell ref="F8:G8"/>
    <mergeCell ref="I8:J8"/>
    <mergeCell ref="I12:J12"/>
    <mergeCell ref="C19:D19"/>
    <mergeCell ref="F19:G19"/>
    <mergeCell ref="I19:J19"/>
    <mergeCell ref="A11:B11"/>
    <mergeCell ref="A12:B12"/>
    <mergeCell ref="A8:B8"/>
    <mergeCell ref="I29:J29"/>
    <mergeCell ref="A2:K2"/>
    <mergeCell ref="A4:K4"/>
    <mergeCell ref="I6:K6"/>
    <mergeCell ref="B6:B7"/>
    <mergeCell ref="A29:B29"/>
    <mergeCell ref="C29:D29"/>
    <mergeCell ref="F29:G29"/>
    <mergeCell ref="A19:B19"/>
    <mergeCell ref="A18:B18"/>
    <mergeCell ref="A23:B23"/>
    <mergeCell ref="C24:D24"/>
    <mergeCell ref="F24:G24"/>
    <mergeCell ref="I24:J24"/>
    <mergeCell ref="C12:D12"/>
    <mergeCell ref="F12:G12"/>
    <mergeCell ref="C8:D8"/>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abSelected="1" topLeftCell="A10" workbookViewId="0">
      <selection activeCell="C9" sqref="C9"/>
    </sheetView>
  </sheetViews>
  <sheetFormatPr defaultColWidth="9.140625" defaultRowHeight="15"/>
  <cols>
    <col min="1" max="1" width="50.5703125" style="38" customWidth="1"/>
    <col min="2" max="2" width="9.28515625" style="38" bestFit="1" customWidth="1"/>
    <col min="3" max="3" width="9.140625" style="38"/>
    <col min="4" max="4" width="9.85546875" style="38" bestFit="1" customWidth="1"/>
    <col min="5" max="5" width="11" style="38" bestFit="1" customWidth="1"/>
    <col min="6" max="6" width="11" style="38" customWidth="1"/>
    <col min="7" max="7" width="54.85546875" style="38" customWidth="1"/>
    <col min="8" max="16384" width="9.140625" style="38"/>
  </cols>
  <sheetData>
    <row r="2" spans="1:7" ht="18.75">
      <c r="A2" s="266" t="s">
        <v>10</v>
      </c>
      <c r="B2" s="266"/>
      <c r="C2" s="266"/>
      <c r="D2" s="266"/>
      <c r="E2" s="266"/>
      <c r="F2" s="266"/>
      <c r="G2" s="266"/>
    </row>
    <row r="3" spans="1:7">
      <c r="A3" s="39"/>
      <c r="B3" s="39"/>
      <c r="C3" s="40"/>
      <c r="D3" s="40"/>
      <c r="E3" s="39"/>
      <c r="F3" s="39"/>
      <c r="G3" s="40"/>
    </row>
    <row r="4" spans="1:7" ht="18.75">
      <c r="A4" s="37" t="s">
        <v>122</v>
      </c>
      <c r="B4" s="37"/>
      <c r="C4" s="37"/>
      <c r="D4" s="37"/>
      <c r="E4" s="37"/>
      <c r="F4" s="37"/>
      <c r="G4" s="37"/>
    </row>
    <row r="5" spans="1:7" ht="15.75" thickBot="1"/>
    <row r="6" spans="1:7" ht="23.25">
      <c r="A6" s="270" t="s">
        <v>6</v>
      </c>
      <c r="B6" s="271"/>
      <c r="C6" s="271"/>
      <c r="D6" s="271"/>
      <c r="E6" s="271"/>
      <c r="F6" s="271"/>
      <c r="G6" s="272"/>
    </row>
    <row r="7" spans="1:7">
      <c r="A7" s="131" t="s">
        <v>123</v>
      </c>
      <c r="B7" s="132" t="s">
        <v>14</v>
      </c>
      <c r="C7" s="132" t="s">
        <v>124</v>
      </c>
      <c r="D7" s="132" t="s">
        <v>4</v>
      </c>
      <c r="E7" s="132" t="s">
        <v>125</v>
      </c>
      <c r="F7" s="132" t="s">
        <v>17</v>
      </c>
      <c r="G7" s="133" t="s">
        <v>15</v>
      </c>
    </row>
    <row r="8" spans="1:7">
      <c r="A8" s="134" t="s">
        <v>126</v>
      </c>
      <c r="B8" s="135">
        <v>1</v>
      </c>
      <c r="C8" s="135">
        <v>1</v>
      </c>
      <c r="D8" s="135">
        <v>4</v>
      </c>
      <c r="E8" s="135">
        <f t="shared" ref="E8:E17" si="0">B8*C8*D8</f>
        <v>4</v>
      </c>
      <c r="F8" s="135" t="s">
        <v>127</v>
      </c>
      <c r="G8" s="136"/>
    </row>
    <row r="9" spans="1:7" ht="60">
      <c r="A9" s="137" t="s">
        <v>128</v>
      </c>
      <c r="B9" s="138">
        <f>10/11</f>
        <v>0.90909090909090906</v>
      </c>
      <c r="C9" s="138">
        <v>0.75</v>
      </c>
      <c r="D9" s="138">
        <v>8</v>
      </c>
      <c r="E9" s="138">
        <f t="shared" si="0"/>
        <v>5.4545454545454541</v>
      </c>
      <c r="F9" s="138" t="s">
        <v>127</v>
      </c>
      <c r="G9" s="222" t="s">
        <v>129</v>
      </c>
    </row>
    <row r="10" spans="1:7" ht="120">
      <c r="A10" s="134" t="s">
        <v>130</v>
      </c>
      <c r="B10" s="135">
        <f>23/25</f>
        <v>0.92</v>
      </c>
      <c r="C10" s="135">
        <v>0.75</v>
      </c>
      <c r="D10" s="135">
        <v>20</v>
      </c>
      <c r="E10" s="135">
        <f t="shared" si="0"/>
        <v>13.8</v>
      </c>
      <c r="F10" s="135" t="s">
        <v>127</v>
      </c>
      <c r="G10" s="223" t="s">
        <v>131</v>
      </c>
    </row>
    <row r="11" spans="1:7" ht="30">
      <c r="A11" s="137" t="s">
        <v>132</v>
      </c>
      <c r="B11" s="138">
        <f>(9/10)</f>
        <v>0.9</v>
      </c>
      <c r="C11" s="138">
        <v>1</v>
      </c>
      <c r="D11" s="138">
        <v>10</v>
      </c>
      <c r="E11" s="138">
        <f t="shared" si="0"/>
        <v>9</v>
      </c>
      <c r="F11" s="138" t="s">
        <v>81</v>
      </c>
      <c r="G11" s="222" t="s">
        <v>133</v>
      </c>
    </row>
    <row r="12" spans="1:7">
      <c r="A12" s="134" t="s">
        <v>134</v>
      </c>
      <c r="B12" s="135">
        <v>1</v>
      </c>
      <c r="C12" s="135">
        <v>1</v>
      </c>
      <c r="D12" s="135">
        <v>10</v>
      </c>
      <c r="E12" s="135">
        <f t="shared" si="0"/>
        <v>10</v>
      </c>
      <c r="F12" s="135" t="s">
        <v>81</v>
      </c>
      <c r="G12" s="136"/>
    </row>
    <row r="13" spans="1:7" ht="60.75">
      <c r="A13" s="134" t="s">
        <v>135</v>
      </c>
      <c r="B13" s="135">
        <f>(11/12)</f>
        <v>0.91666666666666663</v>
      </c>
      <c r="C13" s="135">
        <v>1</v>
      </c>
      <c r="D13" s="135">
        <v>12</v>
      </c>
      <c r="E13" s="135">
        <f t="shared" si="0"/>
        <v>11</v>
      </c>
      <c r="F13" s="135" t="s">
        <v>81</v>
      </c>
      <c r="G13" s="223" t="s">
        <v>136</v>
      </c>
    </row>
    <row r="14" spans="1:7">
      <c r="A14" s="137" t="s">
        <v>137</v>
      </c>
      <c r="B14" s="138">
        <f>11/12</f>
        <v>0.91666666666666663</v>
      </c>
      <c r="C14" s="138">
        <v>1</v>
      </c>
      <c r="D14" s="138">
        <v>12</v>
      </c>
      <c r="E14" s="138">
        <f t="shared" si="0"/>
        <v>11</v>
      </c>
      <c r="F14" s="138" t="s">
        <v>18</v>
      </c>
      <c r="G14" s="139" t="s">
        <v>138</v>
      </c>
    </row>
    <row r="15" spans="1:7">
      <c r="A15" s="134" t="s">
        <v>139</v>
      </c>
      <c r="B15" s="135">
        <v>1</v>
      </c>
      <c r="C15" s="135">
        <v>1</v>
      </c>
      <c r="D15" s="135">
        <v>10</v>
      </c>
      <c r="E15" s="135">
        <f t="shared" si="0"/>
        <v>10</v>
      </c>
      <c r="F15" s="135" t="s">
        <v>18</v>
      </c>
      <c r="G15" s="136"/>
    </row>
    <row r="16" spans="1:7">
      <c r="A16" s="137" t="s">
        <v>140</v>
      </c>
      <c r="B16" s="138">
        <v>1</v>
      </c>
      <c r="C16" s="138">
        <v>1</v>
      </c>
      <c r="D16" s="138">
        <v>8</v>
      </c>
      <c r="E16" s="138">
        <f t="shared" si="0"/>
        <v>8</v>
      </c>
      <c r="F16" s="138" t="s">
        <v>18</v>
      </c>
      <c r="G16" s="139"/>
    </row>
    <row r="17" spans="1:7">
      <c r="A17" s="140" t="s">
        <v>141</v>
      </c>
      <c r="B17" s="141">
        <f>5/6</f>
        <v>0.83333333333333337</v>
      </c>
      <c r="C17" s="141">
        <v>1</v>
      </c>
      <c r="D17" s="141">
        <v>6</v>
      </c>
      <c r="E17" s="141">
        <f t="shared" si="0"/>
        <v>5</v>
      </c>
      <c r="F17" s="141" t="s">
        <v>18</v>
      </c>
      <c r="G17" s="142" t="s">
        <v>142</v>
      </c>
    </row>
    <row r="18" spans="1:7">
      <c r="A18" s="143" t="s">
        <v>143</v>
      </c>
      <c r="B18" s="273"/>
      <c r="C18" s="273"/>
      <c r="D18" s="144">
        <f>SUM(D8:D17)</f>
        <v>100</v>
      </c>
      <c r="E18" s="145">
        <f>(SUM(E8:E17)+E20+E21)/D18</f>
        <v>0.82254545454545447</v>
      </c>
      <c r="F18" s="145"/>
      <c r="G18" s="146"/>
    </row>
    <row r="19" spans="1:7">
      <c r="A19" s="147" t="s">
        <v>144</v>
      </c>
      <c r="B19" s="148" t="s">
        <v>14</v>
      </c>
      <c r="C19" s="148"/>
      <c r="D19" s="148" t="s">
        <v>4</v>
      </c>
      <c r="E19" s="149" t="s">
        <v>125</v>
      </c>
      <c r="F19" s="149"/>
      <c r="G19" s="150" t="s">
        <v>15</v>
      </c>
    </row>
    <row r="20" spans="1:7" ht="60">
      <c r="A20" s="151" t="s">
        <v>145</v>
      </c>
      <c r="B20" s="152">
        <v>0.5</v>
      </c>
      <c r="C20" s="152"/>
      <c r="D20" s="153">
        <v>-10</v>
      </c>
      <c r="E20" s="152">
        <f>B20*D20</f>
        <v>-5</v>
      </c>
      <c r="F20" s="152"/>
      <c r="G20" s="224" t="s">
        <v>146</v>
      </c>
    </row>
    <row r="21" spans="1:7">
      <c r="A21" s="154" t="s">
        <v>147</v>
      </c>
      <c r="B21" s="155">
        <v>0</v>
      </c>
      <c r="C21" s="155"/>
      <c r="D21" s="156">
        <v>-15</v>
      </c>
      <c r="E21" s="155">
        <f>B21*D21</f>
        <v>0</v>
      </c>
      <c r="F21" s="155"/>
      <c r="G21" s="157"/>
    </row>
    <row r="22" spans="1:7" ht="23.25">
      <c r="A22" s="274" t="s">
        <v>7</v>
      </c>
      <c r="B22" s="275"/>
      <c r="C22" s="275"/>
      <c r="D22" s="275"/>
      <c r="E22" s="275"/>
      <c r="F22" s="275"/>
      <c r="G22" s="276"/>
    </row>
    <row r="23" spans="1:7">
      <c r="A23" s="158" t="s">
        <v>123</v>
      </c>
      <c r="B23" s="159" t="s">
        <v>14</v>
      </c>
      <c r="C23" s="159" t="s">
        <v>124</v>
      </c>
      <c r="D23" s="159" t="s">
        <v>4</v>
      </c>
      <c r="E23" s="159" t="s">
        <v>125</v>
      </c>
      <c r="F23" s="159" t="s">
        <v>17</v>
      </c>
      <c r="G23" s="160" t="s">
        <v>15</v>
      </c>
    </row>
    <row r="24" spans="1:7">
      <c r="A24" s="161" t="s">
        <v>148</v>
      </c>
      <c r="B24" s="162">
        <v>0</v>
      </c>
      <c r="C24" s="162">
        <v>0</v>
      </c>
      <c r="D24" s="162">
        <v>20</v>
      </c>
      <c r="E24" s="162">
        <f>B24*C24*D24</f>
        <v>0</v>
      </c>
      <c r="F24" s="162"/>
      <c r="G24" s="163"/>
    </row>
    <row r="25" spans="1:7">
      <c r="A25" s="164" t="s">
        <v>149</v>
      </c>
      <c r="B25" s="165">
        <v>0</v>
      </c>
      <c r="C25" s="165">
        <v>0</v>
      </c>
      <c r="D25" s="165">
        <v>6</v>
      </c>
      <c r="E25" s="165">
        <f t="shared" ref="E25:E33" si="1">B25*C25*D25</f>
        <v>0</v>
      </c>
      <c r="F25" s="165"/>
      <c r="G25" s="166"/>
    </row>
    <row r="26" spans="1:7">
      <c r="A26" s="161" t="s">
        <v>150</v>
      </c>
      <c r="B26" s="162">
        <v>0</v>
      </c>
      <c r="C26" s="162">
        <v>0</v>
      </c>
      <c r="D26" s="162">
        <v>12</v>
      </c>
      <c r="E26" s="162">
        <f t="shared" si="1"/>
        <v>0</v>
      </c>
      <c r="F26" s="162"/>
      <c r="G26" s="163"/>
    </row>
    <row r="27" spans="1:7">
      <c r="A27" s="164" t="s">
        <v>151</v>
      </c>
      <c r="B27" s="165">
        <v>0</v>
      </c>
      <c r="C27" s="165">
        <v>0</v>
      </c>
      <c r="D27" s="165">
        <v>8</v>
      </c>
      <c r="E27" s="165">
        <f t="shared" si="1"/>
        <v>0</v>
      </c>
      <c r="F27" s="165"/>
      <c r="G27" s="166"/>
    </row>
    <row r="28" spans="1:7">
      <c r="A28" s="161" t="s">
        <v>152</v>
      </c>
      <c r="B28" s="162">
        <v>0</v>
      </c>
      <c r="C28" s="162">
        <v>0</v>
      </c>
      <c r="D28" s="162">
        <v>6</v>
      </c>
      <c r="E28" s="162">
        <f t="shared" si="1"/>
        <v>0</v>
      </c>
      <c r="F28" s="162"/>
      <c r="G28" s="163"/>
    </row>
    <row r="29" spans="1:7">
      <c r="A29" s="164" t="s">
        <v>153</v>
      </c>
      <c r="B29" s="165">
        <v>0</v>
      </c>
      <c r="C29" s="165">
        <v>0</v>
      </c>
      <c r="D29" s="165">
        <v>14</v>
      </c>
      <c r="E29" s="165">
        <f t="shared" si="1"/>
        <v>0</v>
      </c>
      <c r="F29" s="165"/>
      <c r="G29" s="166"/>
    </row>
    <row r="30" spans="1:7">
      <c r="A30" s="161" t="s">
        <v>154</v>
      </c>
      <c r="B30" s="162">
        <v>0</v>
      </c>
      <c r="C30" s="162">
        <v>0</v>
      </c>
      <c r="D30" s="162">
        <v>12</v>
      </c>
      <c r="E30" s="162">
        <f t="shared" si="1"/>
        <v>0</v>
      </c>
      <c r="F30" s="162"/>
      <c r="G30" s="163"/>
    </row>
    <row r="31" spans="1:7">
      <c r="A31" s="164" t="s">
        <v>155</v>
      </c>
      <c r="B31" s="165">
        <v>0</v>
      </c>
      <c r="C31" s="165">
        <v>0</v>
      </c>
      <c r="D31" s="165">
        <v>4</v>
      </c>
      <c r="E31" s="165">
        <f t="shared" si="1"/>
        <v>0</v>
      </c>
      <c r="F31" s="165"/>
      <c r="G31" s="166"/>
    </row>
    <row r="32" spans="1:7">
      <c r="A32" s="161" t="s">
        <v>156</v>
      </c>
      <c r="B32" s="162">
        <v>0</v>
      </c>
      <c r="C32" s="162">
        <v>0</v>
      </c>
      <c r="D32" s="162">
        <v>10</v>
      </c>
      <c r="E32" s="162">
        <f t="shared" si="1"/>
        <v>0</v>
      </c>
      <c r="F32" s="162"/>
      <c r="G32" s="163"/>
    </row>
    <row r="33" spans="1:7">
      <c r="A33" s="167" t="s">
        <v>157</v>
      </c>
      <c r="B33" s="168">
        <v>0</v>
      </c>
      <c r="C33" s="168">
        <v>0</v>
      </c>
      <c r="D33" s="168">
        <v>8</v>
      </c>
      <c r="E33" s="168">
        <f t="shared" si="1"/>
        <v>0</v>
      </c>
      <c r="F33" s="168"/>
      <c r="G33" s="169"/>
    </row>
    <row r="34" spans="1:7">
      <c r="A34" s="170" t="s">
        <v>143</v>
      </c>
      <c r="B34" s="171"/>
      <c r="C34" s="171"/>
      <c r="D34" s="171">
        <f>SUM(D24:D33)</f>
        <v>100</v>
      </c>
      <c r="E34" s="172">
        <f>(SUM(E24:E33) + E36+E37+E38)/D34</f>
        <v>0</v>
      </c>
      <c r="F34" s="172"/>
      <c r="G34" s="173"/>
    </row>
    <row r="35" spans="1:7">
      <c r="A35" s="174" t="s">
        <v>144</v>
      </c>
      <c r="B35" s="175" t="s">
        <v>14</v>
      </c>
      <c r="C35" s="175"/>
      <c r="D35" s="175" t="s">
        <v>4</v>
      </c>
      <c r="E35" s="176" t="s">
        <v>125</v>
      </c>
      <c r="F35" s="176"/>
      <c r="G35" s="177" t="s">
        <v>15</v>
      </c>
    </row>
    <row r="36" spans="1:7">
      <c r="A36" s="178" t="s">
        <v>145</v>
      </c>
      <c r="B36" s="179">
        <v>0</v>
      </c>
      <c r="C36" s="179"/>
      <c r="D36" s="180">
        <v>-10</v>
      </c>
      <c r="E36" s="179">
        <f>B36*D36</f>
        <v>0</v>
      </c>
      <c r="F36" s="179"/>
      <c r="G36" s="181"/>
    </row>
    <row r="37" spans="1:7">
      <c r="A37" s="182" t="s">
        <v>158</v>
      </c>
      <c r="B37" s="183">
        <v>0</v>
      </c>
      <c r="C37" s="183"/>
      <c r="D37" s="184">
        <v>-15</v>
      </c>
      <c r="E37" s="183">
        <f>B37*D37</f>
        <v>0</v>
      </c>
      <c r="F37" s="183"/>
      <c r="G37" s="185"/>
    </row>
    <row r="38" spans="1:7">
      <c r="A38" s="186" t="s">
        <v>159</v>
      </c>
      <c r="B38" s="187">
        <v>0</v>
      </c>
      <c r="C38" s="187"/>
      <c r="D38" s="188">
        <v>-5</v>
      </c>
      <c r="E38" s="187">
        <f>B38*D38</f>
        <v>0</v>
      </c>
      <c r="F38" s="187"/>
      <c r="G38" s="189"/>
    </row>
    <row r="39" spans="1:7" ht="23.25">
      <c r="A39" s="267" t="s">
        <v>8</v>
      </c>
      <c r="B39" s="268"/>
      <c r="C39" s="268"/>
      <c r="D39" s="268"/>
      <c r="E39" s="268"/>
      <c r="F39" s="268"/>
      <c r="G39" s="269"/>
    </row>
    <row r="40" spans="1:7">
      <c r="A40" s="190" t="s">
        <v>123</v>
      </c>
      <c r="B40" s="191" t="s">
        <v>14</v>
      </c>
      <c r="C40" s="191" t="s">
        <v>124</v>
      </c>
      <c r="D40" s="191" t="s">
        <v>4</v>
      </c>
      <c r="E40" s="191" t="s">
        <v>125</v>
      </c>
      <c r="F40" s="191" t="s">
        <v>17</v>
      </c>
      <c r="G40" s="192" t="s">
        <v>15</v>
      </c>
    </row>
    <row r="41" spans="1:7">
      <c r="A41" s="193" t="s">
        <v>160</v>
      </c>
      <c r="B41" s="194">
        <v>0</v>
      </c>
      <c r="C41" s="194">
        <v>0</v>
      </c>
      <c r="D41" s="194">
        <v>16</v>
      </c>
      <c r="E41" s="194">
        <f t="shared" ref="E41:E49" si="2">B41*C41*D41</f>
        <v>0</v>
      </c>
      <c r="F41" s="194"/>
      <c r="G41" s="195"/>
    </row>
    <row r="42" spans="1:7">
      <c r="A42" s="196" t="s">
        <v>161</v>
      </c>
      <c r="B42" s="197">
        <v>0</v>
      </c>
      <c r="C42" s="197">
        <v>0</v>
      </c>
      <c r="D42" s="197">
        <v>16</v>
      </c>
      <c r="E42" s="197">
        <f t="shared" si="2"/>
        <v>0</v>
      </c>
      <c r="F42" s="197"/>
      <c r="G42" s="198"/>
    </row>
    <row r="43" spans="1:7">
      <c r="A43" s="193" t="s">
        <v>162</v>
      </c>
      <c r="B43" s="194">
        <v>0</v>
      </c>
      <c r="C43" s="194">
        <v>0</v>
      </c>
      <c r="D43" s="194">
        <v>15</v>
      </c>
      <c r="E43" s="194">
        <f t="shared" si="2"/>
        <v>0</v>
      </c>
      <c r="F43" s="194"/>
      <c r="G43" s="195"/>
    </row>
    <row r="44" spans="1:7">
      <c r="A44" s="196" t="s">
        <v>163</v>
      </c>
      <c r="B44" s="197">
        <v>0</v>
      </c>
      <c r="C44" s="197">
        <v>0</v>
      </c>
      <c r="D44" s="197">
        <v>15</v>
      </c>
      <c r="E44" s="197">
        <f t="shared" si="2"/>
        <v>0</v>
      </c>
      <c r="F44" s="197"/>
      <c r="G44" s="198"/>
    </row>
    <row r="45" spans="1:7">
      <c r="A45" s="193" t="s">
        <v>164</v>
      </c>
      <c r="B45" s="194">
        <v>0</v>
      </c>
      <c r="C45" s="194">
        <v>0</v>
      </c>
      <c r="D45" s="194">
        <v>10</v>
      </c>
      <c r="E45" s="194">
        <f t="shared" si="2"/>
        <v>0</v>
      </c>
      <c r="F45" s="194"/>
      <c r="G45" s="195"/>
    </row>
    <row r="46" spans="1:7">
      <c r="A46" s="196" t="s">
        <v>165</v>
      </c>
      <c r="B46" s="197">
        <v>0</v>
      </c>
      <c r="C46" s="197">
        <v>0</v>
      </c>
      <c r="D46" s="197">
        <v>8</v>
      </c>
      <c r="E46" s="197">
        <f t="shared" si="2"/>
        <v>0</v>
      </c>
      <c r="F46" s="197"/>
      <c r="G46" s="198"/>
    </row>
    <row r="47" spans="1:7">
      <c r="A47" s="193" t="s">
        <v>166</v>
      </c>
      <c r="B47" s="194">
        <v>0</v>
      </c>
      <c r="C47" s="194">
        <v>0</v>
      </c>
      <c r="D47" s="194">
        <v>8</v>
      </c>
      <c r="E47" s="194">
        <f t="shared" si="2"/>
        <v>0</v>
      </c>
      <c r="F47" s="194"/>
      <c r="G47" s="195"/>
    </row>
    <row r="48" spans="1:7">
      <c r="A48" s="196" t="s">
        <v>167</v>
      </c>
      <c r="B48" s="197">
        <v>0</v>
      </c>
      <c r="C48" s="197">
        <v>0</v>
      </c>
      <c r="D48" s="197">
        <v>8</v>
      </c>
      <c r="E48" s="197">
        <f t="shared" si="2"/>
        <v>0</v>
      </c>
      <c r="F48" s="197"/>
      <c r="G48" s="198"/>
    </row>
    <row r="49" spans="1:7">
      <c r="A49" s="199" t="s">
        <v>168</v>
      </c>
      <c r="B49" s="200">
        <v>0</v>
      </c>
      <c r="C49" s="200">
        <v>0</v>
      </c>
      <c r="D49" s="200">
        <v>4</v>
      </c>
      <c r="E49" s="200">
        <f t="shared" si="2"/>
        <v>0</v>
      </c>
      <c r="F49" s="200"/>
      <c r="G49" s="201"/>
    </row>
    <row r="50" spans="1:7">
      <c r="A50" s="202" t="s">
        <v>143</v>
      </c>
      <c r="B50" s="203"/>
      <c r="C50" s="203"/>
      <c r="D50" s="203">
        <f>SUM(D41:D49)</f>
        <v>100</v>
      </c>
      <c r="E50" s="204">
        <f>(SUM(E41:E49) +E52+E53+E54)/D50</f>
        <v>0</v>
      </c>
      <c r="F50" s="204"/>
      <c r="G50" s="205"/>
    </row>
    <row r="51" spans="1:7">
      <c r="A51" s="206" t="s">
        <v>144</v>
      </c>
      <c r="B51" s="207" t="s">
        <v>14</v>
      </c>
      <c r="C51" s="207"/>
      <c r="D51" s="207" t="s">
        <v>4</v>
      </c>
      <c r="E51" s="208" t="s">
        <v>125</v>
      </c>
      <c r="F51" s="208"/>
      <c r="G51" s="209" t="s">
        <v>15</v>
      </c>
    </row>
    <row r="52" spans="1:7">
      <c r="A52" s="210" t="s">
        <v>145</v>
      </c>
      <c r="B52" s="211">
        <v>0</v>
      </c>
      <c r="C52" s="211"/>
      <c r="D52" s="212">
        <v>-10</v>
      </c>
      <c r="E52" s="211">
        <f>B52*D52</f>
        <v>0</v>
      </c>
      <c r="F52" s="211"/>
      <c r="G52" s="213"/>
    </row>
    <row r="53" spans="1:7">
      <c r="A53" s="214" t="s">
        <v>169</v>
      </c>
      <c r="B53" s="215">
        <v>0</v>
      </c>
      <c r="C53" s="215"/>
      <c r="D53" s="216">
        <v>-15</v>
      </c>
      <c r="E53" s="215">
        <f>B53*D53</f>
        <v>0</v>
      </c>
      <c r="F53" s="215"/>
      <c r="G53" s="217"/>
    </row>
    <row r="54" spans="1:7">
      <c r="A54" s="218" t="s">
        <v>159</v>
      </c>
      <c r="B54" s="219">
        <v>0</v>
      </c>
      <c r="C54" s="219"/>
      <c r="D54" s="220">
        <v>-5</v>
      </c>
      <c r="E54" s="219">
        <f>B54*D54</f>
        <v>0</v>
      </c>
      <c r="F54" s="219"/>
      <c r="G54" s="221"/>
    </row>
  </sheetData>
  <mergeCells count="5">
    <mergeCell ref="A2:G2"/>
    <mergeCell ref="A39:G39"/>
    <mergeCell ref="A6:G6"/>
    <mergeCell ref="B18:C18"/>
    <mergeCell ref="A22:G22"/>
  </mergeCells>
  <dataValidations count="3">
    <dataValidation type="decimal" allowBlank="1" showInputMessage="1" showErrorMessage="1" sqref="E21:F21 B36:B38 B20:B21 B18 B8:B17 B24:B33 B41:B49 B52:B54" xr:uid="{CC44C972-8B8F-4678-BAEB-D51FFB0200E2}">
      <formula1>0</formula1>
      <formula2>1</formula2>
    </dataValidation>
    <dataValidation type="list" allowBlank="1" showInputMessage="1" showErrorMessage="1" sqref="C20 C8:C17 C41:C49"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2022-03-02T23:51:38Z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