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_Cuatrimestre/Prog_Aplicada/CODIGO/FINAL/"/>
    </mc:Choice>
  </mc:AlternateContent>
  <xr:revisionPtr revIDLastSave="0" documentId="8_{65EFF830-9DB3-B94B-9DCA-20CFE42EA2D4}" xr6:coauthVersionLast="47" xr6:coauthVersionMax="47" xr10:uidLastSave="{00000000-0000-0000-0000-000000000000}"/>
  <bookViews>
    <workbookView xWindow="20760" yWindow="5120" windowWidth="30440" windowHeight="12940" xr2:uid="{14902B8B-BB25-F042-A53E-FE196C6B01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O13" i="1"/>
  <c r="P13" i="1"/>
  <c r="S7" i="1"/>
  <c r="S8" i="1" s="1"/>
  <c r="S9" i="1" s="1"/>
  <c r="S10" i="1" s="1"/>
  <c r="S11" i="1" s="1"/>
  <c r="S12" i="1" s="1"/>
  <c r="S13" i="1" s="1"/>
  <c r="M7" i="1"/>
  <c r="M8" i="1"/>
  <c r="M9" i="1"/>
  <c r="M10" i="1"/>
  <c r="M11" i="1"/>
  <c r="M12" i="1"/>
  <c r="M6" i="1"/>
  <c r="O7" i="1"/>
  <c r="P9" i="1" s="1"/>
  <c r="Q9" i="1" s="1"/>
  <c r="O8" i="1"/>
  <c r="O9" i="1"/>
  <c r="O10" i="1"/>
  <c r="O11" i="1"/>
  <c r="O12" i="1"/>
  <c r="O6" i="1"/>
  <c r="P6" i="1" l="1"/>
  <c r="Q6" i="1" s="1"/>
  <c r="P8" i="1"/>
  <c r="Q8" i="1" s="1"/>
  <c r="Q13" i="1"/>
  <c r="T13" i="1" s="1"/>
  <c r="U13" i="1" s="1"/>
  <c r="W13" i="1" s="1"/>
  <c r="X13" i="1" s="1"/>
  <c r="T6" i="1"/>
  <c r="U6" i="1" s="1"/>
  <c r="P11" i="1"/>
  <c r="T9" i="1"/>
  <c r="U9" i="1" s="1"/>
  <c r="W9" i="1" s="1"/>
  <c r="X9" i="1" s="1"/>
  <c r="P7" i="1"/>
  <c r="P10" i="1"/>
  <c r="P12" i="1"/>
  <c r="Q12" i="1" s="1"/>
  <c r="T12" i="1" s="1"/>
  <c r="U12" i="1" s="1"/>
  <c r="W12" i="1" s="1"/>
  <c r="X12" i="1" s="1"/>
  <c r="T8" i="1"/>
  <c r="U8" i="1" s="1"/>
  <c r="W8" i="1" s="1"/>
  <c r="X8" i="1" s="1"/>
  <c r="W6" i="1" l="1"/>
  <c r="X6" i="1" s="1"/>
  <c r="Q10" i="1"/>
  <c r="T10" i="1" s="1"/>
  <c r="U10" i="1" s="1"/>
  <c r="W10" i="1" s="1"/>
  <c r="X10" i="1" s="1"/>
  <c r="Q11" i="1"/>
  <c r="T11" i="1" s="1"/>
  <c r="U11" i="1" s="1"/>
  <c r="W11" i="1" s="1"/>
  <c r="X11" i="1" s="1"/>
  <c r="Q7" i="1"/>
  <c r="T7" i="1" s="1"/>
  <c r="U7" i="1" s="1"/>
  <c r="W7" i="1" l="1"/>
  <c r="X7" i="1" s="1"/>
  <c r="U3" i="1"/>
  <c r="X2" i="1"/>
  <c r="X3" i="1" s="1"/>
</calcChain>
</file>

<file path=xl/sharedStrings.xml><?xml version="1.0" encoding="utf-8"?>
<sst xmlns="http://schemas.openxmlformats.org/spreadsheetml/2006/main" count="7" uniqueCount="6">
  <si>
    <t>Obj: precio = VN</t>
  </si>
  <si>
    <t>X</t>
  </si>
  <si>
    <t>TASA C</t>
  </si>
  <si>
    <t>EMISION</t>
  </si>
  <si>
    <t>VN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</si>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</sst>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1" applyFont="1"/>
    <xf numFmtId="10" fontId="2" fillId="0" borderId="0" xfId="0" applyNumberFormat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28</xdr:row>
      <xdr:rowOff>119668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24B801-CA10-F53F-C5AB-133A752A4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5809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512-4185-2543-A428-36EA69092A0A}">
  <dimension ref="K1:X13"/>
  <sheetViews>
    <sheetView tabSelected="1" zoomScale="89" workbookViewId="0">
      <selection activeCell="U4" sqref="U4"/>
    </sheetView>
  </sheetViews>
  <sheetFormatPr defaultColWidth="11" defaultRowHeight="15.95"/>
  <cols>
    <col min="11" max="11" width="13.375" customWidth="1"/>
    <col min="14" max="14" width="15.5" customWidth="1"/>
    <col min="15" max="15" width="10.875" style="3"/>
    <col min="17" max="17" width="8.625" customWidth="1"/>
  </cols>
  <sheetData>
    <row r="1" spans="11:24">
      <c r="O1"/>
    </row>
    <row r="2" spans="11:24">
      <c r="O2"/>
      <c r="X2">
        <f>+SUM(X6:X13)/U3</f>
        <v>5.9127141429521144</v>
      </c>
    </row>
    <row r="3" spans="11:24">
      <c r="K3" t="s">
        <v>0</v>
      </c>
      <c r="O3"/>
      <c r="U3">
        <f>+SUM(U6:U13)</f>
        <v>84.012434464051523</v>
      </c>
      <c r="X3">
        <f>+X2/2</f>
        <v>2.9563570714760572</v>
      </c>
    </row>
    <row r="4" spans="11:24">
      <c r="O4"/>
    </row>
    <row r="5" spans="11:24">
      <c r="O5" t="s">
        <v>1</v>
      </c>
      <c r="P5" t="s">
        <v>2</v>
      </c>
      <c r="S5">
        <v>100</v>
      </c>
    </row>
    <row r="6" spans="11:24">
      <c r="K6" s="1">
        <v>45147</v>
      </c>
      <c r="L6" t="s">
        <v>3</v>
      </c>
      <c r="M6">
        <f>+YEARFRAC($K$6,N6)*2</f>
        <v>0</v>
      </c>
      <c r="N6" s="1">
        <v>45147</v>
      </c>
      <c r="O6" s="3">
        <f>+$L$9</f>
        <v>0</v>
      </c>
      <c r="P6" s="5">
        <f>+O6/2</f>
        <v>0</v>
      </c>
      <c r="Q6">
        <f>+P6*S5</f>
        <v>0</v>
      </c>
      <c r="S6">
        <v>100</v>
      </c>
      <c r="T6">
        <f>+R6+Q6</f>
        <v>0</v>
      </c>
      <c r="U6">
        <f>+T6/(1+0.075/2)^M6</f>
        <v>0</v>
      </c>
      <c r="W6">
        <f>+U6/(1+L10/2)^M6</f>
        <v>0</v>
      </c>
      <c r="X6">
        <f>+W6*M6</f>
        <v>0</v>
      </c>
    </row>
    <row r="7" spans="11:24">
      <c r="K7">
        <v>100</v>
      </c>
      <c r="L7" t="s">
        <v>4</v>
      </c>
      <c r="M7">
        <f t="shared" ref="M7:M13" si="0">+YEARFRAC($K$6,N7)*2</f>
        <v>1</v>
      </c>
      <c r="N7" s="1">
        <v>45331</v>
      </c>
      <c r="O7" s="3">
        <f t="shared" ref="O7:O13" si="1">+$L$9</f>
        <v>0</v>
      </c>
      <c r="P7" s="5">
        <f>+O7/2</f>
        <v>0</v>
      </c>
      <c r="Q7">
        <f t="shared" ref="Q7:Q12" si="2">+P7*S6</f>
        <v>0</v>
      </c>
      <c r="S7">
        <f>+S6-R7</f>
        <v>100</v>
      </c>
      <c r="T7">
        <f t="shared" ref="T7:T12" si="3">+R7+Q7</f>
        <v>0</v>
      </c>
      <c r="U7">
        <f t="shared" ref="U7:U12" si="4">+T7/(1+0.075/2)^M7</f>
        <v>0</v>
      </c>
      <c r="W7">
        <f t="shared" ref="W7:W12" si="5">+U7/(1+L11/2)^M7</f>
        <v>0</v>
      </c>
      <c r="X7">
        <f t="shared" ref="X7:X12" si="6">+W7*M7</f>
        <v>0</v>
      </c>
    </row>
    <row r="8" spans="11:24">
      <c r="K8" t="s">
        <v>5</v>
      </c>
      <c r="L8">
        <v>2</v>
      </c>
      <c r="M8">
        <f t="shared" si="0"/>
        <v>2</v>
      </c>
      <c r="N8" s="1">
        <v>45513</v>
      </c>
      <c r="O8" s="3">
        <f t="shared" si="1"/>
        <v>0</v>
      </c>
      <c r="P8" s="2">
        <f>+O6+1%/2</f>
        <v>5.0000000000000001E-3</v>
      </c>
      <c r="Q8">
        <f t="shared" si="2"/>
        <v>0.5</v>
      </c>
      <c r="S8">
        <f t="shared" ref="S8:S12" si="7">+S7-R8</f>
        <v>100</v>
      </c>
      <c r="T8">
        <f t="shared" si="3"/>
        <v>0.5</v>
      </c>
      <c r="U8">
        <f t="shared" si="4"/>
        <v>0.4645086369574683</v>
      </c>
      <c r="W8">
        <f t="shared" si="5"/>
        <v>0.4645086369574683</v>
      </c>
      <c r="X8">
        <f t="shared" si="6"/>
        <v>0.9290172739149366</v>
      </c>
    </row>
    <row r="9" spans="11:24">
      <c r="K9" t="s">
        <v>1</v>
      </c>
      <c r="L9">
        <v>0</v>
      </c>
      <c r="M9">
        <f t="shared" si="0"/>
        <v>3</v>
      </c>
      <c r="N9" s="1">
        <v>45697</v>
      </c>
      <c r="O9" s="3">
        <f t="shared" si="1"/>
        <v>0</v>
      </c>
      <c r="P9" s="2">
        <f>+O7+1%/2</f>
        <v>5.0000000000000001E-3</v>
      </c>
      <c r="Q9">
        <f t="shared" si="2"/>
        <v>0.5</v>
      </c>
      <c r="S9">
        <f t="shared" si="7"/>
        <v>100</v>
      </c>
      <c r="T9">
        <f t="shared" si="3"/>
        <v>0.5</v>
      </c>
      <c r="U9">
        <f t="shared" si="4"/>
        <v>0.4477191681517767</v>
      </c>
      <c r="W9">
        <f t="shared" si="5"/>
        <v>0.4477191681517767</v>
      </c>
      <c r="X9">
        <f t="shared" si="6"/>
        <v>1.3431575044553301</v>
      </c>
    </row>
    <row r="10" spans="11:24">
      <c r="L10">
        <v>7.4999999999999997E-2</v>
      </c>
      <c r="M10">
        <f t="shared" si="0"/>
        <v>4</v>
      </c>
      <c r="N10" s="1">
        <v>45878</v>
      </c>
      <c r="O10" s="3">
        <f t="shared" si="1"/>
        <v>0</v>
      </c>
      <c r="P10" s="4">
        <f>+O8+0.02/2</f>
        <v>0.01</v>
      </c>
      <c r="Q10">
        <f t="shared" si="2"/>
        <v>1</v>
      </c>
      <c r="S10">
        <f t="shared" si="7"/>
        <v>100</v>
      </c>
      <c r="T10">
        <f t="shared" si="3"/>
        <v>1</v>
      </c>
      <c r="U10">
        <f t="shared" si="4"/>
        <v>0.86307309523234044</v>
      </c>
      <c r="W10">
        <f t="shared" si="5"/>
        <v>0.86307309523234044</v>
      </c>
      <c r="X10">
        <f t="shared" si="6"/>
        <v>3.4522923809293617</v>
      </c>
    </row>
    <row r="11" spans="11:24">
      <c r="M11">
        <f t="shared" si="0"/>
        <v>5</v>
      </c>
      <c r="N11" s="1">
        <v>46062</v>
      </c>
      <c r="O11" s="3">
        <f t="shared" si="1"/>
        <v>0</v>
      </c>
      <c r="P11" s="4">
        <f>+O9+0.02/2</f>
        <v>0.01</v>
      </c>
      <c r="Q11">
        <f t="shared" si="2"/>
        <v>1</v>
      </c>
      <c r="R11">
        <v>33.33</v>
      </c>
      <c r="S11">
        <f t="shared" si="7"/>
        <v>66.67</v>
      </c>
      <c r="T11">
        <f t="shared" si="3"/>
        <v>34.33</v>
      </c>
      <c r="U11">
        <f t="shared" si="4"/>
        <v>28.558360828266256</v>
      </c>
      <c r="W11">
        <f t="shared" si="5"/>
        <v>28.558360828266256</v>
      </c>
      <c r="X11">
        <f t="shared" si="6"/>
        <v>142.79180414133128</v>
      </c>
    </row>
    <row r="12" spans="11:24">
      <c r="M12">
        <f t="shared" si="0"/>
        <v>6</v>
      </c>
      <c r="N12" s="1">
        <v>46243</v>
      </c>
      <c r="O12" s="3">
        <f t="shared" si="1"/>
        <v>0</v>
      </c>
      <c r="P12" s="5">
        <f>+O12+0.03/2</f>
        <v>1.4999999999999999E-2</v>
      </c>
      <c r="Q12">
        <f t="shared" si="2"/>
        <v>1.0000499999999999</v>
      </c>
      <c r="R12">
        <v>33.33</v>
      </c>
      <c r="S12">
        <f t="shared" si="7"/>
        <v>33.340000000000003</v>
      </c>
      <c r="T12">
        <f t="shared" si="3"/>
        <v>34.33005</v>
      </c>
      <c r="U12">
        <f t="shared" si="4"/>
        <v>27.526171009301557</v>
      </c>
      <c r="W12">
        <f t="shared" si="5"/>
        <v>27.526171009301557</v>
      </c>
      <c r="X12">
        <f t="shared" si="6"/>
        <v>165.15702605580935</v>
      </c>
    </row>
    <row r="13" spans="11:24">
      <c r="M13">
        <f t="shared" si="0"/>
        <v>7</v>
      </c>
      <c r="N13" s="1">
        <v>46427</v>
      </c>
      <c r="O13" s="3">
        <f t="shared" si="1"/>
        <v>0</v>
      </c>
      <c r="P13" s="5">
        <f>+O13+0.03/2</f>
        <v>1.4999999999999999E-2</v>
      </c>
      <c r="Q13">
        <f t="shared" ref="Q13" si="8">+P13*S12</f>
        <v>0.50009999999999999</v>
      </c>
      <c r="R13">
        <v>33.340000000000003</v>
      </c>
      <c r="S13">
        <f t="shared" ref="S13" si="9">+S12-R13</f>
        <v>0</v>
      </c>
      <c r="T13">
        <f t="shared" ref="T13" si="10">+R13+Q13</f>
        <v>33.840100000000007</v>
      </c>
      <c r="U13">
        <f t="shared" ref="U13" si="11">+T13/(1+0.075/2)^M13</f>
        <v>26.15260172614212</v>
      </c>
      <c r="W13">
        <f t="shared" ref="W13" si="12">+U13/(1+L17/2)^M13</f>
        <v>26.15260172614212</v>
      </c>
      <c r="X13">
        <f t="shared" ref="X13" si="13">+W13*M13</f>
        <v>183.06821208299485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López</dc:creator>
  <cp:keywords/>
  <dc:description/>
  <cp:lastModifiedBy>Federico Lopez</cp:lastModifiedBy>
  <cp:revision/>
  <dcterms:created xsi:type="dcterms:W3CDTF">2023-07-06T15:40:12Z</dcterms:created>
  <dcterms:modified xsi:type="dcterms:W3CDTF">2023-07-10T18:25:45Z</dcterms:modified>
  <cp:category/>
  <cp:contentStatus/>
</cp:coreProperties>
</file>