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OneDrive\Documents\Udesa\3\Contabilidad\"/>
    </mc:Choice>
  </mc:AlternateContent>
  <xr:revisionPtr revIDLastSave="0" documentId="8_{C26F9C42-5F2A-4C59-9FAB-5420904506EB}" xr6:coauthVersionLast="47" xr6:coauthVersionMax="47" xr10:uidLastSave="{00000000-0000-0000-0000-000000000000}"/>
  <bookViews>
    <workbookView xWindow="-108" yWindow="-108" windowWidth="23256" windowHeight="12456" xr2:uid="{CA2C91F5-8F20-42EA-B031-D4415E83CE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3" i="1" l="1"/>
  <c r="D134" i="1"/>
  <c r="C134" i="1"/>
  <c r="C133" i="1"/>
  <c r="C132" i="1"/>
  <c r="D132" i="1"/>
  <c r="B132" i="1"/>
  <c r="C121" i="1"/>
  <c r="D121" i="1"/>
  <c r="B121" i="1"/>
  <c r="C130" i="1"/>
  <c r="D130" i="1"/>
  <c r="B130" i="1"/>
  <c r="C115" i="1"/>
  <c r="D115" i="1"/>
  <c r="E115" i="1"/>
  <c r="F115" i="1"/>
  <c r="G115" i="1"/>
  <c r="B115" i="1"/>
  <c r="A112" i="1"/>
  <c r="A111" i="1"/>
  <c r="A110" i="1"/>
  <c r="A109" i="1"/>
  <c r="H91" i="1"/>
  <c r="H93" i="1" s="1"/>
  <c r="D91" i="1"/>
  <c r="D93" i="1" s="1"/>
  <c r="C91" i="1"/>
  <c r="C93" i="1" s="1"/>
  <c r="B91" i="1"/>
  <c r="B93" i="1" s="1"/>
  <c r="C89" i="1"/>
  <c r="D89" i="1"/>
  <c r="E89" i="1"/>
  <c r="E91" i="1" s="1"/>
  <c r="E93" i="1" s="1"/>
  <c r="F89" i="1"/>
  <c r="F91" i="1" s="1"/>
  <c r="F93" i="1" s="1"/>
  <c r="G89" i="1"/>
  <c r="G91" i="1" s="1"/>
  <c r="G93" i="1" s="1"/>
  <c r="B89" i="1"/>
  <c r="C78" i="1"/>
  <c r="D78" i="1"/>
  <c r="E78" i="1"/>
  <c r="F78" i="1"/>
  <c r="G78" i="1"/>
  <c r="B78" i="1"/>
  <c r="C96" i="1"/>
  <c r="C97" i="1"/>
  <c r="C98" i="1"/>
  <c r="C99" i="1"/>
  <c r="C100" i="1"/>
  <c r="C95" i="1"/>
  <c r="E69" i="1"/>
  <c r="E68" i="1"/>
  <c r="C70" i="1" s="1"/>
  <c r="B70" i="1"/>
  <c r="B69" i="1"/>
  <c r="B68" i="1"/>
  <c r="E66" i="1"/>
  <c r="E65" i="1"/>
  <c r="C67" i="1" s="1"/>
  <c r="B67" i="1"/>
  <c r="B66" i="1"/>
  <c r="B65" i="1"/>
  <c r="B61" i="1"/>
  <c r="C61" i="1" s="1"/>
  <c r="C63" i="1"/>
  <c r="B62" i="1"/>
  <c r="C62" i="1" s="1"/>
  <c r="B60" i="1"/>
  <c r="C60" i="1" s="1"/>
  <c r="C51" i="1"/>
  <c r="C53" i="1" s="1"/>
  <c r="D51" i="1"/>
  <c r="D53" i="1" s="1"/>
  <c r="B51" i="1"/>
  <c r="B53" i="1" s="1"/>
  <c r="B55" i="1" s="1"/>
  <c r="C54" i="1" s="1"/>
  <c r="D24" i="1"/>
  <c r="D26" i="1" s="1"/>
  <c r="D28" i="1" s="1"/>
  <c r="B26" i="1"/>
  <c r="C24" i="1"/>
  <c r="C26" i="1" s="1"/>
  <c r="C28" i="1" s="1"/>
  <c r="C55" i="1" l="1"/>
  <c r="D54" i="1" s="1"/>
  <c r="D55" i="1" s="1"/>
</calcChain>
</file>

<file path=xl/sharedStrings.xml><?xml version="1.0" encoding="utf-8"?>
<sst xmlns="http://schemas.openxmlformats.org/spreadsheetml/2006/main" count="111" uniqueCount="74">
  <si>
    <t>Total</t>
  </si>
  <si>
    <t>Receipts</t>
  </si>
  <si>
    <t>Payments</t>
  </si>
  <si>
    <t>Telephone</t>
  </si>
  <si>
    <t>Smart</t>
  </si>
  <si>
    <t>Sports</t>
  </si>
  <si>
    <t>Cash</t>
  </si>
  <si>
    <t>March</t>
  </si>
  <si>
    <t>Capital</t>
  </si>
  <si>
    <t>Computer</t>
  </si>
  <si>
    <t>Printer</t>
  </si>
  <si>
    <t>Accountant’s</t>
  </si>
  <si>
    <t>Delivery</t>
  </si>
  <si>
    <t>Other</t>
  </si>
  <si>
    <t>Drawings</t>
  </si>
  <si>
    <t>payments</t>
  </si>
  <si>
    <t>Net</t>
  </si>
  <si>
    <t>TOTAL</t>
  </si>
  <si>
    <t>jan</t>
  </si>
  <si>
    <t>receipts / sales?</t>
  </si>
  <si>
    <t>Balance carried</t>
  </si>
  <si>
    <t>Balance brought</t>
  </si>
  <si>
    <t>cash sales</t>
  </si>
  <si>
    <t>immediately</t>
  </si>
  <si>
    <t>credit sales</t>
  </si>
  <si>
    <t>delivered before payment</t>
  </si>
  <si>
    <t>cash purchase</t>
  </si>
  <si>
    <t>delivered and received cash</t>
  </si>
  <si>
    <t>payed and received thing</t>
  </si>
  <si>
    <t>immmediately</t>
  </si>
  <si>
    <t>credit purchase</t>
  </si>
  <si>
    <t xml:space="preserve">received the thing but </t>
  </si>
  <si>
    <t>not yet payed</t>
  </si>
  <si>
    <t>may</t>
  </si>
  <si>
    <t>april</t>
  </si>
  <si>
    <t>june</t>
  </si>
  <si>
    <t>gross profit</t>
  </si>
  <si>
    <t>selling price - cost of goods</t>
  </si>
  <si>
    <t>gross profit marg</t>
  </si>
  <si>
    <t>gross profit  / selling price</t>
  </si>
  <si>
    <t>january</t>
  </si>
  <si>
    <t>february</t>
  </si>
  <si>
    <t>march</t>
  </si>
  <si>
    <t>july</t>
  </si>
  <si>
    <t>July</t>
  </si>
  <si>
    <t>August</t>
  </si>
  <si>
    <t>September</t>
  </si>
  <si>
    <t>October</t>
  </si>
  <si>
    <t>November</t>
  </si>
  <si>
    <t>December</t>
  </si>
  <si>
    <t>costos</t>
  </si>
  <si>
    <t>stock</t>
  </si>
  <si>
    <t>electricity</t>
  </si>
  <si>
    <t>august</t>
  </si>
  <si>
    <t>september</t>
  </si>
  <si>
    <t>october</t>
  </si>
  <si>
    <t>november</t>
  </si>
  <si>
    <t>december</t>
  </si>
  <si>
    <t>van</t>
  </si>
  <si>
    <t>January</t>
  </si>
  <si>
    <t>February</t>
  </si>
  <si>
    <t>April</t>
  </si>
  <si>
    <t>May</t>
  </si>
  <si>
    <t>June</t>
  </si>
  <si>
    <t>immediate</t>
  </si>
  <si>
    <t>month after</t>
  </si>
  <si>
    <t>after two months</t>
  </si>
  <si>
    <t>feb</t>
  </si>
  <si>
    <t>mar</t>
  </si>
  <si>
    <t>total</t>
  </si>
  <si>
    <t>withrawals</t>
  </si>
  <si>
    <t>computer (bus)</t>
  </si>
  <si>
    <t>capital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</si>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</sst>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€-2]\ #,##0.00;[Red]\-[$€-2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CFC9-8D45-46B1-9A49-2EC4760EB40E}">
  <dimension ref="A1:H134"/>
  <sheetViews>
    <sheetView tabSelected="1" topLeftCell="A100" zoomScale="50" zoomScaleNormal="50" workbookViewId="0">
      <selection activeCell="F131" sqref="F131"/>
    </sheetView>
  </sheetViews>
  <sheetFormatPr baseColWidth="10" defaultRowHeight="14.4" x14ac:dyDescent="0.3"/>
  <cols>
    <col min="1" max="1" width="17.21875" bestFit="1" customWidth="1"/>
    <col min="2" max="2" width="22.109375" bestFit="1" customWidth="1"/>
  </cols>
  <sheetData>
    <row r="1" spans="1:4" x14ac:dyDescent="0.3">
      <c r="A1" t="s">
        <v>4</v>
      </c>
      <c r="B1" t="s">
        <v>5</v>
      </c>
    </row>
    <row r="2" spans="1:4" x14ac:dyDescent="0.3">
      <c r="A2" t="s">
        <v>6</v>
      </c>
      <c r="B2" t="s">
        <v>18</v>
      </c>
    </row>
    <row r="10" spans="1:4" x14ac:dyDescent="0.3">
      <c r="A10" t="s">
        <v>1</v>
      </c>
    </row>
    <row r="11" spans="1:4" x14ac:dyDescent="0.3">
      <c r="A11" t="s">
        <v>8</v>
      </c>
      <c r="B11">
        <v>10000</v>
      </c>
      <c r="C11">
        <v>0</v>
      </c>
    </row>
    <row r="12" spans="1:4" x14ac:dyDescent="0.3">
      <c r="A12" t="s">
        <v>19</v>
      </c>
      <c r="B12">
        <v>6000</v>
      </c>
      <c r="C12">
        <v>2000</v>
      </c>
    </row>
    <row r="13" spans="1:4" x14ac:dyDescent="0.3">
      <c r="A13" t="s">
        <v>17</v>
      </c>
      <c r="B13">
        <v>16000</v>
      </c>
      <c r="C13">
        <v>2000</v>
      </c>
      <c r="D13">
        <v>3000</v>
      </c>
    </row>
    <row r="15" spans="1:4" x14ac:dyDescent="0.3">
      <c r="A15" t="s">
        <v>2</v>
      </c>
    </row>
    <row r="16" spans="1:4" x14ac:dyDescent="0.3">
      <c r="A16" t="s">
        <v>9</v>
      </c>
      <c r="B16">
        <v>2900</v>
      </c>
      <c r="C16">
        <v>0</v>
      </c>
      <c r="D16">
        <v>0</v>
      </c>
    </row>
    <row r="17" spans="1:4" x14ac:dyDescent="0.3">
      <c r="A17" t="s">
        <v>2</v>
      </c>
      <c r="B17">
        <v>4200</v>
      </c>
      <c r="C17">
        <v>1200</v>
      </c>
      <c r="D17">
        <v>1650</v>
      </c>
    </row>
    <row r="18" spans="1:4" x14ac:dyDescent="0.3">
      <c r="A18" t="s">
        <v>10</v>
      </c>
      <c r="B18">
        <v>100</v>
      </c>
      <c r="C18">
        <v>100</v>
      </c>
      <c r="D18">
        <v>100</v>
      </c>
    </row>
    <row r="19" spans="1:4" x14ac:dyDescent="0.3">
      <c r="A19" t="s">
        <v>11</v>
      </c>
      <c r="B19">
        <v>125</v>
      </c>
      <c r="C19">
        <v>125</v>
      </c>
      <c r="D19">
        <v>125</v>
      </c>
    </row>
    <row r="20" spans="1:4" x14ac:dyDescent="0.3">
      <c r="A20" t="s">
        <v>12</v>
      </c>
      <c r="B20">
        <v>75</v>
      </c>
      <c r="C20">
        <v>75</v>
      </c>
      <c r="D20">
        <v>75</v>
      </c>
    </row>
    <row r="21" spans="1:4" x14ac:dyDescent="0.3">
      <c r="A21" t="s">
        <v>3</v>
      </c>
      <c r="D21">
        <v>375</v>
      </c>
    </row>
    <row r="22" spans="1:4" x14ac:dyDescent="0.3">
      <c r="A22" t="s">
        <v>13</v>
      </c>
      <c r="B22">
        <v>300</v>
      </c>
      <c r="C22">
        <v>300</v>
      </c>
      <c r="D22">
        <v>300</v>
      </c>
    </row>
    <row r="23" spans="1:4" x14ac:dyDescent="0.3">
      <c r="A23" t="s">
        <v>14</v>
      </c>
      <c r="B23">
        <v>600</v>
      </c>
      <c r="C23">
        <v>600</v>
      </c>
      <c r="D23">
        <v>600</v>
      </c>
    </row>
    <row r="24" spans="1:4" x14ac:dyDescent="0.3">
      <c r="A24" t="s">
        <v>0</v>
      </c>
      <c r="B24">
        <v>8300</v>
      </c>
      <c r="C24">
        <f>+SUM(C16:C23)</f>
        <v>2400</v>
      </c>
      <c r="D24">
        <f>+SUM(D16:D23)</f>
        <v>3225</v>
      </c>
    </row>
    <row r="26" spans="1:4" x14ac:dyDescent="0.3">
      <c r="A26" t="s">
        <v>16</v>
      </c>
      <c r="B26">
        <f>+B13-B24</f>
        <v>7700</v>
      </c>
      <c r="C26">
        <f>+C13-C24</f>
        <v>-400</v>
      </c>
      <c r="D26">
        <f>+D13-D24</f>
        <v>-225</v>
      </c>
    </row>
    <row r="27" spans="1:4" x14ac:dyDescent="0.3">
      <c r="A27" t="s">
        <v>21</v>
      </c>
      <c r="C27">
        <v>7700</v>
      </c>
      <c r="D27">
        <v>7300</v>
      </c>
    </row>
    <row r="28" spans="1:4" x14ac:dyDescent="0.3">
      <c r="A28" t="s">
        <v>20</v>
      </c>
      <c r="B28">
        <v>7700</v>
      </c>
      <c r="C28">
        <f>+C26+C27</f>
        <v>7300</v>
      </c>
      <c r="D28">
        <f>+D26+D27</f>
        <v>7075</v>
      </c>
    </row>
    <row r="30" spans="1:4" x14ac:dyDescent="0.3">
      <c r="A30" t="s">
        <v>22</v>
      </c>
      <c r="B30" t="s">
        <v>27</v>
      </c>
      <c r="C30" t="s">
        <v>23</v>
      </c>
    </row>
    <row r="31" spans="1:4" x14ac:dyDescent="0.3">
      <c r="A31" t="s">
        <v>24</v>
      </c>
      <c r="B31" t="s">
        <v>25</v>
      </c>
    </row>
    <row r="32" spans="1:4" x14ac:dyDescent="0.3">
      <c r="A32" t="s">
        <v>26</v>
      </c>
      <c r="B32" t="s">
        <v>28</v>
      </c>
      <c r="C32" t="s">
        <v>29</v>
      </c>
    </row>
    <row r="33" spans="1:4" x14ac:dyDescent="0.3">
      <c r="A33" t="s">
        <v>30</v>
      </c>
      <c r="B33" t="s">
        <v>31</v>
      </c>
      <c r="C33" t="s">
        <v>32</v>
      </c>
    </row>
    <row r="36" spans="1:4" x14ac:dyDescent="0.3">
      <c r="B36" t="s">
        <v>34</v>
      </c>
      <c r="C36" t="s">
        <v>33</v>
      </c>
      <c r="D36" t="s">
        <v>35</v>
      </c>
    </row>
    <row r="37" spans="1:4" x14ac:dyDescent="0.3">
      <c r="A37" t="s">
        <v>1</v>
      </c>
    </row>
    <row r="38" spans="1:4" x14ac:dyDescent="0.3">
      <c r="A38" t="s">
        <v>8</v>
      </c>
      <c r="B38">
        <v>0</v>
      </c>
    </row>
    <row r="39" spans="1:4" x14ac:dyDescent="0.3">
      <c r="A39" t="s">
        <v>19</v>
      </c>
      <c r="B39">
        <v>0</v>
      </c>
      <c r="C39">
        <v>2400</v>
      </c>
    </row>
    <row r="40" spans="1:4" x14ac:dyDescent="0.3">
      <c r="A40" t="s">
        <v>17</v>
      </c>
      <c r="B40">
        <v>0</v>
      </c>
      <c r="C40">
        <v>2400</v>
      </c>
      <c r="D40">
        <v>9000</v>
      </c>
    </row>
    <row r="42" spans="1:4" x14ac:dyDescent="0.3">
      <c r="A42" t="s">
        <v>2</v>
      </c>
    </row>
    <row r="43" spans="1:4" x14ac:dyDescent="0.3">
      <c r="A43" t="s">
        <v>9</v>
      </c>
      <c r="B43">
        <v>0</v>
      </c>
    </row>
    <row r="44" spans="1:4" x14ac:dyDescent="0.3">
      <c r="A44" t="s">
        <v>2</v>
      </c>
      <c r="B44">
        <v>1500</v>
      </c>
    </row>
    <row r="45" spans="1:4" x14ac:dyDescent="0.3">
      <c r="A45" t="s">
        <v>10</v>
      </c>
      <c r="B45">
        <v>100</v>
      </c>
      <c r="C45">
        <v>5600</v>
      </c>
      <c r="D45">
        <v>100</v>
      </c>
    </row>
    <row r="46" spans="1:4" x14ac:dyDescent="0.3">
      <c r="A46" t="s">
        <v>11</v>
      </c>
      <c r="B46">
        <v>125</v>
      </c>
      <c r="C46">
        <v>125</v>
      </c>
      <c r="D46">
        <v>125</v>
      </c>
    </row>
    <row r="47" spans="1:4" x14ac:dyDescent="0.3">
      <c r="A47" t="s">
        <v>12</v>
      </c>
      <c r="B47">
        <v>100</v>
      </c>
      <c r="C47">
        <v>100</v>
      </c>
      <c r="D47">
        <v>100</v>
      </c>
    </row>
    <row r="48" spans="1:4" x14ac:dyDescent="0.3">
      <c r="A48" t="s">
        <v>3</v>
      </c>
      <c r="D48">
        <v>375</v>
      </c>
    </row>
    <row r="49" spans="1:4" x14ac:dyDescent="0.3">
      <c r="A49" t="s">
        <v>13</v>
      </c>
      <c r="B49">
        <v>100</v>
      </c>
      <c r="C49">
        <v>100</v>
      </c>
      <c r="D49">
        <v>100</v>
      </c>
    </row>
    <row r="50" spans="1:4" x14ac:dyDescent="0.3">
      <c r="A50" t="s">
        <v>14</v>
      </c>
      <c r="B50">
        <v>600</v>
      </c>
      <c r="C50">
        <v>600</v>
      </c>
      <c r="D50">
        <v>600</v>
      </c>
    </row>
    <row r="51" spans="1:4" x14ac:dyDescent="0.3">
      <c r="A51" t="s">
        <v>0</v>
      </c>
      <c r="B51">
        <f>+SUM(B43:B50)</f>
        <v>2525</v>
      </c>
      <c r="C51">
        <f t="shared" ref="C51:D51" si="0">+SUM(C43:C50)</f>
        <v>6525</v>
      </c>
      <c r="D51">
        <f t="shared" si="0"/>
        <v>1400</v>
      </c>
    </row>
    <row r="53" spans="1:4" x14ac:dyDescent="0.3">
      <c r="A53" t="s">
        <v>16</v>
      </c>
      <c r="B53">
        <f>+B40-B51</f>
        <v>-2525</v>
      </c>
      <c r="C53">
        <f t="shared" ref="C53:D53" si="1">+C40-C51</f>
        <v>-4125</v>
      </c>
      <c r="D53">
        <f t="shared" si="1"/>
        <v>7600</v>
      </c>
    </row>
    <row r="54" spans="1:4" x14ac:dyDescent="0.3">
      <c r="A54" t="s">
        <v>21</v>
      </c>
      <c r="B54">
        <v>7073</v>
      </c>
      <c r="C54">
        <f>+B55</f>
        <v>4548</v>
      </c>
      <c r="D54">
        <f>+C55</f>
        <v>423</v>
      </c>
    </row>
    <row r="55" spans="1:4" x14ac:dyDescent="0.3">
      <c r="A55" t="s">
        <v>20</v>
      </c>
      <c r="B55">
        <f>+B53+B54</f>
        <v>4548</v>
      </c>
      <c r="C55">
        <f>+C53+C54</f>
        <v>423</v>
      </c>
      <c r="D55">
        <f>+D53+D54</f>
        <v>8023</v>
      </c>
    </row>
    <row r="57" spans="1:4" x14ac:dyDescent="0.3">
      <c r="A57" t="s">
        <v>36</v>
      </c>
      <c r="B57" t="s">
        <v>37</v>
      </c>
    </row>
    <row r="58" spans="1:4" x14ac:dyDescent="0.3">
      <c r="A58" t="s">
        <v>38</v>
      </c>
      <c r="B58" t="s">
        <v>39</v>
      </c>
    </row>
    <row r="60" spans="1:4" x14ac:dyDescent="0.3">
      <c r="B60">
        <f>+(1800-1000)/1800</f>
        <v>0.44444444444444442</v>
      </c>
      <c r="C60" s="1">
        <f>+B60</f>
        <v>0.44444444444444442</v>
      </c>
    </row>
    <row r="61" spans="1:4" x14ac:dyDescent="0.3">
      <c r="B61">
        <f>+(1950-1000)/1900</f>
        <v>0.5</v>
      </c>
      <c r="C61" s="1">
        <f t="shared" ref="C61:C63" si="2">+B61</f>
        <v>0.5</v>
      </c>
    </row>
    <row r="62" spans="1:4" x14ac:dyDescent="0.3">
      <c r="B62">
        <f>+(1800-900)/1800</f>
        <v>0.5</v>
      </c>
      <c r="C62" s="1">
        <f t="shared" si="2"/>
        <v>0.5</v>
      </c>
    </row>
    <row r="63" spans="1:4" x14ac:dyDescent="0.3">
      <c r="C63" s="1">
        <f t="shared" si="2"/>
        <v>0</v>
      </c>
    </row>
    <row r="65" spans="1:8" x14ac:dyDescent="0.3">
      <c r="A65" t="s">
        <v>40</v>
      </c>
      <c r="B65">
        <f>+(6000-4200)/6000</f>
        <v>0.3</v>
      </c>
      <c r="E65">
        <f>6000+2000+3000</f>
        <v>11000</v>
      </c>
    </row>
    <row r="66" spans="1:8" x14ac:dyDescent="0.3">
      <c r="A66" t="s">
        <v>41</v>
      </c>
      <c r="B66">
        <f>+(2000-1200)/2000</f>
        <v>0.4</v>
      </c>
      <c r="E66">
        <f>4200+1200+1650</f>
        <v>7050</v>
      </c>
    </row>
    <row r="67" spans="1:8" x14ac:dyDescent="0.3">
      <c r="A67" t="s">
        <v>42</v>
      </c>
      <c r="B67">
        <f>+(3000-1650)/3000</f>
        <v>0.45</v>
      </c>
      <c r="C67">
        <f>+(E65-E66)/E66</f>
        <v>0.56028368794326244</v>
      </c>
    </row>
    <row r="68" spans="1:8" x14ac:dyDescent="0.3">
      <c r="A68" t="s">
        <v>34</v>
      </c>
      <c r="B68">
        <f>+(2400-1500)/2400</f>
        <v>0.375</v>
      </c>
      <c r="E68">
        <f>2400+4000+5000</f>
        <v>11400</v>
      </c>
    </row>
    <row r="69" spans="1:8" x14ac:dyDescent="0.3">
      <c r="A69" t="s">
        <v>33</v>
      </c>
      <c r="B69">
        <f>+(4000-2000)/4000</f>
        <v>0.5</v>
      </c>
      <c r="E69">
        <f>1500+2000+4000</f>
        <v>7500</v>
      </c>
    </row>
    <row r="70" spans="1:8" x14ac:dyDescent="0.3">
      <c r="A70" t="s">
        <v>35</v>
      </c>
      <c r="B70">
        <f>+(5000-1000)/5000</f>
        <v>0.8</v>
      </c>
      <c r="C70">
        <f>+(E68-E69)/E69</f>
        <v>0.52</v>
      </c>
    </row>
    <row r="74" spans="1:8" x14ac:dyDescent="0.3">
      <c r="B74" t="s">
        <v>43</v>
      </c>
      <c r="C74" t="s">
        <v>53</v>
      </c>
      <c r="D74" t="s">
        <v>54</v>
      </c>
      <c r="E74" t="s">
        <v>55</v>
      </c>
      <c r="F74" t="s">
        <v>56</v>
      </c>
      <c r="G74" t="s">
        <v>57</v>
      </c>
    </row>
    <row r="76" spans="1:8" x14ac:dyDescent="0.3">
      <c r="A76" t="s">
        <v>8</v>
      </c>
      <c r="B76">
        <v>12000</v>
      </c>
    </row>
    <row r="77" spans="1:8" x14ac:dyDescent="0.3">
      <c r="A77" t="s">
        <v>19</v>
      </c>
      <c r="C77">
        <v>2400</v>
      </c>
      <c r="D77">
        <v>2400</v>
      </c>
      <c r="E77">
        <v>3000</v>
      </c>
      <c r="F77">
        <v>3000</v>
      </c>
      <c r="G77">
        <v>3400</v>
      </c>
      <c r="H77">
        <v>3800</v>
      </c>
    </row>
    <row r="78" spans="1:8" x14ac:dyDescent="0.3">
      <c r="A78" t="s">
        <v>17</v>
      </c>
      <c r="B78">
        <f>+SUM(B76:B77)</f>
        <v>12000</v>
      </c>
      <c r="C78">
        <f t="shared" ref="C78:G78" si="3">+SUM(C76:C77)</f>
        <v>2400</v>
      </c>
      <c r="D78">
        <f t="shared" si="3"/>
        <v>2400</v>
      </c>
      <c r="E78">
        <f t="shared" si="3"/>
        <v>3000</v>
      </c>
      <c r="F78">
        <f t="shared" si="3"/>
        <v>3000</v>
      </c>
      <c r="G78">
        <f t="shared" si="3"/>
        <v>3400</v>
      </c>
    </row>
    <row r="80" spans="1:8" x14ac:dyDescent="0.3">
      <c r="A80" t="s">
        <v>51</v>
      </c>
      <c r="B80">
        <v>2000</v>
      </c>
    </row>
    <row r="81" spans="1:8" x14ac:dyDescent="0.3">
      <c r="A81" t="s">
        <v>9</v>
      </c>
    </row>
    <row r="82" spans="1:8" x14ac:dyDescent="0.3">
      <c r="A82" t="s">
        <v>2</v>
      </c>
      <c r="C82">
        <v>1440</v>
      </c>
      <c r="D82">
        <v>1400</v>
      </c>
      <c r="E82">
        <v>1800</v>
      </c>
      <c r="F82">
        <v>1800</v>
      </c>
      <c r="G82">
        <v>2040</v>
      </c>
      <c r="H82">
        <v>2280</v>
      </c>
    </row>
    <row r="83" spans="1:8" x14ac:dyDescent="0.3">
      <c r="A83" t="s">
        <v>58</v>
      </c>
      <c r="E83">
        <v>1000</v>
      </c>
    </row>
    <row r="84" spans="1:8" x14ac:dyDescent="0.3">
      <c r="A84" t="s">
        <v>11</v>
      </c>
      <c r="B84">
        <v>125</v>
      </c>
      <c r="C84">
        <v>125</v>
      </c>
      <c r="D84">
        <v>125</v>
      </c>
      <c r="E84">
        <v>125</v>
      </c>
      <c r="F84">
        <v>125</v>
      </c>
      <c r="G84">
        <v>125</v>
      </c>
      <c r="H84">
        <v>125</v>
      </c>
    </row>
    <row r="85" spans="1:8" x14ac:dyDescent="0.3">
      <c r="A85" t="s">
        <v>12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</row>
    <row r="86" spans="1:8" x14ac:dyDescent="0.3">
      <c r="A86" t="s">
        <v>3</v>
      </c>
      <c r="E86">
        <v>400</v>
      </c>
    </row>
    <row r="87" spans="1:8" x14ac:dyDescent="0.3">
      <c r="A87" t="s">
        <v>52</v>
      </c>
      <c r="E87">
        <v>650</v>
      </c>
    </row>
    <row r="88" spans="1:8" x14ac:dyDescent="0.3">
      <c r="A88" t="s">
        <v>14</v>
      </c>
      <c r="B88">
        <v>600</v>
      </c>
      <c r="C88">
        <v>600</v>
      </c>
      <c r="D88">
        <v>600</v>
      </c>
      <c r="E88">
        <v>600</v>
      </c>
      <c r="F88">
        <v>600</v>
      </c>
      <c r="G88">
        <v>600</v>
      </c>
      <c r="H88">
        <v>600</v>
      </c>
    </row>
    <row r="89" spans="1:8" x14ac:dyDescent="0.3">
      <c r="A89" t="s">
        <v>0</v>
      </c>
      <c r="B89">
        <f>+SUM(B80:B88)</f>
        <v>2825</v>
      </c>
      <c r="C89">
        <f t="shared" ref="C89:G89" si="4">+SUM(C80:C88)</f>
        <v>2265</v>
      </c>
      <c r="D89">
        <f t="shared" si="4"/>
        <v>2225</v>
      </c>
      <c r="E89">
        <f t="shared" si="4"/>
        <v>4675</v>
      </c>
      <c r="F89">
        <f t="shared" si="4"/>
        <v>2625</v>
      </c>
      <c r="G89">
        <f t="shared" si="4"/>
        <v>2865</v>
      </c>
    </row>
    <row r="91" spans="1:8" x14ac:dyDescent="0.3">
      <c r="A91" t="s">
        <v>16</v>
      </c>
      <c r="B91">
        <f t="shared" ref="B91:C91" si="5">+B78-B89</f>
        <v>9175</v>
      </c>
      <c r="C91">
        <f t="shared" si="5"/>
        <v>135</v>
      </c>
      <c r="D91">
        <f t="shared" ref="D91:H91" si="6">+D78-D89</f>
        <v>175</v>
      </c>
      <c r="E91">
        <f t="shared" si="6"/>
        <v>-1675</v>
      </c>
      <c r="F91">
        <f t="shared" si="6"/>
        <v>375</v>
      </c>
      <c r="G91">
        <f t="shared" si="6"/>
        <v>535</v>
      </c>
      <c r="H91">
        <f t="shared" si="6"/>
        <v>0</v>
      </c>
    </row>
    <row r="92" spans="1:8" x14ac:dyDescent="0.3">
      <c r="A92" t="s">
        <v>21</v>
      </c>
      <c r="B92">
        <v>8023</v>
      </c>
      <c r="C92">
        <v>8023</v>
      </c>
      <c r="D92">
        <v>8023</v>
      </c>
      <c r="E92">
        <v>8023</v>
      </c>
      <c r="F92">
        <v>8023</v>
      </c>
      <c r="G92">
        <v>8023</v>
      </c>
      <c r="H92">
        <v>8023</v>
      </c>
    </row>
    <row r="93" spans="1:8" x14ac:dyDescent="0.3">
      <c r="A93" t="s">
        <v>20</v>
      </c>
      <c r="B93">
        <f>+B91+B92</f>
        <v>17198</v>
      </c>
      <c r="C93">
        <f>+C91+C92</f>
        <v>8158</v>
      </c>
      <c r="D93">
        <f>+D91+D92</f>
        <v>8198</v>
      </c>
      <c r="E93">
        <f>+E91+E92</f>
        <v>6348</v>
      </c>
      <c r="F93">
        <f>+F91+F92</f>
        <v>8398</v>
      </c>
      <c r="G93">
        <f>+G91+G92</f>
        <v>8558</v>
      </c>
      <c r="H93">
        <f>+H91+H92</f>
        <v>8023</v>
      </c>
    </row>
    <row r="94" spans="1:8" x14ac:dyDescent="0.3">
      <c r="C94" t="s">
        <v>50</v>
      </c>
    </row>
    <row r="95" spans="1:8" x14ac:dyDescent="0.3">
      <c r="A95" t="s">
        <v>44</v>
      </c>
      <c r="B95">
        <v>2400</v>
      </c>
      <c r="C95">
        <f>+((B95*0.4)-B95)*-1</f>
        <v>1440</v>
      </c>
    </row>
    <row r="96" spans="1:8" x14ac:dyDescent="0.3">
      <c r="A96" t="s">
        <v>45</v>
      </c>
      <c r="B96">
        <v>2400</v>
      </c>
      <c r="C96">
        <f t="shared" ref="C96:C100" si="7">+((B96*0.4)-B96)*-1</f>
        <v>1440</v>
      </c>
    </row>
    <row r="97" spans="1:6" x14ac:dyDescent="0.3">
      <c r="A97" t="s">
        <v>46</v>
      </c>
      <c r="B97">
        <v>3000</v>
      </c>
      <c r="C97">
        <f t="shared" si="7"/>
        <v>1800</v>
      </c>
    </row>
    <row r="98" spans="1:6" x14ac:dyDescent="0.3">
      <c r="A98" t="s">
        <v>47</v>
      </c>
      <c r="B98">
        <v>3000</v>
      </c>
      <c r="C98">
        <f t="shared" si="7"/>
        <v>1800</v>
      </c>
    </row>
    <row r="99" spans="1:6" x14ac:dyDescent="0.3">
      <c r="A99" t="s">
        <v>48</v>
      </c>
      <c r="B99">
        <v>3400</v>
      </c>
      <c r="C99">
        <f t="shared" si="7"/>
        <v>2040</v>
      </c>
    </row>
    <row r="100" spans="1:6" x14ac:dyDescent="0.3">
      <c r="A100" t="s">
        <v>49</v>
      </c>
      <c r="B100">
        <v>3800</v>
      </c>
      <c r="C100">
        <f t="shared" si="7"/>
        <v>2280</v>
      </c>
    </row>
    <row r="104" spans="1:6" x14ac:dyDescent="0.3">
      <c r="A104" t="s">
        <v>59</v>
      </c>
      <c r="B104" t="s">
        <v>60</v>
      </c>
      <c r="C104" t="s">
        <v>7</v>
      </c>
      <c r="D104" t="s">
        <v>61</v>
      </c>
      <c r="E104" t="s">
        <v>62</v>
      </c>
      <c r="F104" t="s">
        <v>63</v>
      </c>
    </row>
    <row r="105" spans="1:6" x14ac:dyDescent="0.3">
      <c r="A105" s="2">
        <v>4</v>
      </c>
      <c r="B105" s="2">
        <v>4.4000000000000004</v>
      </c>
      <c r="C105" s="2">
        <v>5</v>
      </c>
      <c r="D105" s="2">
        <v>5.4</v>
      </c>
      <c r="E105" s="2">
        <v>5.6</v>
      </c>
      <c r="F105" s="2">
        <v>6</v>
      </c>
    </row>
    <row r="106" spans="1:6" x14ac:dyDescent="0.3">
      <c r="A106">
        <v>4000</v>
      </c>
      <c r="B106">
        <v>4400</v>
      </c>
      <c r="C106">
        <v>5000</v>
      </c>
      <c r="D106">
        <v>5400</v>
      </c>
      <c r="E106">
        <v>5600</v>
      </c>
      <c r="F106">
        <v>6000</v>
      </c>
    </row>
    <row r="109" spans="1:6" x14ac:dyDescent="0.3">
      <c r="A109">
        <f>+SUM(A106:F106)</f>
        <v>30400</v>
      </c>
    </row>
    <row r="110" spans="1:6" x14ac:dyDescent="0.3">
      <c r="A110">
        <f>0.25*A109</f>
        <v>7600</v>
      </c>
      <c r="B110" t="s">
        <v>64</v>
      </c>
    </row>
    <row r="111" spans="1:6" x14ac:dyDescent="0.3">
      <c r="A111">
        <f>0.5+A109</f>
        <v>30400.5</v>
      </c>
      <c r="B111" t="s">
        <v>65</v>
      </c>
    </row>
    <row r="112" spans="1:6" x14ac:dyDescent="0.3">
      <c r="A112">
        <f>0.25*A109</f>
        <v>7600</v>
      </c>
      <c r="B112" t="s">
        <v>66</v>
      </c>
    </row>
    <row r="115" spans="1:7" x14ac:dyDescent="0.3">
      <c r="B115">
        <f>+((A106*0.25)-A106)*-1</f>
        <v>3000</v>
      </c>
      <c r="C115">
        <f>+((B106*0.25)-B106)*-1</f>
        <v>3300</v>
      </c>
      <c r="D115">
        <f>+((C106*0.25)-C106)*-1</f>
        <v>3750</v>
      </c>
      <c r="E115">
        <f>+((D106*0.25)-D106)*-1</f>
        <v>4050</v>
      </c>
      <c r="F115">
        <f>+((E106*0.25)-E106)*-1</f>
        <v>4200</v>
      </c>
      <c r="G115">
        <f>+((F106*0.25)-F106)*-1</f>
        <v>4500</v>
      </c>
    </row>
    <row r="117" spans="1:7" x14ac:dyDescent="0.3">
      <c r="B117" t="s">
        <v>18</v>
      </c>
      <c r="C117" t="s">
        <v>67</v>
      </c>
      <c r="D117" t="s">
        <v>68</v>
      </c>
    </row>
    <row r="119" spans="1:7" x14ac:dyDescent="0.3">
      <c r="A119" t="s">
        <v>72</v>
      </c>
      <c r="B119">
        <v>5000</v>
      </c>
    </row>
    <row r="120" spans="1:7" x14ac:dyDescent="0.3">
      <c r="A120" t="s">
        <v>15</v>
      </c>
      <c r="B120">
        <v>1500</v>
      </c>
      <c r="C120">
        <v>2680</v>
      </c>
      <c r="D120">
        <v>2920</v>
      </c>
    </row>
    <row r="121" spans="1:7" x14ac:dyDescent="0.3">
      <c r="A121" t="s">
        <v>69</v>
      </c>
      <c r="B121">
        <f>+SUM(B119:B120)</f>
        <v>6500</v>
      </c>
      <c r="C121">
        <f t="shared" ref="C121:D121" si="8">+SUM(C119:C120)</f>
        <v>2680</v>
      </c>
      <c r="D121">
        <f t="shared" si="8"/>
        <v>2920</v>
      </c>
    </row>
    <row r="123" spans="1:7" x14ac:dyDescent="0.3">
      <c r="A123" t="s">
        <v>52</v>
      </c>
      <c r="D123">
        <v>275</v>
      </c>
    </row>
    <row r="124" spans="1:7" x14ac:dyDescent="0.3">
      <c r="A124" t="s">
        <v>73</v>
      </c>
      <c r="B124">
        <v>100</v>
      </c>
      <c r="C124">
        <v>100</v>
      </c>
      <c r="D124">
        <v>100</v>
      </c>
    </row>
    <row r="127" spans="1:7" x14ac:dyDescent="0.3">
      <c r="A127" t="s">
        <v>58</v>
      </c>
      <c r="D127">
        <v>2500</v>
      </c>
    </row>
    <row r="128" spans="1:7" x14ac:dyDescent="0.3">
      <c r="A128" t="s">
        <v>71</v>
      </c>
      <c r="B128">
        <v>650</v>
      </c>
    </row>
    <row r="129" spans="1:4" x14ac:dyDescent="0.3">
      <c r="A129" t="s">
        <v>70</v>
      </c>
      <c r="B129">
        <v>1200</v>
      </c>
      <c r="C129">
        <v>1200</v>
      </c>
      <c r="D129">
        <v>1200</v>
      </c>
    </row>
    <row r="130" spans="1:4" x14ac:dyDescent="0.3">
      <c r="B130">
        <f>+SUM(B123:B129)</f>
        <v>1950</v>
      </c>
      <c r="C130">
        <f t="shared" ref="C130:D130" si="9">+SUM(C123:C129)</f>
        <v>1300</v>
      </c>
      <c r="D130">
        <f t="shared" si="9"/>
        <v>4075</v>
      </c>
    </row>
    <row r="132" spans="1:4" x14ac:dyDescent="0.3">
      <c r="B132">
        <f>+B121-B130</f>
        <v>4550</v>
      </c>
      <c r="C132">
        <f t="shared" ref="C132:D132" si="10">+C121-C130</f>
        <v>1380</v>
      </c>
      <c r="D132">
        <f t="shared" si="10"/>
        <v>-1155</v>
      </c>
    </row>
    <row r="133" spans="1:4" x14ac:dyDescent="0.3">
      <c r="C133">
        <f>+B134</f>
        <v>4500</v>
      </c>
      <c r="D133">
        <f>+C134</f>
        <v>5880</v>
      </c>
    </row>
    <row r="134" spans="1:4" x14ac:dyDescent="0.3">
      <c r="B134">
        <v>4500</v>
      </c>
      <c r="C134">
        <f>+C132+C133</f>
        <v>5880</v>
      </c>
      <c r="D134">
        <f>+D132+D133</f>
        <v>4725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2022-03-09T13:59:39Z</dcterms:created>
  <dcterms:modified xsi:type="dcterms:W3CDTF">2022-03-10T00:23:01Z</dcterms:modified>
</cp:coreProperties>
</file>