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3/Contabilidad/"/>
    </mc:Choice>
  </mc:AlternateContent>
  <xr:revisionPtr revIDLastSave="44" documentId="8_{DABA3729-74AA-4A0B-9BC5-91AB66676467}" xr6:coauthVersionLast="47" xr6:coauthVersionMax="47" xr10:uidLastSave="{E5FB523C-99A3-40B4-91A7-B99CFF5BF303}"/>
  <bookViews>
    <workbookView xWindow="-108" yWindow="-108" windowWidth="23256" windowHeight="12456" activeTab="1" xr2:uid="{186E3BCD-7B23-4D85-8E8C-132D56FF230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2" l="1"/>
  <c r="B17" i="2"/>
  <c r="F16" i="2"/>
  <c r="F15" i="2"/>
  <c r="L11" i="2"/>
  <c r="K11" i="2"/>
  <c r="J11" i="2"/>
  <c r="B18" i="2" s="1"/>
  <c r="I11" i="2"/>
  <c r="H11" i="2"/>
  <c r="G11" i="2"/>
  <c r="I18" i="2" s="1"/>
  <c r="C11" i="2"/>
  <c r="B11" i="2"/>
  <c r="B15" i="2" s="1"/>
  <c r="D10" i="2"/>
  <c r="M10" i="2" s="1"/>
  <c r="M9" i="2"/>
  <c r="E8" i="2"/>
  <c r="D8" i="2"/>
  <c r="M8" i="2" s="1"/>
  <c r="M7" i="2"/>
  <c r="M6" i="2"/>
  <c r="D6" i="2"/>
  <c r="F5" i="2"/>
  <c r="M5" i="2" s="1"/>
  <c r="E5" i="2"/>
  <c r="F4" i="2"/>
  <c r="F11" i="2" s="1"/>
  <c r="I16" i="2" s="1"/>
  <c r="E4" i="2"/>
  <c r="E11" i="2" s="1"/>
  <c r="I15" i="2" s="1"/>
  <c r="M3" i="2"/>
  <c r="D3" i="2"/>
  <c r="M2" i="2"/>
  <c r="I17" i="2" l="1"/>
  <c r="I19" i="2" s="1"/>
  <c r="F17" i="2" s="1"/>
  <c r="F19" i="2"/>
  <c r="D11" i="2"/>
  <c r="B16" i="2" s="1"/>
  <c r="B19" i="2" s="1"/>
  <c r="M4" i="2"/>
  <c r="M11" i="2"/>
  <c r="F55" i="1" l="1"/>
  <c r="C49" i="1"/>
  <c r="E55" i="1" s="1"/>
  <c r="E61" i="1" s="1"/>
  <c r="C46" i="1"/>
  <c r="G40" i="1"/>
  <c r="D37" i="1"/>
  <c r="B37" i="1" s="1"/>
  <c r="C32" i="1"/>
  <c r="C33" i="1" s="1"/>
  <c r="B33" i="1" s="1"/>
  <c r="D27" i="1"/>
  <c r="F54" i="1" s="1"/>
  <c r="F61" i="1" s="1"/>
  <c r="F64" i="1" s="1"/>
  <c r="C20" i="1"/>
  <c r="D19" i="1"/>
  <c r="D20" i="1" s="1"/>
  <c r="D61" i="1" l="1"/>
  <c r="E63" i="1"/>
  <c r="C50" i="1"/>
  <c r="D41" i="1"/>
  <c r="B20" i="1"/>
  <c r="D24" i="1"/>
  <c r="B24" i="1" s="1"/>
  <c r="E64" i="1" l="1"/>
  <c r="D46" i="1"/>
  <c r="B41" i="1"/>
  <c r="D28" i="1"/>
  <c r="B28" i="1" s="1"/>
  <c r="D50" i="1" l="1"/>
  <c r="B50" i="1" s="1"/>
  <c r="B46" i="1"/>
</calcChain>
</file>

<file path=xl/sharedStrings.xml><?xml version="1.0" encoding="utf-8"?>
<sst xmlns="http://schemas.openxmlformats.org/spreadsheetml/2006/main" count="75" uniqueCount="61">
  <si>
    <t>assets</t>
  </si>
  <si>
    <t>liabilities</t>
  </si>
  <si>
    <t>equity</t>
  </si>
  <si>
    <t>inventario</t>
  </si>
  <si>
    <t>ventas</t>
  </si>
  <si>
    <t>ahorros</t>
  </si>
  <si>
    <t>p unitario</t>
  </si>
  <si>
    <t>venta</t>
  </si>
  <si>
    <t>TOTALES</t>
  </si>
  <si>
    <t>prestamo</t>
  </si>
  <si>
    <t>Inventario</t>
  </si>
  <si>
    <t>retiro</t>
  </si>
  <si>
    <t>16/08 - 22/08</t>
  </si>
  <si>
    <t>devolucion</t>
  </si>
  <si>
    <t>interes</t>
  </si>
  <si>
    <t>devoluciones</t>
  </si>
  <si>
    <t>prestamos</t>
  </si>
  <si>
    <t>intereses</t>
  </si>
  <si>
    <t>propios</t>
  </si>
  <si>
    <t>puede retirar</t>
  </si>
  <si>
    <t>ganancia mes</t>
  </si>
  <si>
    <t>inventario Patrimonio</t>
  </si>
  <si>
    <t>por cobrar</t>
  </si>
  <si>
    <t>Efectivo</t>
  </si>
  <si>
    <t>Stock</t>
  </si>
  <si>
    <t>Stock en $</t>
  </si>
  <si>
    <t>Ingresos</t>
  </si>
  <si>
    <t>Costo</t>
  </si>
  <si>
    <t>Intereses</t>
  </si>
  <si>
    <t>Capital</t>
  </si>
  <si>
    <t>Créditos por Vtas.</t>
  </si>
  <si>
    <t>Otros créditos</t>
  </si>
  <si>
    <t>Deuda compras</t>
  </si>
  <si>
    <t>Otras deudas</t>
  </si>
  <si>
    <t>Aporte inicial</t>
  </si>
  <si>
    <t>2/8 Compra</t>
  </si>
  <si>
    <t>3/8 Venta</t>
  </si>
  <si>
    <t>4/8 Venta</t>
  </si>
  <si>
    <t>9/8 Compra</t>
  </si>
  <si>
    <t>13/8 Retiro</t>
  </si>
  <si>
    <t>16/8 al 22/8  Venta</t>
  </si>
  <si>
    <t>23/8 Devolucion préstamo</t>
  </si>
  <si>
    <t>31/8 Compra</t>
  </si>
  <si>
    <t>Totales</t>
  </si>
  <si>
    <t>Caja</t>
  </si>
  <si>
    <t>Deudas</t>
  </si>
  <si>
    <t>Ventas</t>
  </si>
  <si>
    <t>Inventarios</t>
  </si>
  <si>
    <t>Costo de ventas</t>
  </si>
  <si>
    <t>Créditos por ventas</t>
  </si>
  <si>
    <t>Resultado</t>
  </si>
  <si>
    <t>Resultado bruto</t>
  </si>
  <si>
    <t>Resultado neto</t>
  </si>
  <si>
    <t>A=P+PN</t>
  </si>
  <si>
    <t>PN= Aportes+Resultados Anteriores+Resultado del Ejercicio</t>
  </si>
  <si>
    <t>Resultado del ejercicio= Ingresos (R+) - Gastos(R-)</t>
  </si>
  <si>
    <t>A=P+Aportes+Resultados Anteriores+Ingresos (R+)-Gastos (R-)</t>
  </si>
  <si>
    <t>A+Gastos (R-)= P+Aportes+Resultados Anteriores+Ingresos (R+)</t>
  </si>
  <si>
    <t xml:space="preserve">En esta planilla: </t>
  </si>
  <si>
    <t>A y Gastos SIGNO +</t>
  </si>
  <si>
    <t>P, Aportes, Resultados Anteriores e Ingresos SIGNO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</si>
</sst>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D7AE-1A6F-478D-B121-2E15FD8CDB10}">
  <dimension ref="A1:H64"/>
  <sheetViews>
    <sheetView topLeftCell="A28" zoomScale="90" zoomScaleNormal="90" workbookViewId="0">
      <selection activeCell="D50" sqref="D50"/>
    </sheetView>
  </sheetViews>
  <sheetFormatPr baseColWidth="10" defaultRowHeight="14.4" x14ac:dyDescent="0.3"/>
  <cols>
    <col min="1" max="1" width="14.6640625" bestFit="1" customWidth="1"/>
    <col min="4" max="4" width="12.33203125" bestFit="1" customWidth="1"/>
    <col min="5" max="5" width="20.6640625" bestFit="1" customWidth="1"/>
    <col min="8" max="8" width="13.44140625" bestFit="1" customWidth="1"/>
  </cols>
  <sheetData>
    <row r="1" spans="1:8" x14ac:dyDescent="0.3">
      <c r="A1" s="1"/>
    </row>
    <row r="2" spans="1:8" x14ac:dyDescent="0.3">
      <c r="A2" s="1"/>
    </row>
    <row r="3" spans="1:8" x14ac:dyDescent="0.3">
      <c r="A3" s="1"/>
    </row>
    <row r="4" spans="1:8" x14ac:dyDescent="0.3">
      <c r="A4" s="1"/>
    </row>
    <row r="5" spans="1:8" x14ac:dyDescent="0.3">
      <c r="A5" s="1"/>
    </row>
    <row r="8" spans="1:8" x14ac:dyDescent="0.3">
      <c r="A8" s="1"/>
    </row>
    <row r="15" spans="1:8" x14ac:dyDescent="0.3">
      <c r="A15" s="2"/>
      <c r="B15" s="2" t="s">
        <v>0</v>
      </c>
      <c r="C15" s="2" t="s">
        <v>1</v>
      </c>
      <c r="D15" s="2" t="s">
        <v>2</v>
      </c>
      <c r="E15" s="2" t="s">
        <v>21</v>
      </c>
      <c r="F15" s="2" t="s">
        <v>6</v>
      </c>
      <c r="G15" s="2" t="s">
        <v>22</v>
      </c>
      <c r="H15" s="2"/>
    </row>
    <row r="16" spans="1:8" x14ac:dyDescent="0.3">
      <c r="A16" s="3">
        <v>44775</v>
      </c>
      <c r="B16" s="4"/>
      <c r="C16" s="4"/>
      <c r="D16" s="4"/>
    </row>
    <row r="17" spans="1:6" x14ac:dyDescent="0.3">
      <c r="A17" s="4" t="s">
        <v>9</v>
      </c>
      <c r="B17" s="4"/>
      <c r="C17" s="4">
        <v>2000</v>
      </c>
      <c r="D17" s="4"/>
    </row>
    <row r="18" spans="1:6" x14ac:dyDescent="0.3">
      <c r="A18" s="4" t="s">
        <v>5</v>
      </c>
      <c r="B18" s="4"/>
      <c r="C18" s="4"/>
      <c r="D18" s="4">
        <v>5000</v>
      </c>
    </row>
    <row r="19" spans="1:6" x14ac:dyDescent="0.3">
      <c r="A19" s="4" t="s">
        <v>3</v>
      </c>
      <c r="B19" s="4"/>
      <c r="C19" s="4"/>
      <c r="D19" s="4">
        <f>+E19*F19</f>
        <v>6000</v>
      </c>
      <c r="E19">
        <v>20</v>
      </c>
      <c r="F19">
        <v>300</v>
      </c>
    </row>
    <row r="20" spans="1:6" s="5" customFormat="1" x14ac:dyDescent="0.3">
      <c r="A20" s="6" t="s">
        <v>8</v>
      </c>
      <c r="B20" s="5">
        <f>+C20+D20</f>
        <v>13000</v>
      </c>
      <c r="C20" s="5">
        <f>SUM(C16:C19)</f>
        <v>2000</v>
      </c>
      <c r="D20" s="5">
        <f>+SUM(D16:D19)</f>
        <v>11000</v>
      </c>
      <c r="E20" s="5">
        <v>20</v>
      </c>
    </row>
    <row r="22" spans="1:6" x14ac:dyDescent="0.3">
      <c r="A22" s="3">
        <v>44776</v>
      </c>
      <c r="B22" s="4"/>
      <c r="C22" s="4"/>
      <c r="D22" s="4"/>
    </row>
    <row r="23" spans="1:6" x14ac:dyDescent="0.3">
      <c r="A23" s="4" t="s">
        <v>7</v>
      </c>
      <c r="B23" s="4"/>
      <c r="C23" s="4"/>
      <c r="D23" s="4">
        <v>2500</v>
      </c>
      <c r="E23">
        <v>-5</v>
      </c>
    </row>
    <row r="24" spans="1:6" s="5" customFormat="1" x14ac:dyDescent="0.3">
      <c r="A24" s="5" t="s">
        <v>8</v>
      </c>
      <c r="B24" s="5">
        <f>+C24+D24</f>
        <v>15500</v>
      </c>
      <c r="C24" s="5">
        <v>2000</v>
      </c>
      <c r="D24" s="5">
        <f>+D23+D20</f>
        <v>13500</v>
      </c>
      <c r="E24" s="5">
        <v>15</v>
      </c>
    </row>
    <row r="26" spans="1:6" x14ac:dyDescent="0.3">
      <c r="A26" s="3">
        <v>44777</v>
      </c>
      <c r="B26" s="4"/>
      <c r="C26" s="4"/>
      <c r="D26" s="4"/>
    </row>
    <row r="27" spans="1:6" x14ac:dyDescent="0.3">
      <c r="A27" s="4" t="s">
        <v>7</v>
      </c>
      <c r="B27" s="4"/>
      <c r="C27" s="4"/>
      <c r="D27" s="4">
        <f>450*10</f>
        <v>4500</v>
      </c>
      <c r="E27">
        <v>-10</v>
      </c>
    </row>
    <row r="28" spans="1:6" s="5" customFormat="1" x14ac:dyDescent="0.3">
      <c r="A28" s="5" t="s">
        <v>8</v>
      </c>
      <c r="B28" s="5">
        <f>+C28+D28</f>
        <v>20000</v>
      </c>
      <c r="C28" s="5">
        <v>2000</v>
      </c>
      <c r="D28" s="5">
        <f>+D27+D24</f>
        <v>18000</v>
      </c>
      <c r="E28" s="5">
        <v>5</v>
      </c>
    </row>
    <row r="30" spans="1:6" x14ac:dyDescent="0.3">
      <c r="A30" s="3">
        <v>44782</v>
      </c>
      <c r="B30" s="4"/>
      <c r="C30" s="4"/>
      <c r="D30" s="4"/>
    </row>
    <row r="31" spans="1:6" x14ac:dyDescent="0.3">
      <c r="A31" s="4"/>
      <c r="B31" s="4"/>
      <c r="C31" s="4"/>
      <c r="D31" s="4"/>
    </row>
    <row r="32" spans="1:6" x14ac:dyDescent="0.3">
      <c r="A32" s="4" t="s">
        <v>10</v>
      </c>
      <c r="B32" s="4"/>
      <c r="C32" s="4">
        <f>350*20</f>
        <v>7000</v>
      </c>
      <c r="D32" s="4"/>
      <c r="E32">
        <v>20</v>
      </c>
      <c r="F32">
        <v>350</v>
      </c>
    </row>
    <row r="33" spans="1:7" s="5" customFormat="1" x14ac:dyDescent="0.3">
      <c r="A33" s="5" t="s">
        <v>8</v>
      </c>
      <c r="B33" s="5">
        <f>+C33+D33</f>
        <v>27000</v>
      </c>
      <c r="C33" s="5">
        <f>+C32+C28</f>
        <v>9000</v>
      </c>
      <c r="D33" s="5">
        <v>18000</v>
      </c>
      <c r="E33" s="5">
        <v>25</v>
      </c>
    </row>
    <row r="35" spans="1:7" x14ac:dyDescent="0.3">
      <c r="A35" s="3">
        <v>44786</v>
      </c>
      <c r="B35" s="4"/>
      <c r="C35" s="4"/>
      <c r="D35" s="4"/>
    </row>
    <row r="36" spans="1:7" x14ac:dyDescent="0.3">
      <c r="A36" s="4" t="s">
        <v>11</v>
      </c>
      <c r="B36" s="4"/>
      <c r="C36" s="4"/>
      <c r="D36" s="4">
        <v>-500</v>
      </c>
    </row>
    <row r="37" spans="1:7" s="5" customFormat="1" x14ac:dyDescent="0.3">
      <c r="B37" s="5">
        <f>+C37+D37</f>
        <v>26500</v>
      </c>
      <c r="C37" s="5">
        <v>9000</v>
      </c>
      <c r="D37" s="5">
        <f>+D36+D33</f>
        <v>17500</v>
      </c>
      <c r="E37" s="5">
        <v>25</v>
      </c>
    </row>
    <row r="39" spans="1:7" x14ac:dyDescent="0.3">
      <c r="A39" s="4" t="s">
        <v>12</v>
      </c>
      <c r="B39" s="4"/>
      <c r="C39" s="4"/>
      <c r="D39" s="4"/>
    </row>
    <row r="40" spans="1:7" x14ac:dyDescent="0.3">
      <c r="A40" s="4" t="s">
        <v>4</v>
      </c>
      <c r="B40" s="4"/>
      <c r="C40" s="4"/>
      <c r="D40" s="4">
        <v>9000</v>
      </c>
      <c r="E40">
        <v>-15</v>
      </c>
      <c r="G40">
        <f>15*600</f>
        <v>9000</v>
      </c>
    </row>
    <row r="41" spans="1:7" s="5" customFormat="1" x14ac:dyDescent="0.3">
      <c r="B41" s="5">
        <f>+C41+D41</f>
        <v>35500</v>
      </c>
      <c r="C41" s="5">
        <v>9000</v>
      </c>
      <c r="D41" s="5">
        <f>+D40+D37</f>
        <v>26500</v>
      </c>
      <c r="E41" s="5">
        <v>10</v>
      </c>
      <c r="G41" s="5">
        <v>9000</v>
      </c>
    </row>
    <row r="43" spans="1:7" x14ac:dyDescent="0.3">
      <c r="A43" s="3">
        <v>44796</v>
      </c>
      <c r="B43" s="4"/>
      <c r="C43" s="4"/>
      <c r="D43" s="4"/>
    </row>
    <row r="44" spans="1:7" x14ac:dyDescent="0.3">
      <c r="A44" s="4" t="s">
        <v>13</v>
      </c>
      <c r="B44" s="4"/>
      <c r="C44" s="4">
        <v>-2000</v>
      </c>
      <c r="D44" s="4"/>
    </row>
    <row r="45" spans="1:7" x14ac:dyDescent="0.3">
      <c r="A45" s="4" t="s">
        <v>14</v>
      </c>
      <c r="B45" s="4"/>
      <c r="C45" s="4"/>
      <c r="D45" s="4">
        <v>-200</v>
      </c>
    </row>
    <row r="46" spans="1:7" s="5" customFormat="1" x14ac:dyDescent="0.3">
      <c r="B46" s="5">
        <f>+C46+D46</f>
        <v>33300</v>
      </c>
      <c r="C46" s="5">
        <f>+C44+C41</f>
        <v>7000</v>
      </c>
      <c r="D46" s="5">
        <f>+D45+D41</f>
        <v>26300</v>
      </c>
      <c r="E46" s="5">
        <v>10</v>
      </c>
      <c r="G46" s="5">
        <v>9000</v>
      </c>
    </row>
    <row r="48" spans="1:7" x14ac:dyDescent="0.3">
      <c r="A48" s="3">
        <v>44804</v>
      </c>
      <c r="B48" s="4"/>
      <c r="C48" s="4"/>
      <c r="D48" s="4"/>
    </row>
    <row r="49" spans="1:7" x14ac:dyDescent="0.3">
      <c r="A49" s="4" t="s">
        <v>3</v>
      </c>
      <c r="B49" s="4"/>
      <c r="C49" s="4">
        <f>12*400</f>
        <v>4800</v>
      </c>
      <c r="D49" s="4"/>
      <c r="E49">
        <v>12</v>
      </c>
    </row>
    <row r="50" spans="1:7" s="5" customFormat="1" x14ac:dyDescent="0.3">
      <c r="B50" s="5">
        <f>+C50+D50</f>
        <v>38100</v>
      </c>
      <c r="C50" s="5">
        <f>+C49+C46</f>
        <v>11800</v>
      </c>
      <c r="D50" s="5">
        <f>+D46</f>
        <v>26300</v>
      </c>
      <c r="E50" s="5">
        <v>22</v>
      </c>
      <c r="G50" s="5">
        <v>9000</v>
      </c>
    </row>
    <row r="53" spans="1:7" x14ac:dyDescent="0.3">
      <c r="D53" t="s">
        <v>0</v>
      </c>
      <c r="E53" t="s">
        <v>1</v>
      </c>
      <c r="F53" t="s">
        <v>2</v>
      </c>
    </row>
    <row r="54" spans="1:7" x14ac:dyDescent="0.3">
      <c r="D54" s="4" t="s">
        <v>4</v>
      </c>
      <c r="E54" s="4"/>
      <c r="F54" s="4">
        <f>+D40+D27+D23</f>
        <v>16000</v>
      </c>
    </row>
    <row r="55" spans="1:7" x14ac:dyDescent="0.3">
      <c r="D55" s="4" t="s">
        <v>3</v>
      </c>
      <c r="E55" s="4">
        <f>+C49+C32</f>
        <v>11800</v>
      </c>
      <c r="F55" s="4">
        <f>6000+11800</f>
        <v>17800</v>
      </c>
    </row>
    <row r="56" spans="1:7" x14ac:dyDescent="0.3">
      <c r="D56" s="4" t="s">
        <v>11</v>
      </c>
      <c r="E56" s="4"/>
      <c r="F56" s="4">
        <v>-500</v>
      </c>
    </row>
    <row r="57" spans="1:7" x14ac:dyDescent="0.3">
      <c r="D57" s="4" t="s">
        <v>16</v>
      </c>
      <c r="E57" s="4">
        <v>2000</v>
      </c>
      <c r="F57" s="4"/>
    </row>
    <row r="58" spans="1:7" x14ac:dyDescent="0.3">
      <c r="D58" s="4" t="s">
        <v>15</v>
      </c>
      <c r="E58" s="4">
        <v>-2000</v>
      </c>
      <c r="F58" s="4"/>
    </row>
    <row r="59" spans="1:7" x14ac:dyDescent="0.3">
      <c r="D59" s="4" t="s">
        <v>17</v>
      </c>
      <c r="E59" s="4"/>
      <c r="F59" s="4">
        <v>-200</v>
      </c>
    </row>
    <row r="60" spans="1:7" x14ac:dyDescent="0.3">
      <c r="D60" s="4" t="s">
        <v>18</v>
      </c>
      <c r="E60" s="4"/>
      <c r="F60" s="4">
        <v>5000</v>
      </c>
    </row>
    <row r="61" spans="1:7" x14ac:dyDescent="0.3">
      <c r="D61">
        <f>E61+F61</f>
        <v>49900</v>
      </c>
      <c r="E61">
        <f>+SUM(E55:E58)</f>
        <v>11800</v>
      </c>
      <c r="F61">
        <f>+SUM(F53:F60)</f>
        <v>38100</v>
      </c>
      <c r="G61">
        <v>12</v>
      </c>
    </row>
    <row r="63" spans="1:7" x14ac:dyDescent="0.3">
      <c r="D63" t="s">
        <v>19</v>
      </c>
      <c r="E63">
        <f>+F61-E61</f>
        <v>26300</v>
      </c>
    </row>
    <row r="64" spans="1:7" x14ac:dyDescent="0.3">
      <c r="D64" t="s">
        <v>20</v>
      </c>
      <c r="E64">
        <f>+D61-B20</f>
        <v>36900</v>
      </c>
      <c r="F64">
        <f>+F61-D20</f>
        <v>27100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4F47-6093-48A6-9C53-B3AA68AAAD06}">
  <dimension ref="A1:M30"/>
  <sheetViews>
    <sheetView tabSelected="1" workbookViewId="0">
      <selection sqref="A1:XFD1048576"/>
    </sheetView>
  </sheetViews>
  <sheetFormatPr baseColWidth="10" defaultColWidth="11.44140625" defaultRowHeight="14.4" x14ac:dyDescent="0.3"/>
  <cols>
    <col min="1" max="1" width="23.109375" customWidth="1"/>
    <col min="2" max="2" width="11.88671875" bestFit="1" customWidth="1"/>
    <col min="4" max="4" width="11.88671875" bestFit="1" customWidth="1"/>
    <col min="9" max="9" width="16.109375" customWidth="1"/>
    <col min="10" max="10" width="13.109375" customWidth="1"/>
    <col min="11" max="11" width="15.33203125" customWidth="1"/>
    <col min="12" max="12" width="11.88671875" customWidth="1"/>
    <col min="15" max="15" width="11.88671875" bestFit="1" customWidth="1"/>
  </cols>
  <sheetData>
    <row r="1" spans="1:13" x14ac:dyDescent="0.3">
      <c r="B1" t="s">
        <v>23</v>
      </c>
      <c r="C1" t="s">
        <v>24</v>
      </c>
      <c r="D1" s="7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3" x14ac:dyDescent="0.3">
      <c r="A2" t="s">
        <v>34</v>
      </c>
      <c r="B2">
        <v>7000</v>
      </c>
      <c r="H2">
        <v>-5000</v>
      </c>
      <c r="L2">
        <v>-2000</v>
      </c>
      <c r="M2">
        <f>SUM(D2:L2)+B2</f>
        <v>0</v>
      </c>
    </row>
    <row r="3" spans="1:13" x14ac:dyDescent="0.3">
      <c r="A3" t="s">
        <v>35</v>
      </c>
      <c r="B3">
        <v>-6000</v>
      </c>
      <c r="C3">
        <v>20</v>
      </c>
      <c r="D3">
        <f>C3*300</f>
        <v>6000</v>
      </c>
      <c r="M3">
        <f t="shared" ref="M3:M11" si="0">SUM(D3:L3)+B3</f>
        <v>0</v>
      </c>
    </row>
    <row r="4" spans="1:13" x14ac:dyDescent="0.3">
      <c r="A4" t="s">
        <v>36</v>
      </c>
      <c r="B4">
        <v>2500</v>
      </c>
      <c r="C4">
        <v>-5</v>
      </c>
      <c r="D4">
        <v>-1500</v>
      </c>
      <c r="E4">
        <f>C4*500</f>
        <v>-2500</v>
      </c>
      <c r="F4">
        <f>5*300</f>
        <v>1500</v>
      </c>
      <c r="M4">
        <f t="shared" si="0"/>
        <v>0</v>
      </c>
    </row>
    <row r="5" spans="1:13" x14ac:dyDescent="0.3">
      <c r="A5" t="s">
        <v>37</v>
      </c>
      <c r="B5">
        <v>4500</v>
      </c>
      <c r="C5">
        <v>-10</v>
      </c>
      <c r="D5">
        <v>-3000</v>
      </c>
      <c r="E5">
        <f>C5*450</f>
        <v>-4500</v>
      </c>
      <c r="F5">
        <f>10*300</f>
        <v>3000</v>
      </c>
      <c r="M5">
        <f t="shared" si="0"/>
        <v>0</v>
      </c>
    </row>
    <row r="6" spans="1:13" x14ac:dyDescent="0.3">
      <c r="A6" t="s">
        <v>38</v>
      </c>
      <c r="C6">
        <v>20</v>
      </c>
      <c r="D6">
        <f>C6*350</f>
        <v>7000</v>
      </c>
      <c r="K6">
        <v>-7000</v>
      </c>
      <c r="M6">
        <f t="shared" si="0"/>
        <v>0</v>
      </c>
    </row>
    <row r="7" spans="1:13" x14ac:dyDescent="0.3">
      <c r="A7" t="s">
        <v>39</v>
      </c>
      <c r="B7">
        <v>-500</v>
      </c>
      <c r="J7">
        <v>500</v>
      </c>
      <c r="M7">
        <f t="shared" si="0"/>
        <v>0</v>
      </c>
    </row>
    <row r="8" spans="1:13" x14ac:dyDescent="0.3">
      <c r="A8" t="s">
        <v>40</v>
      </c>
      <c r="C8">
        <v>-15</v>
      </c>
      <c r="D8">
        <f>-(5*300+10*350)</f>
        <v>-5000</v>
      </c>
      <c r="E8">
        <f>C8*600</f>
        <v>-9000</v>
      </c>
      <c r="F8">
        <v>5000</v>
      </c>
      <c r="I8">
        <v>9000</v>
      </c>
      <c r="M8">
        <f t="shared" si="0"/>
        <v>0</v>
      </c>
    </row>
    <row r="9" spans="1:13" x14ac:dyDescent="0.3">
      <c r="A9" s="1" t="s">
        <v>41</v>
      </c>
      <c r="B9">
        <v>-2200</v>
      </c>
      <c r="G9">
        <v>200</v>
      </c>
      <c r="L9">
        <v>2000</v>
      </c>
      <c r="M9">
        <f t="shared" si="0"/>
        <v>0</v>
      </c>
    </row>
    <row r="10" spans="1:13" x14ac:dyDescent="0.3">
      <c r="A10" t="s">
        <v>42</v>
      </c>
      <c r="C10">
        <v>12</v>
      </c>
      <c r="D10">
        <f>12*400</f>
        <v>4800</v>
      </c>
      <c r="K10">
        <v>-4800</v>
      </c>
      <c r="M10">
        <f t="shared" si="0"/>
        <v>0</v>
      </c>
    </row>
    <row r="11" spans="1:13" s="8" customFormat="1" x14ac:dyDescent="0.3">
      <c r="A11" s="8" t="s">
        <v>43</v>
      </c>
      <c r="B11" s="8">
        <f t="shared" ref="B11:L11" si="1">SUM(B2:B10)</f>
        <v>5300</v>
      </c>
      <c r="C11" s="8">
        <f t="shared" si="1"/>
        <v>22</v>
      </c>
      <c r="D11" s="8">
        <f t="shared" si="1"/>
        <v>8300</v>
      </c>
      <c r="E11" s="8">
        <f t="shared" si="1"/>
        <v>-16000</v>
      </c>
      <c r="F11" s="8">
        <f t="shared" si="1"/>
        <v>9500</v>
      </c>
      <c r="G11" s="8">
        <f t="shared" si="1"/>
        <v>200</v>
      </c>
      <c r="H11" s="8">
        <f t="shared" si="1"/>
        <v>-5000</v>
      </c>
      <c r="I11" s="8">
        <f t="shared" si="1"/>
        <v>9000</v>
      </c>
      <c r="J11" s="8">
        <f t="shared" si="1"/>
        <v>500</v>
      </c>
      <c r="K11" s="8">
        <f t="shared" si="1"/>
        <v>-11800</v>
      </c>
      <c r="L11" s="8">
        <f t="shared" si="1"/>
        <v>0</v>
      </c>
      <c r="M11">
        <f t="shared" si="0"/>
        <v>0</v>
      </c>
    </row>
    <row r="15" spans="1:13" x14ac:dyDescent="0.3">
      <c r="A15" t="s">
        <v>44</v>
      </c>
      <c r="B15">
        <f>B11</f>
        <v>5300</v>
      </c>
      <c r="E15" t="s">
        <v>45</v>
      </c>
      <c r="F15">
        <f>K11</f>
        <v>-11800</v>
      </c>
      <c r="H15" t="s">
        <v>46</v>
      </c>
      <c r="I15">
        <f>E11</f>
        <v>-16000</v>
      </c>
    </row>
    <row r="16" spans="1:13" x14ac:dyDescent="0.3">
      <c r="A16" t="s">
        <v>47</v>
      </c>
      <c r="B16">
        <f>D11</f>
        <v>8300</v>
      </c>
      <c r="E16" t="s">
        <v>29</v>
      </c>
      <c r="F16">
        <f>H11</f>
        <v>-5000</v>
      </c>
      <c r="H16" t="s">
        <v>48</v>
      </c>
      <c r="I16">
        <f>F11</f>
        <v>9500</v>
      </c>
    </row>
    <row r="17" spans="1:11" x14ac:dyDescent="0.3">
      <c r="A17" t="s">
        <v>49</v>
      </c>
      <c r="B17">
        <f>I11</f>
        <v>9000</v>
      </c>
      <c r="E17" t="s">
        <v>50</v>
      </c>
      <c r="F17">
        <f>I19</f>
        <v>-6300</v>
      </c>
      <c r="H17" t="s">
        <v>51</v>
      </c>
      <c r="I17">
        <f>I15+I16</f>
        <v>-6500</v>
      </c>
    </row>
    <row r="18" spans="1:11" ht="15" thickBot="1" x14ac:dyDescent="0.35">
      <c r="A18" t="s">
        <v>31</v>
      </c>
      <c r="B18">
        <f>J11</f>
        <v>500</v>
      </c>
      <c r="H18" t="s">
        <v>28</v>
      </c>
      <c r="I18">
        <f>G11</f>
        <v>200</v>
      </c>
    </row>
    <row r="19" spans="1:11" ht="15" thickBot="1" x14ac:dyDescent="0.35">
      <c r="B19" s="9">
        <f>SUM(B15:B18)</f>
        <v>23100</v>
      </c>
      <c r="F19" s="9">
        <f>SUM(F15:F18)</f>
        <v>-23100</v>
      </c>
      <c r="H19" t="s">
        <v>52</v>
      </c>
      <c r="I19">
        <f>I17+I18</f>
        <v>-6300</v>
      </c>
    </row>
    <row r="22" spans="1:11" x14ac:dyDescent="0.3">
      <c r="A22" t="s">
        <v>53</v>
      </c>
    </row>
    <row r="23" spans="1:11" x14ac:dyDescent="0.3">
      <c r="A23" t="s">
        <v>54</v>
      </c>
    </row>
    <row r="24" spans="1:11" x14ac:dyDescent="0.3">
      <c r="A24" t="s">
        <v>55</v>
      </c>
    </row>
    <row r="25" spans="1:11" x14ac:dyDescent="0.3">
      <c r="A25" t="s">
        <v>56</v>
      </c>
    </row>
    <row r="26" spans="1:11" x14ac:dyDescent="0.3">
      <c r="A26" t="s">
        <v>57</v>
      </c>
      <c r="K26">
        <f>K28</f>
        <v>0</v>
      </c>
    </row>
    <row r="28" spans="1:11" x14ac:dyDescent="0.3">
      <c r="A28" t="s">
        <v>58</v>
      </c>
    </row>
    <row r="29" spans="1:11" x14ac:dyDescent="0.3">
      <c r="A29" t="s">
        <v>59</v>
      </c>
    </row>
    <row r="30" spans="1:11" x14ac:dyDescent="0.3">
      <c r="A3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2022-03-05T01:16:22Z</dcterms:created>
  <dcterms:modified xsi:type="dcterms:W3CDTF">2022-03-18T12:06:12Z</dcterms:modified>
</cp:coreProperties>
</file>