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Contabilidad/TUTORIALES/Guia/"/>
    </mc:Choice>
  </mc:AlternateContent>
  <xr:revisionPtr revIDLastSave="0" documentId="8_{913A9B69-E416-461A-B28B-F265CF42EE05}" xr6:coauthVersionLast="47" xr6:coauthVersionMax="47" xr10:uidLastSave="{00000000-0000-0000-0000-000000000000}"/>
  <bookViews>
    <workbookView xWindow="13560" yWindow="13308" windowWidth="13296" windowHeight="11964" activeTab="1" xr2:uid="{0F0080D7-D8C0-465D-AF5C-0144405C9B56}"/>
  </bookViews>
  <sheets>
    <sheet name="PARIS" sheetId="1" r:id="rId1"/>
    <sheet name="OTTAWA" sheetId="3" r:id="rId2"/>
    <sheet name="YAKAR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5" l="1"/>
  <c r="E18" i="5"/>
  <c r="D9" i="5"/>
  <c r="E10" i="5" s="1"/>
  <c r="J77" i="3"/>
  <c r="K77" i="3"/>
  <c r="L77" i="3"/>
  <c r="M77" i="3"/>
  <c r="K60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59" i="3"/>
  <c r="J60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59" i="3"/>
  <c r="D91" i="3"/>
  <c r="E92" i="3" s="1"/>
  <c r="C105" i="3"/>
  <c r="D96" i="3"/>
  <c r="E94" i="3"/>
  <c r="E88" i="3"/>
  <c r="D86" i="3"/>
  <c r="E82" i="3"/>
  <c r="E81" i="3"/>
  <c r="E80" i="3"/>
  <c r="D71" i="3"/>
  <c r="D74" i="3" s="1"/>
  <c r="D70" i="3"/>
  <c r="D73" i="3" s="1"/>
  <c r="D69" i="3"/>
  <c r="D72" i="3" s="1"/>
  <c r="C48" i="3"/>
  <c r="D39" i="3"/>
  <c r="E37" i="3"/>
  <c r="E32" i="3"/>
  <c r="D30" i="3"/>
  <c r="D15" i="3"/>
  <c r="D18" i="3" s="1"/>
  <c r="D14" i="3"/>
  <c r="D17" i="3" s="1"/>
  <c r="D13" i="3"/>
  <c r="D16" i="3" s="1"/>
  <c r="E26" i="3"/>
  <c r="E25" i="3"/>
  <c r="E24" i="3"/>
  <c r="D8" i="1"/>
  <c r="E15" i="1"/>
  <c r="E8" i="1" s="1"/>
  <c r="K14" i="1"/>
  <c r="K8" i="1" s="1"/>
  <c r="J15" i="1"/>
  <c r="J8" i="1" s="1"/>
  <c r="L70" i="3" l="1"/>
  <c r="L74" i="3"/>
  <c r="L66" i="3"/>
  <c r="M76" i="3"/>
  <c r="L75" i="3"/>
  <c r="L67" i="3"/>
  <c r="L62" i="3"/>
  <c r="L69" i="3"/>
  <c r="M68" i="3"/>
  <c r="M60" i="3"/>
  <c r="L72" i="3"/>
  <c r="L64" i="3"/>
  <c r="M75" i="3"/>
  <c r="M71" i="3"/>
  <c r="M63" i="3"/>
  <c r="M67" i="3"/>
  <c r="L73" i="3"/>
  <c r="L65" i="3"/>
  <c r="L76" i="3"/>
  <c r="M66" i="3"/>
  <c r="M73" i="3"/>
  <c r="M65" i="3"/>
  <c r="M74" i="3"/>
  <c r="L71" i="3"/>
  <c r="L63" i="3"/>
  <c r="M72" i="3"/>
  <c r="M64" i="3"/>
  <c r="M59" i="3"/>
  <c r="M70" i="3"/>
  <c r="M62" i="3"/>
  <c r="L68" i="3"/>
  <c r="L60" i="3"/>
  <c r="M69" i="3"/>
  <c r="L59" i="3"/>
  <c r="E19" i="3"/>
  <c r="D84" i="3"/>
  <c r="E75" i="3"/>
  <c r="D83" i="3"/>
  <c r="D27" i="3"/>
  <c r="D28" i="3"/>
  <c r="E49" i="3" l="1"/>
  <c r="D48" i="3" s="1"/>
  <c r="E41" i="3"/>
  <c r="D42" i="3" s="1"/>
  <c r="D43" i="3" s="1"/>
  <c r="E98" i="3"/>
  <c r="D99" i="3" s="1"/>
  <c r="D100" i="3" s="1"/>
  <c r="E2" i="5"/>
  <c r="D2" i="5"/>
  <c r="E2" i="3" l="1"/>
  <c r="D2" i="3"/>
</calcChain>
</file>

<file path=xl/sharedStrings.xml><?xml version="1.0" encoding="utf-8"?>
<sst xmlns="http://schemas.openxmlformats.org/spreadsheetml/2006/main" count="426" uniqueCount="65">
  <si>
    <t>PARIS</t>
  </si>
  <si>
    <t>+</t>
  </si>
  <si>
    <t>DEBE</t>
  </si>
  <si>
    <t>HABER</t>
  </si>
  <si>
    <t>-</t>
  </si>
  <si>
    <t>A</t>
  </si>
  <si>
    <t>Deudores por venta</t>
  </si>
  <si>
    <t>P</t>
  </si>
  <si>
    <t>Anticipo cliente</t>
  </si>
  <si>
    <t>ingreso</t>
  </si>
  <si>
    <t>x</t>
  </si>
  <si>
    <t>y</t>
  </si>
  <si>
    <t>x-1000=y</t>
  </si>
  <si>
    <t>LONDRES</t>
  </si>
  <si>
    <t>Mercaderia</t>
  </si>
  <si>
    <t>0,5=y/x</t>
  </si>
  <si>
    <t>0,5=(x-1000)/x</t>
  </si>
  <si>
    <t>0,5=1-(1000/x)</t>
  </si>
  <si>
    <t>-0,5=1000/x</t>
  </si>
  <si>
    <t>x=-1000/-0,5</t>
  </si>
  <si>
    <t>x=2000</t>
  </si>
  <si>
    <t>costo</t>
  </si>
  <si>
    <t>resul</t>
  </si>
  <si>
    <t>Proveedores</t>
  </si>
  <si>
    <t>03=05</t>
  </si>
  <si>
    <t>04=05</t>
  </si>
  <si>
    <t>Debito Fiscal</t>
  </si>
  <si>
    <t>Credito Fiscal</t>
  </si>
  <si>
    <t>RES</t>
  </si>
  <si>
    <t>Venta</t>
  </si>
  <si>
    <t>CMV</t>
  </si>
  <si>
    <t>07=05</t>
  </si>
  <si>
    <t>Cta Cte BB</t>
  </si>
  <si>
    <t>Valores a depositar</t>
  </si>
  <si>
    <t>09=05</t>
  </si>
  <si>
    <t>Cta Cte B C</t>
  </si>
  <si>
    <t>PN</t>
  </si>
  <si>
    <t>Valores a Depositar</t>
  </si>
  <si>
    <t>Capital Social</t>
  </si>
  <si>
    <t>Caja</t>
  </si>
  <si>
    <t>Rodados</t>
  </si>
  <si>
    <t xml:space="preserve">P </t>
  </si>
  <si>
    <t>Deuda automotor</t>
  </si>
  <si>
    <t>Caja y Bancos</t>
  </si>
  <si>
    <t>Res</t>
  </si>
  <si>
    <t>Debito Fiscal IVA</t>
  </si>
  <si>
    <t>Deudores por Ventas</t>
  </si>
  <si>
    <t>Documentos a Cobrar</t>
  </si>
  <si>
    <t>Credito Fiscal IVA</t>
  </si>
  <si>
    <t>?</t>
  </si>
  <si>
    <t>Documentos a pagar</t>
  </si>
  <si>
    <t>Muebles y Utiles</t>
  </si>
  <si>
    <t>Ventas</t>
  </si>
  <si>
    <t>Cta Cte B N</t>
  </si>
  <si>
    <t>R-</t>
  </si>
  <si>
    <t>Gastos bancarios</t>
  </si>
  <si>
    <t>A+</t>
  </si>
  <si>
    <t>IVA CF</t>
  </si>
  <si>
    <t>A-</t>
  </si>
  <si>
    <t>Deudores varios</t>
  </si>
  <si>
    <t>Bienes de Uso</t>
  </si>
  <si>
    <t>Cta Cte Itau</t>
  </si>
  <si>
    <t>Deudas bancarias</t>
  </si>
  <si>
    <t>Alquileres</t>
  </si>
  <si>
    <t>no se pago nada?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</si>
</sst>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trike/>
      <sz val="11"/>
      <color theme="1"/>
      <name val="Garamond"/>
      <family val="1"/>
    </font>
    <font>
      <sz val="9"/>
      <color theme="1"/>
      <name val="Garamond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Fill="1" applyBorder="1"/>
    <xf numFmtId="4" fontId="0" fillId="0" borderId="0" xfId="0" applyNumberFormat="1" applyFill="1"/>
    <xf numFmtId="4" fontId="0" fillId="0" borderId="0" xfId="0" applyNumberFormat="1"/>
    <xf numFmtId="4" fontId="2" fillId="0" borderId="0" xfId="0" applyNumberFormat="1" applyFont="1"/>
    <xf numFmtId="4" fontId="0" fillId="0" borderId="1" xfId="0" applyNumberForma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3" fontId="4" fillId="0" borderId="2" xfId="1" applyFont="1" applyBorder="1" applyAlignment="1">
      <alignment vertical="center"/>
    </xf>
    <xf numFmtId="0" fontId="0" fillId="2" borderId="0" xfId="0" applyFill="1" applyBorder="1"/>
    <xf numFmtId="4" fontId="0" fillId="2" borderId="0" xfId="0" applyNumberFormat="1" applyFill="1"/>
    <xf numFmtId="4" fontId="0" fillId="2" borderId="1" xfId="0" applyNumberFormat="1" applyFill="1" applyBorder="1"/>
    <xf numFmtId="4" fontId="3" fillId="0" borderId="0" xfId="0" applyNumberFormat="1" applyFont="1"/>
    <xf numFmtId="4" fontId="7" fillId="2" borderId="1" xfId="0" applyNumberFormat="1" applyFont="1" applyFill="1" applyBorder="1"/>
    <xf numFmtId="0" fontId="4" fillId="2" borderId="2" xfId="0" applyFont="1" applyFill="1" applyBorder="1" applyAlignment="1">
      <alignment horizontal="left" vertical="center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7363-5459-4EF7-94F6-A63CC8497B2A}">
  <dimension ref="A1:K23"/>
  <sheetViews>
    <sheetView showGridLines="0" workbookViewId="0">
      <selection activeCell="I23" sqref="I23"/>
    </sheetView>
  </sheetViews>
  <sheetFormatPr baseColWidth="10" defaultRowHeight="14.4" x14ac:dyDescent="0.3"/>
  <cols>
    <col min="1" max="1" width="7.109375" customWidth="1"/>
    <col min="2" max="2" width="5" bestFit="1" customWidth="1"/>
    <col min="3" max="3" width="17.109375" bestFit="1" customWidth="1"/>
    <col min="4" max="4" width="12.88671875" bestFit="1" customWidth="1"/>
    <col min="6" max="6" width="3.44140625" bestFit="1" customWidth="1"/>
    <col min="7" max="7" width="8.77734375" style="2" bestFit="1" customWidth="1"/>
    <col min="8" max="8" width="3.21875" customWidth="1"/>
  </cols>
  <sheetData>
    <row r="1" spans="1:11" x14ac:dyDescent="0.3">
      <c r="A1" t="s">
        <v>9</v>
      </c>
      <c r="B1" s="1" t="s">
        <v>10</v>
      </c>
      <c r="C1" t="s">
        <v>12</v>
      </c>
      <c r="D1" t="s">
        <v>15</v>
      </c>
    </row>
    <row r="2" spans="1:11" x14ac:dyDescent="0.3">
      <c r="A2" t="s">
        <v>21</v>
      </c>
      <c r="B2" s="1">
        <v>1000</v>
      </c>
      <c r="D2" t="s">
        <v>16</v>
      </c>
    </row>
    <row r="3" spans="1:11" x14ac:dyDescent="0.3">
      <c r="A3" t="s">
        <v>22</v>
      </c>
      <c r="B3" s="1" t="s">
        <v>11</v>
      </c>
      <c r="D3" t="s">
        <v>17</v>
      </c>
    </row>
    <row r="4" spans="1:11" x14ac:dyDescent="0.3">
      <c r="D4" s="3" t="s">
        <v>18</v>
      </c>
    </row>
    <row r="5" spans="1:11" x14ac:dyDescent="0.3">
      <c r="D5" t="s">
        <v>19</v>
      </c>
    </row>
    <row r="6" spans="1:11" x14ac:dyDescent="0.3">
      <c r="D6" s="6" t="s">
        <v>20</v>
      </c>
    </row>
    <row r="7" spans="1:11" x14ac:dyDescent="0.3">
      <c r="D7" s="6"/>
    </row>
    <row r="8" spans="1:11" x14ac:dyDescent="0.3">
      <c r="A8" t="s">
        <v>0</v>
      </c>
      <c r="D8" s="5">
        <f>+SUM(D10:D1048576)</f>
        <v>9260</v>
      </c>
      <c r="E8" s="5">
        <f>+SUM(E10:E1048576)</f>
        <v>9260</v>
      </c>
      <c r="G8" s="2" t="s">
        <v>13</v>
      </c>
      <c r="J8" s="5">
        <f>+SUM(J10:J1048576)</f>
        <v>5840</v>
      </c>
      <c r="K8" s="5">
        <f>+SUM(K10:K1048576)</f>
        <v>5840</v>
      </c>
    </row>
    <row r="9" spans="1:11" s="1" customFormat="1" x14ac:dyDescent="0.3">
      <c r="A9" s="1" t="s">
        <v>24</v>
      </c>
      <c r="D9" s="1" t="s">
        <v>2</v>
      </c>
      <c r="E9" s="1" t="s">
        <v>3</v>
      </c>
      <c r="J9" s="1" t="s">
        <v>2</v>
      </c>
      <c r="K9" s="1" t="s">
        <v>3</v>
      </c>
    </row>
    <row r="10" spans="1:11" x14ac:dyDescent="0.3">
      <c r="A10" t="s">
        <v>1</v>
      </c>
      <c r="B10" t="s">
        <v>7</v>
      </c>
      <c r="C10" t="s">
        <v>8</v>
      </c>
      <c r="E10">
        <v>1000</v>
      </c>
      <c r="G10" s="2" t="s">
        <v>1</v>
      </c>
      <c r="H10" t="s">
        <v>5</v>
      </c>
      <c r="I10" t="s">
        <v>14</v>
      </c>
      <c r="J10">
        <v>1000</v>
      </c>
    </row>
    <row r="11" spans="1:11" x14ac:dyDescent="0.3">
      <c r="A11" t="s">
        <v>1</v>
      </c>
      <c r="B11" t="s">
        <v>5</v>
      </c>
      <c r="C11" t="s">
        <v>6</v>
      </c>
      <c r="D11">
        <v>1000</v>
      </c>
      <c r="G11" s="2" t="s">
        <v>1</v>
      </c>
      <c r="H11" t="s">
        <v>7</v>
      </c>
      <c r="I11" t="s">
        <v>23</v>
      </c>
      <c r="K11">
        <v>1000</v>
      </c>
    </row>
    <row r="12" spans="1:11" s="1" customFormat="1" x14ac:dyDescent="0.3">
      <c r="A12" s="1" t="s">
        <v>25</v>
      </c>
    </row>
    <row r="13" spans="1:11" x14ac:dyDescent="0.3">
      <c r="A13" t="s">
        <v>4</v>
      </c>
      <c r="B13" t="s">
        <v>5</v>
      </c>
      <c r="C13" t="s">
        <v>14</v>
      </c>
      <c r="E13">
        <v>1000</v>
      </c>
      <c r="G13" s="2" t="s">
        <v>1</v>
      </c>
      <c r="H13" t="s">
        <v>5</v>
      </c>
      <c r="I13" t="s">
        <v>14</v>
      </c>
      <c r="J13">
        <v>2000</v>
      </c>
    </row>
    <row r="14" spans="1:11" x14ac:dyDescent="0.3">
      <c r="A14" t="s">
        <v>1</v>
      </c>
      <c r="B14" t="s">
        <v>5</v>
      </c>
      <c r="C14" t="s">
        <v>6</v>
      </c>
      <c r="D14">
        <v>2420</v>
      </c>
      <c r="G14" s="2" t="s">
        <v>1</v>
      </c>
      <c r="H14" t="s">
        <v>7</v>
      </c>
      <c r="I14" t="s">
        <v>23</v>
      </c>
      <c r="K14">
        <f>+J13+J15</f>
        <v>2420</v>
      </c>
    </row>
    <row r="15" spans="1:11" x14ac:dyDescent="0.3">
      <c r="A15" t="s">
        <v>1</v>
      </c>
      <c r="B15" t="s">
        <v>7</v>
      </c>
      <c r="C15" t="s">
        <v>26</v>
      </c>
      <c r="E15">
        <f>0.21*2000</f>
        <v>420</v>
      </c>
      <c r="G15" s="2" t="s">
        <v>1</v>
      </c>
      <c r="H15" t="s">
        <v>5</v>
      </c>
      <c r="I15" t="s">
        <v>27</v>
      </c>
      <c r="J15">
        <f>+J13*0.21</f>
        <v>420</v>
      </c>
    </row>
    <row r="16" spans="1:11" x14ac:dyDescent="0.3">
      <c r="A16" t="s">
        <v>1</v>
      </c>
      <c r="B16" t="s">
        <v>28</v>
      </c>
      <c r="C16" t="s">
        <v>29</v>
      </c>
      <c r="E16">
        <v>2000</v>
      </c>
    </row>
    <row r="17" spans="1:11" x14ac:dyDescent="0.3">
      <c r="A17" t="s">
        <v>4</v>
      </c>
      <c r="B17" t="s">
        <v>28</v>
      </c>
      <c r="C17" t="s">
        <v>30</v>
      </c>
      <c r="D17">
        <v>1000</v>
      </c>
    </row>
    <row r="18" spans="1:11" s="1" customFormat="1" x14ac:dyDescent="0.3">
      <c r="A18" s="1" t="s">
        <v>31</v>
      </c>
    </row>
    <row r="19" spans="1:11" x14ac:dyDescent="0.3">
      <c r="A19" s="7" t="s">
        <v>1</v>
      </c>
      <c r="B19" s="7" t="s">
        <v>5</v>
      </c>
      <c r="C19" s="7" t="s">
        <v>33</v>
      </c>
      <c r="D19">
        <v>2420</v>
      </c>
      <c r="G19" s="2" t="s">
        <v>4</v>
      </c>
      <c r="H19" t="s">
        <v>5</v>
      </c>
      <c r="I19" t="s">
        <v>32</v>
      </c>
      <c r="K19">
        <v>2420</v>
      </c>
    </row>
    <row r="20" spans="1:11" x14ac:dyDescent="0.3">
      <c r="A20" s="7" t="s">
        <v>4</v>
      </c>
      <c r="B20" s="7" t="s">
        <v>5</v>
      </c>
      <c r="C20" s="7" t="s">
        <v>6</v>
      </c>
      <c r="E20">
        <v>2420</v>
      </c>
      <c r="G20" s="2" t="s">
        <v>4</v>
      </c>
      <c r="H20" t="s">
        <v>7</v>
      </c>
      <c r="I20" t="s">
        <v>23</v>
      </c>
      <c r="J20">
        <v>2420</v>
      </c>
    </row>
    <row r="21" spans="1:11" s="1" customFormat="1" x14ac:dyDescent="0.3">
      <c r="A21" s="1" t="s">
        <v>34</v>
      </c>
    </row>
    <row r="22" spans="1:11" x14ac:dyDescent="0.3">
      <c r="A22" s="7" t="s">
        <v>1</v>
      </c>
      <c r="B22" s="7" t="s">
        <v>5</v>
      </c>
      <c r="C22" s="7" t="s">
        <v>35</v>
      </c>
      <c r="D22">
        <v>2420</v>
      </c>
    </row>
    <row r="23" spans="1:11" x14ac:dyDescent="0.3">
      <c r="A23" t="s">
        <v>4</v>
      </c>
      <c r="B23" s="7" t="s">
        <v>5</v>
      </c>
      <c r="C23" s="7" t="s">
        <v>33</v>
      </c>
      <c r="E23">
        <v>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2DBA-FA46-43B8-8854-E565F3B71C15}">
  <dimension ref="A1:O111"/>
  <sheetViews>
    <sheetView showGridLines="0" tabSelected="1" zoomScale="70" zoomScaleNormal="70" workbookViewId="0">
      <selection activeCell="G1" sqref="G1:G1048576"/>
    </sheetView>
  </sheetViews>
  <sheetFormatPr baseColWidth="10" defaultRowHeight="14.4" x14ac:dyDescent="0.3"/>
  <cols>
    <col min="1" max="1" width="7.109375" customWidth="1"/>
    <col min="2" max="2" width="5" bestFit="1" customWidth="1"/>
    <col min="3" max="3" width="18.109375" bestFit="1" customWidth="1"/>
    <col min="4" max="4" width="12.88671875" style="9" bestFit="1" customWidth="1"/>
    <col min="5" max="5" width="12.44140625" style="9" bestFit="1" customWidth="1"/>
    <col min="6" max="6" width="3.44140625" bestFit="1" customWidth="1"/>
    <col min="7" max="7" width="8.77734375" style="2" bestFit="1" customWidth="1"/>
    <col min="8" max="8" width="3.21875" customWidth="1"/>
    <col min="9" max="9" width="20.109375" style="9" bestFit="1" customWidth="1"/>
    <col min="10" max="10" width="11.5546875" style="9"/>
  </cols>
  <sheetData>
    <row r="1" spans="1:11" x14ac:dyDescent="0.3">
      <c r="D1" s="8"/>
    </row>
    <row r="2" spans="1:11" x14ac:dyDescent="0.3">
      <c r="D2" s="10">
        <f>+SUM(D4:D1048576)</f>
        <v>1218402</v>
      </c>
      <c r="E2" s="10">
        <f>+SUM(E4:E1048576)</f>
        <v>1218402</v>
      </c>
      <c r="J2" s="10"/>
      <c r="K2" s="5"/>
    </row>
    <row r="3" spans="1:11" s="1" customFormat="1" x14ac:dyDescent="0.3">
      <c r="A3" s="1">
        <v>1</v>
      </c>
      <c r="D3" s="11" t="s">
        <v>2</v>
      </c>
      <c r="E3" s="11" t="s">
        <v>3</v>
      </c>
      <c r="I3" s="11"/>
      <c r="J3" s="11"/>
    </row>
    <row r="4" spans="1:11" x14ac:dyDescent="0.3">
      <c r="A4" t="s">
        <v>1</v>
      </c>
      <c r="B4" t="s">
        <v>36</v>
      </c>
      <c r="C4" t="s">
        <v>38</v>
      </c>
      <c r="E4" s="9">
        <v>300000</v>
      </c>
    </row>
    <row r="5" spans="1:11" x14ac:dyDescent="0.3">
      <c r="A5" t="s">
        <v>1</v>
      </c>
      <c r="B5" t="s">
        <v>5</v>
      </c>
      <c r="C5" t="s">
        <v>37</v>
      </c>
      <c r="D5" s="9">
        <v>100000</v>
      </c>
    </row>
    <row r="6" spans="1:11" x14ac:dyDescent="0.3">
      <c r="A6" t="s">
        <v>1</v>
      </c>
      <c r="B6" t="s">
        <v>5</v>
      </c>
      <c r="C6" s="7" t="s">
        <v>43</v>
      </c>
      <c r="D6" s="9">
        <v>80000</v>
      </c>
    </row>
    <row r="7" spans="1:11" x14ac:dyDescent="0.3">
      <c r="A7" t="s">
        <v>1</v>
      </c>
      <c r="B7" t="s">
        <v>5</v>
      </c>
      <c r="C7" t="s">
        <v>40</v>
      </c>
      <c r="D7" s="9">
        <v>140000</v>
      </c>
    </row>
    <row r="8" spans="1:11" x14ac:dyDescent="0.3">
      <c r="A8" t="s">
        <v>1</v>
      </c>
      <c r="B8" t="s">
        <v>41</v>
      </c>
      <c r="C8" t="s">
        <v>42</v>
      </c>
      <c r="E8" s="9">
        <v>20000</v>
      </c>
    </row>
    <row r="9" spans="1:11" s="1" customFormat="1" x14ac:dyDescent="0.3">
      <c r="A9" s="1">
        <v>2</v>
      </c>
      <c r="D9" s="11" t="s">
        <v>2</v>
      </c>
      <c r="E9" s="11" t="s">
        <v>3</v>
      </c>
      <c r="I9" s="11"/>
      <c r="J9" s="11"/>
    </row>
    <row r="10" spans="1:11" x14ac:dyDescent="0.3">
      <c r="A10" s="7" t="s">
        <v>1</v>
      </c>
      <c r="B10" s="7" t="s">
        <v>5</v>
      </c>
      <c r="C10" s="7" t="s">
        <v>43</v>
      </c>
      <c r="D10" s="9">
        <v>100000</v>
      </c>
    </row>
    <row r="11" spans="1:11" x14ac:dyDescent="0.3">
      <c r="A11" s="7" t="s">
        <v>4</v>
      </c>
      <c r="B11" s="7" t="s">
        <v>5</v>
      </c>
      <c r="C11" t="s">
        <v>37</v>
      </c>
      <c r="E11" s="9">
        <v>100000</v>
      </c>
    </row>
    <row r="12" spans="1:11" s="1" customFormat="1" x14ac:dyDescent="0.3">
      <c r="A12" s="1">
        <v>3</v>
      </c>
      <c r="D12" s="11" t="s">
        <v>2</v>
      </c>
      <c r="E12" s="11" t="s">
        <v>3</v>
      </c>
      <c r="I12" s="11"/>
      <c r="J12" s="11"/>
    </row>
    <row r="13" spans="1:11" x14ac:dyDescent="0.3">
      <c r="A13" s="7" t="s">
        <v>1</v>
      </c>
      <c r="B13" s="7" t="s">
        <v>5</v>
      </c>
      <c r="C13" s="7" t="s">
        <v>14</v>
      </c>
      <c r="D13" s="9">
        <f>6*2000</f>
        <v>12000</v>
      </c>
    </row>
    <row r="14" spans="1:11" x14ac:dyDescent="0.3">
      <c r="A14" s="7" t="s">
        <v>1</v>
      </c>
      <c r="B14" s="7" t="s">
        <v>5</v>
      </c>
      <c r="C14" s="7" t="s">
        <v>14</v>
      </c>
      <c r="D14" s="9">
        <f>6000*3</f>
        <v>18000</v>
      </c>
    </row>
    <row r="15" spans="1:11" x14ac:dyDescent="0.3">
      <c r="A15" s="7" t="s">
        <v>1</v>
      </c>
      <c r="B15" s="7" t="s">
        <v>5</v>
      </c>
      <c r="C15" s="7" t="s">
        <v>14</v>
      </c>
      <c r="D15" s="9">
        <f>4000*7</f>
        <v>28000</v>
      </c>
    </row>
    <row r="16" spans="1:11" x14ac:dyDescent="0.3">
      <c r="A16" s="7" t="s">
        <v>1</v>
      </c>
      <c r="B16" s="7" t="s">
        <v>5</v>
      </c>
      <c r="C16" s="7" t="s">
        <v>48</v>
      </c>
      <c r="D16" s="9">
        <f>+D13*0.21</f>
        <v>2520</v>
      </c>
    </row>
    <row r="17" spans="1:10" x14ac:dyDescent="0.3">
      <c r="A17" s="7" t="s">
        <v>1</v>
      </c>
      <c r="B17" s="7" t="s">
        <v>5</v>
      </c>
      <c r="C17" s="7" t="s">
        <v>48</v>
      </c>
      <c r="D17" s="9">
        <f>+D14*0.21</f>
        <v>3780</v>
      </c>
    </row>
    <row r="18" spans="1:10" x14ac:dyDescent="0.3">
      <c r="A18" s="7" t="s">
        <v>1</v>
      </c>
      <c r="B18" s="7" t="s">
        <v>5</v>
      </c>
      <c r="C18" s="7" t="s">
        <v>48</v>
      </c>
      <c r="D18" s="9">
        <f>+D15*0.21</f>
        <v>5880</v>
      </c>
    </row>
    <row r="19" spans="1:10" x14ac:dyDescent="0.3">
      <c r="A19" s="7" t="s">
        <v>1</v>
      </c>
      <c r="B19" s="7" t="s">
        <v>7</v>
      </c>
      <c r="C19" s="7" t="s">
        <v>23</v>
      </c>
      <c r="E19" s="9">
        <f>+SUM(D12:D18)</f>
        <v>70180</v>
      </c>
    </row>
    <row r="20" spans="1:10" s="1" customFormat="1" x14ac:dyDescent="0.3">
      <c r="A20" s="1">
        <v>4</v>
      </c>
      <c r="D20" s="11" t="s">
        <v>2</v>
      </c>
      <c r="E20" s="11" t="s">
        <v>3</v>
      </c>
      <c r="I20" s="11"/>
      <c r="J20" s="11"/>
    </row>
    <row r="21" spans="1:10" x14ac:dyDescent="0.3">
      <c r="A21" s="7" t="s">
        <v>1</v>
      </c>
      <c r="B21" s="7" t="s">
        <v>44</v>
      </c>
      <c r="C21" s="7" t="s">
        <v>29</v>
      </c>
      <c r="E21" s="9">
        <v>8000</v>
      </c>
    </row>
    <row r="22" spans="1:10" x14ac:dyDescent="0.3">
      <c r="A22" s="7" t="s">
        <v>1</v>
      </c>
      <c r="B22" s="7" t="s">
        <v>44</v>
      </c>
      <c r="C22" s="7" t="s">
        <v>29</v>
      </c>
      <c r="E22" s="9">
        <v>3000</v>
      </c>
    </row>
    <row r="23" spans="1:10" x14ac:dyDescent="0.3">
      <c r="A23" s="7" t="s">
        <v>1</v>
      </c>
      <c r="B23" s="7" t="s">
        <v>44</v>
      </c>
      <c r="C23" s="7" t="s">
        <v>29</v>
      </c>
      <c r="E23" s="9">
        <v>3000</v>
      </c>
    </row>
    <row r="24" spans="1:10" x14ac:dyDescent="0.3">
      <c r="A24" s="7" t="s">
        <v>1</v>
      </c>
      <c r="B24" s="7" t="s">
        <v>7</v>
      </c>
      <c r="C24" s="7" t="s">
        <v>45</v>
      </c>
      <c r="E24" s="9">
        <f>+E21*0.21</f>
        <v>1680</v>
      </c>
    </row>
    <row r="25" spans="1:10" x14ac:dyDescent="0.3">
      <c r="A25" s="7" t="s">
        <v>1</v>
      </c>
      <c r="B25" s="7" t="s">
        <v>7</v>
      </c>
      <c r="C25" s="7" t="s">
        <v>45</v>
      </c>
      <c r="E25" s="9">
        <f>+E22*0.21</f>
        <v>630</v>
      </c>
    </row>
    <row r="26" spans="1:10" x14ac:dyDescent="0.3">
      <c r="A26" s="7" t="s">
        <v>1</v>
      </c>
      <c r="B26" s="7" t="s">
        <v>7</v>
      </c>
      <c r="C26" s="7" t="s">
        <v>45</v>
      </c>
      <c r="E26" s="9">
        <f>+E23*0.21</f>
        <v>630</v>
      </c>
    </row>
    <row r="27" spans="1:10" x14ac:dyDescent="0.3">
      <c r="A27" s="7" t="s">
        <v>1</v>
      </c>
      <c r="B27" s="7" t="s">
        <v>5</v>
      </c>
      <c r="C27" s="7" t="s">
        <v>46</v>
      </c>
      <c r="D27" s="9">
        <f>0.5*SUM(E21:E26)</f>
        <v>8470</v>
      </c>
    </row>
    <row r="28" spans="1:10" x14ac:dyDescent="0.3">
      <c r="A28" s="7" t="s">
        <v>1</v>
      </c>
      <c r="B28" s="7" t="s">
        <v>5</v>
      </c>
      <c r="C28" s="7" t="s">
        <v>47</v>
      </c>
      <c r="D28" s="9">
        <f>0.5*SUM(E21:E26)</f>
        <v>8470</v>
      </c>
    </row>
    <row r="29" spans="1:10" x14ac:dyDescent="0.3">
      <c r="A29" s="7" t="s">
        <v>4</v>
      </c>
      <c r="B29" s="7" t="s">
        <v>44</v>
      </c>
      <c r="C29" s="7" t="s">
        <v>30</v>
      </c>
      <c r="D29" s="9">
        <v>6000</v>
      </c>
    </row>
    <row r="30" spans="1:10" x14ac:dyDescent="0.3">
      <c r="A30" s="7" t="s">
        <v>4</v>
      </c>
      <c r="B30" s="7" t="s">
        <v>44</v>
      </c>
      <c r="C30" s="7" t="s">
        <v>30</v>
      </c>
      <c r="D30" s="9">
        <f>2000*2</f>
        <v>4000</v>
      </c>
    </row>
    <row r="31" spans="1:10" x14ac:dyDescent="0.3">
      <c r="A31" s="7" t="s">
        <v>4</v>
      </c>
      <c r="B31" s="7" t="s">
        <v>5</v>
      </c>
      <c r="C31" s="7" t="s">
        <v>14</v>
      </c>
      <c r="E31" s="9">
        <v>6000</v>
      </c>
    </row>
    <row r="32" spans="1:10" x14ac:dyDescent="0.3">
      <c r="A32" s="7" t="s">
        <v>4</v>
      </c>
      <c r="B32" s="7" t="s">
        <v>5</v>
      </c>
      <c r="C32" s="7" t="s">
        <v>14</v>
      </c>
      <c r="E32" s="9">
        <f>2000*2</f>
        <v>4000</v>
      </c>
    </row>
    <row r="33" spans="1:10" s="1" customFormat="1" x14ac:dyDescent="0.3">
      <c r="A33" s="1">
        <v>5</v>
      </c>
      <c r="D33" s="11" t="s">
        <v>2</v>
      </c>
      <c r="E33" s="11" t="s">
        <v>3</v>
      </c>
      <c r="I33" s="11"/>
      <c r="J33" s="11"/>
    </row>
    <row r="34" spans="1:10" x14ac:dyDescent="0.3">
      <c r="B34" s="7" t="s">
        <v>49</v>
      </c>
    </row>
    <row r="36" spans="1:10" s="1" customFormat="1" x14ac:dyDescent="0.3">
      <c r="A36" s="1">
        <v>6</v>
      </c>
      <c r="D36" s="11" t="s">
        <v>2</v>
      </c>
      <c r="E36" s="11" t="s">
        <v>3</v>
      </c>
      <c r="I36" s="11"/>
      <c r="J36" s="11"/>
    </row>
    <row r="37" spans="1:10" x14ac:dyDescent="0.3">
      <c r="A37" t="s">
        <v>1</v>
      </c>
      <c r="B37" t="s">
        <v>7</v>
      </c>
      <c r="C37" t="s">
        <v>50</v>
      </c>
      <c r="E37" s="9">
        <f>7000+7000*0.21</f>
        <v>8470</v>
      </c>
    </row>
    <row r="38" spans="1:10" x14ac:dyDescent="0.3">
      <c r="A38" t="s">
        <v>1</v>
      </c>
      <c r="B38" t="s">
        <v>5</v>
      </c>
      <c r="C38" t="s">
        <v>51</v>
      </c>
      <c r="D38" s="9">
        <v>7000</v>
      </c>
    </row>
    <row r="39" spans="1:10" x14ac:dyDescent="0.3">
      <c r="A39" t="s">
        <v>1</v>
      </c>
      <c r="B39" t="s">
        <v>5</v>
      </c>
      <c r="C39" s="7" t="s">
        <v>48</v>
      </c>
      <c r="D39" s="9">
        <f>+D38*0.21</f>
        <v>1470</v>
      </c>
    </row>
    <row r="40" spans="1:10" s="1" customFormat="1" x14ac:dyDescent="0.3">
      <c r="A40" s="1">
        <v>7</v>
      </c>
      <c r="D40" s="11" t="s">
        <v>2</v>
      </c>
      <c r="E40" s="11" t="s">
        <v>3</v>
      </c>
      <c r="I40" s="11"/>
      <c r="J40" s="11"/>
    </row>
    <row r="41" spans="1:10" x14ac:dyDescent="0.3">
      <c r="A41" s="7" t="s">
        <v>4</v>
      </c>
      <c r="B41" s="7" t="s">
        <v>5</v>
      </c>
      <c r="C41" s="7" t="s">
        <v>46</v>
      </c>
      <c r="E41" s="9">
        <f>+D27*0.1</f>
        <v>847</v>
      </c>
    </row>
    <row r="42" spans="1:10" x14ac:dyDescent="0.3">
      <c r="A42" s="7" t="s">
        <v>4</v>
      </c>
      <c r="B42" s="7" t="s">
        <v>44</v>
      </c>
      <c r="C42" s="7" t="s">
        <v>52</v>
      </c>
      <c r="D42" s="9">
        <f>+E41/1.21</f>
        <v>700</v>
      </c>
    </row>
    <row r="43" spans="1:10" ht="15" customHeight="1" x14ac:dyDescent="0.3">
      <c r="A43" s="7" t="s">
        <v>4</v>
      </c>
      <c r="B43" s="7" t="s">
        <v>7</v>
      </c>
      <c r="C43" s="7" t="s">
        <v>45</v>
      </c>
      <c r="D43" s="9">
        <f>+D42*0.21</f>
        <v>147</v>
      </c>
    </row>
    <row r="44" spans="1:10" s="1" customFormat="1" x14ac:dyDescent="0.3">
      <c r="A44" s="1">
        <v>8</v>
      </c>
      <c r="D44" s="11" t="s">
        <v>2</v>
      </c>
      <c r="E44" s="11" t="s">
        <v>3</v>
      </c>
      <c r="I44" s="11"/>
      <c r="J44" s="11"/>
    </row>
    <row r="45" spans="1:10" x14ac:dyDescent="0.3">
      <c r="A45" s="7" t="s">
        <v>4</v>
      </c>
      <c r="B45" s="7" t="s">
        <v>7</v>
      </c>
      <c r="C45" s="7" t="s">
        <v>23</v>
      </c>
      <c r="D45" s="9">
        <v>70180</v>
      </c>
    </row>
    <row r="46" spans="1:10" x14ac:dyDescent="0.3">
      <c r="A46" s="7" t="s">
        <v>4</v>
      </c>
      <c r="B46" s="7" t="s">
        <v>5</v>
      </c>
      <c r="C46" s="7" t="s">
        <v>53</v>
      </c>
      <c r="E46" s="9">
        <v>70180</v>
      </c>
    </row>
    <row r="47" spans="1:10" s="1" customFormat="1" x14ac:dyDescent="0.3">
      <c r="A47" s="1">
        <v>9</v>
      </c>
      <c r="D47" s="11" t="s">
        <v>2</v>
      </c>
      <c r="E47" s="11" t="s">
        <v>3</v>
      </c>
      <c r="I47" s="11"/>
      <c r="J47" s="11"/>
    </row>
    <row r="48" spans="1:10" x14ac:dyDescent="0.3">
      <c r="A48" s="7" t="s">
        <v>1</v>
      </c>
      <c r="B48" s="7" t="s">
        <v>5</v>
      </c>
      <c r="C48" s="7" t="str">
        <f>+C11</f>
        <v>Valores a Depositar</v>
      </c>
      <c r="D48" s="9">
        <f>+E49</f>
        <v>8470</v>
      </c>
    </row>
    <row r="49" spans="1:13" x14ac:dyDescent="0.3">
      <c r="A49" s="7" t="s">
        <v>4</v>
      </c>
      <c r="B49" s="7" t="s">
        <v>5</v>
      </c>
      <c r="C49" s="7" t="s">
        <v>46</v>
      </c>
      <c r="E49" s="9">
        <f>+D27</f>
        <v>8470</v>
      </c>
    </row>
    <row r="50" spans="1:13" s="1" customFormat="1" x14ac:dyDescent="0.3">
      <c r="A50" s="1">
        <v>10</v>
      </c>
      <c r="D50" s="11" t="s">
        <v>2</v>
      </c>
      <c r="E50" s="11" t="s">
        <v>3</v>
      </c>
      <c r="I50" s="11"/>
      <c r="J50" s="11"/>
    </row>
    <row r="51" spans="1:13" x14ac:dyDescent="0.3">
      <c r="A51" s="7" t="s">
        <v>4</v>
      </c>
      <c r="B51" s="7" t="s">
        <v>5</v>
      </c>
    </row>
    <row r="53" spans="1:13" s="1" customFormat="1" x14ac:dyDescent="0.3">
      <c r="A53" s="1">
        <v>11</v>
      </c>
      <c r="D53" s="11" t="s">
        <v>2</v>
      </c>
      <c r="E53" s="11" t="s">
        <v>3</v>
      </c>
      <c r="I53" s="11"/>
      <c r="J53" s="11"/>
    </row>
    <row r="58" spans="1:13" x14ac:dyDescent="0.3">
      <c r="D58" s="10"/>
      <c r="E58" s="10"/>
    </row>
    <row r="59" spans="1:13" x14ac:dyDescent="0.3">
      <c r="A59" s="1">
        <v>1</v>
      </c>
      <c r="B59" s="1"/>
      <c r="C59" s="1"/>
      <c r="D59" s="11" t="s">
        <v>2</v>
      </c>
      <c r="E59" s="11" t="s">
        <v>3</v>
      </c>
      <c r="I59" s="4" t="s">
        <v>38</v>
      </c>
      <c r="J59" s="23">
        <f>+SUMIF($C$60:$C$111, I59, $D$60:$D$111)</f>
        <v>0</v>
      </c>
      <c r="K59" s="23">
        <f>+SUMIF($C$60:$C$110, I59, $E$60:$E$111)</f>
        <v>300000</v>
      </c>
      <c r="L59" s="22">
        <f>+IF(J59&gt;K59, J59-K59, 0)</f>
        <v>0</v>
      </c>
      <c r="M59" s="22">
        <f>+IF(K59&gt;J59, K59-J59, 0)</f>
        <v>300000</v>
      </c>
    </row>
    <row r="60" spans="1:13" x14ac:dyDescent="0.3">
      <c r="A60" t="s">
        <v>1</v>
      </c>
      <c r="B60" t="s">
        <v>36</v>
      </c>
      <c r="C60" t="s">
        <v>38</v>
      </c>
      <c r="E60" s="9">
        <v>300000</v>
      </c>
      <c r="I60" s="4" t="s">
        <v>37</v>
      </c>
      <c r="J60" s="23">
        <f t="shared" ref="J60:J76" si="0">+SUMIF($C$60:$C$111, I60, $D$60:$D$111)</f>
        <v>107623</v>
      </c>
      <c r="K60" s="23">
        <f t="shared" ref="K60:K76" si="1">+SUMIF($C$60:$C$110, I60, $E$60:$E$111)</f>
        <v>107623</v>
      </c>
      <c r="L60" s="22">
        <f t="shared" ref="L60:L75" si="2">+IF(J60&gt;K60, J60-K60, 0)</f>
        <v>0</v>
      </c>
      <c r="M60" s="22">
        <f t="shared" ref="M60:M75" si="3">+IF(K60&gt;J60, K60-J60, 0)</f>
        <v>0</v>
      </c>
    </row>
    <row r="61" spans="1:13" x14ac:dyDescent="0.3">
      <c r="A61" t="s">
        <v>1</v>
      </c>
      <c r="B61" t="s">
        <v>5</v>
      </c>
      <c r="C61" t="s">
        <v>37</v>
      </c>
      <c r="D61" s="9">
        <v>100000</v>
      </c>
      <c r="I61" s="7"/>
      <c r="J61" s="11"/>
      <c r="K61" s="11"/>
      <c r="L61" s="9"/>
      <c r="M61" s="9"/>
    </row>
    <row r="62" spans="1:13" x14ac:dyDescent="0.3">
      <c r="A62" t="s">
        <v>1</v>
      </c>
      <c r="B62" t="s">
        <v>5</v>
      </c>
      <c r="C62" s="7" t="s">
        <v>43</v>
      </c>
      <c r="D62" s="9">
        <v>80000</v>
      </c>
      <c r="I62" s="4" t="s">
        <v>40</v>
      </c>
      <c r="J62" s="23">
        <f t="shared" si="0"/>
        <v>140000</v>
      </c>
      <c r="K62" s="23">
        <f t="shared" si="1"/>
        <v>0</v>
      </c>
      <c r="L62" s="22">
        <f t="shared" si="2"/>
        <v>140000</v>
      </c>
      <c r="M62" s="22">
        <f t="shared" si="3"/>
        <v>0</v>
      </c>
    </row>
    <row r="63" spans="1:13" x14ac:dyDescent="0.3">
      <c r="A63" t="s">
        <v>1</v>
      </c>
      <c r="B63" t="s">
        <v>5</v>
      </c>
      <c r="C63" t="s">
        <v>40</v>
      </c>
      <c r="D63" s="9">
        <v>140000</v>
      </c>
      <c r="I63" s="4" t="s">
        <v>42</v>
      </c>
      <c r="J63" s="23">
        <f t="shared" si="0"/>
        <v>0</v>
      </c>
      <c r="K63" s="23">
        <f t="shared" si="1"/>
        <v>20000</v>
      </c>
      <c r="L63" s="22">
        <f t="shared" si="2"/>
        <v>0</v>
      </c>
      <c r="M63" s="22">
        <f t="shared" si="3"/>
        <v>20000</v>
      </c>
    </row>
    <row r="64" spans="1:13" x14ac:dyDescent="0.3">
      <c r="A64" t="s">
        <v>1</v>
      </c>
      <c r="B64" t="s">
        <v>41</v>
      </c>
      <c r="C64" t="s">
        <v>42</v>
      </c>
      <c r="E64" s="9">
        <v>20000</v>
      </c>
      <c r="I64" s="21" t="s">
        <v>43</v>
      </c>
      <c r="J64" s="23">
        <f t="shared" si="0"/>
        <v>80000</v>
      </c>
      <c r="K64" s="23">
        <f t="shared" si="1"/>
        <v>0</v>
      </c>
      <c r="L64" s="22">
        <f t="shared" si="2"/>
        <v>80000</v>
      </c>
      <c r="M64" s="22">
        <f t="shared" si="3"/>
        <v>0</v>
      </c>
    </row>
    <row r="65" spans="1:15" x14ac:dyDescent="0.3">
      <c r="A65" s="1">
        <v>2</v>
      </c>
      <c r="B65" s="1"/>
      <c r="C65" s="1"/>
      <c r="D65" s="11" t="s">
        <v>2</v>
      </c>
      <c r="E65" s="11" t="s">
        <v>3</v>
      </c>
      <c r="I65" s="21" t="s">
        <v>14</v>
      </c>
      <c r="J65" s="23">
        <f t="shared" si="0"/>
        <v>58000</v>
      </c>
      <c r="K65" s="23">
        <f t="shared" si="1"/>
        <v>10000</v>
      </c>
      <c r="L65" s="22">
        <f t="shared" si="2"/>
        <v>48000</v>
      </c>
      <c r="M65" s="22">
        <f t="shared" si="3"/>
        <v>0</v>
      </c>
    </row>
    <row r="66" spans="1:15" x14ac:dyDescent="0.3">
      <c r="A66" s="7" t="s">
        <v>1</v>
      </c>
      <c r="B66" s="7" t="s">
        <v>5</v>
      </c>
      <c r="C66" s="7" t="s">
        <v>53</v>
      </c>
      <c r="D66" s="9">
        <v>100000</v>
      </c>
      <c r="I66" s="21" t="s">
        <v>48</v>
      </c>
      <c r="J66" s="23">
        <f t="shared" si="0"/>
        <v>13755</v>
      </c>
      <c r="K66" s="23">
        <f t="shared" si="1"/>
        <v>0</v>
      </c>
      <c r="L66" s="22">
        <f t="shared" si="2"/>
        <v>13755</v>
      </c>
      <c r="M66" s="22">
        <f t="shared" si="3"/>
        <v>0</v>
      </c>
    </row>
    <row r="67" spans="1:15" x14ac:dyDescent="0.3">
      <c r="A67" s="7" t="s">
        <v>4</v>
      </c>
      <c r="B67" s="7" t="s">
        <v>5</v>
      </c>
      <c r="C67" t="s">
        <v>37</v>
      </c>
      <c r="E67" s="9">
        <v>100000</v>
      </c>
      <c r="I67" s="21" t="s">
        <v>45</v>
      </c>
      <c r="J67" s="23">
        <f t="shared" si="0"/>
        <v>147</v>
      </c>
      <c r="K67" s="23">
        <f t="shared" si="1"/>
        <v>2940</v>
      </c>
      <c r="L67" s="22">
        <f t="shared" si="2"/>
        <v>0</v>
      </c>
      <c r="M67" s="22">
        <f t="shared" si="3"/>
        <v>2793</v>
      </c>
    </row>
    <row r="68" spans="1:15" x14ac:dyDescent="0.3">
      <c r="A68" s="1">
        <v>3</v>
      </c>
      <c r="B68" s="1"/>
      <c r="C68" s="1"/>
      <c r="D68" s="11" t="s">
        <v>2</v>
      </c>
      <c r="E68" s="11" t="s">
        <v>3</v>
      </c>
      <c r="I68" s="21" t="s">
        <v>23</v>
      </c>
      <c r="J68" s="23">
        <f t="shared" si="0"/>
        <v>70180</v>
      </c>
      <c r="K68" s="23">
        <f t="shared" si="1"/>
        <v>70180</v>
      </c>
      <c r="L68" s="22">
        <f t="shared" si="2"/>
        <v>0</v>
      </c>
      <c r="M68" s="22">
        <f t="shared" si="3"/>
        <v>0</v>
      </c>
    </row>
    <row r="69" spans="1:15" x14ac:dyDescent="0.3">
      <c r="A69" s="7" t="s">
        <v>1</v>
      </c>
      <c r="B69" s="7" t="s">
        <v>5</v>
      </c>
      <c r="C69" s="7" t="s">
        <v>14</v>
      </c>
      <c r="D69" s="9">
        <f>6*2000</f>
        <v>12000</v>
      </c>
      <c r="I69" s="21" t="s">
        <v>47</v>
      </c>
      <c r="J69" s="23">
        <f t="shared" si="0"/>
        <v>8470</v>
      </c>
      <c r="K69" s="23">
        <f t="shared" si="1"/>
        <v>0</v>
      </c>
      <c r="L69" s="22">
        <f t="shared" si="2"/>
        <v>8470</v>
      </c>
      <c r="M69" s="22">
        <f t="shared" si="3"/>
        <v>0</v>
      </c>
    </row>
    <row r="70" spans="1:15" x14ac:dyDescent="0.3">
      <c r="A70" s="7" t="s">
        <v>1</v>
      </c>
      <c r="B70" s="7" t="s">
        <v>5</v>
      </c>
      <c r="C70" s="7" t="s">
        <v>14</v>
      </c>
      <c r="D70" s="9">
        <f>6000*3</f>
        <v>18000</v>
      </c>
      <c r="I70" s="21" t="s">
        <v>30</v>
      </c>
      <c r="J70" s="23">
        <f t="shared" si="0"/>
        <v>10000</v>
      </c>
      <c r="K70" s="23">
        <f t="shared" si="1"/>
        <v>0</v>
      </c>
      <c r="L70" s="22">
        <f t="shared" si="2"/>
        <v>10000</v>
      </c>
      <c r="M70" s="22">
        <f t="shared" si="3"/>
        <v>0</v>
      </c>
    </row>
    <row r="71" spans="1:15" x14ac:dyDescent="0.3">
      <c r="A71" s="7" t="s">
        <v>1</v>
      </c>
      <c r="B71" s="7" t="s">
        <v>5</v>
      </c>
      <c r="C71" s="7" t="s">
        <v>14</v>
      </c>
      <c r="D71" s="9">
        <f>4000*7</f>
        <v>28000</v>
      </c>
      <c r="I71" s="26" t="s">
        <v>55</v>
      </c>
      <c r="J71" s="23">
        <f t="shared" si="0"/>
        <v>500</v>
      </c>
      <c r="K71" s="23">
        <f t="shared" si="1"/>
        <v>0</v>
      </c>
      <c r="L71" s="22">
        <f t="shared" si="2"/>
        <v>500</v>
      </c>
      <c r="M71" s="22">
        <f t="shared" si="3"/>
        <v>0</v>
      </c>
    </row>
    <row r="72" spans="1:15" x14ac:dyDescent="0.3">
      <c r="A72" s="7" t="s">
        <v>1</v>
      </c>
      <c r="B72" s="7" t="s">
        <v>5</v>
      </c>
      <c r="C72" s="7" t="s">
        <v>48</v>
      </c>
      <c r="D72" s="9">
        <f>+D69*0.21</f>
        <v>2520</v>
      </c>
      <c r="I72" s="21" t="s">
        <v>53</v>
      </c>
      <c r="J72" s="23">
        <f t="shared" si="0"/>
        <v>100000</v>
      </c>
      <c r="K72" s="23">
        <f t="shared" si="1"/>
        <v>71632</v>
      </c>
      <c r="L72" s="22">
        <f t="shared" si="2"/>
        <v>28368</v>
      </c>
      <c r="M72" s="22">
        <f t="shared" si="3"/>
        <v>0</v>
      </c>
    </row>
    <row r="73" spans="1:15" x14ac:dyDescent="0.3">
      <c r="A73" s="7" t="s">
        <v>1</v>
      </c>
      <c r="B73" s="7" t="s">
        <v>5</v>
      </c>
      <c r="C73" s="7" t="s">
        <v>48</v>
      </c>
      <c r="D73" s="9">
        <f>+D70*0.21</f>
        <v>3780</v>
      </c>
      <c r="I73" t="s">
        <v>50</v>
      </c>
      <c r="J73" s="11">
        <f t="shared" si="0"/>
        <v>8470</v>
      </c>
      <c r="K73" s="11">
        <f t="shared" si="1"/>
        <v>8470</v>
      </c>
      <c r="L73" s="9">
        <f t="shared" si="2"/>
        <v>0</v>
      </c>
      <c r="M73" s="9">
        <f t="shared" si="3"/>
        <v>0</v>
      </c>
    </row>
    <row r="74" spans="1:15" x14ac:dyDescent="0.3">
      <c r="A74" s="7" t="s">
        <v>1</v>
      </c>
      <c r="B74" s="7" t="s">
        <v>5</v>
      </c>
      <c r="C74" s="7" t="s">
        <v>48</v>
      </c>
      <c r="D74" s="9">
        <f>+D71*0.21</f>
        <v>5880</v>
      </c>
      <c r="I74" s="4" t="s">
        <v>51</v>
      </c>
      <c r="J74" s="23">
        <f t="shared" si="0"/>
        <v>7000</v>
      </c>
      <c r="K74" s="23">
        <f t="shared" si="1"/>
        <v>0</v>
      </c>
      <c r="L74" s="22">
        <f t="shared" si="2"/>
        <v>7000</v>
      </c>
      <c r="M74" s="22">
        <f t="shared" si="3"/>
        <v>0</v>
      </c>
    </row>
    <row r="75" spans="1:15" x14ac:dyDescent="0.3">
      <c r="A75" s="7" t="s">
        <v>1</v>
      </c>
      <c r="B75" s="7" t="s">
        <v>7</v>
      </c>
      <c r="C75" s="7" t="s">
        <v>23</v>
      </c>
      <c r="E75" s="9">
        <f>+SUM(D68:D74)</f>
        <v>70180</v>
      </c>
      <c r="I75" s="21" t="s">
        <v>46</v>
      </c>
      <c r="J75" s="23">
        <f t="shared" si="0"/>
        <v>8470</v>
      </c>
      <c r="K75" s="25">
        <f t="shared" si="1"/>
        <v>8470</v>
      </c>
      <c r="L75" s="22">
        <f t="shared" si="2"/>
        <v>0</v>
      </c>
      <c r="M75" s="22">
        <f t="shared" si="3"/>
        <v>0</v>
      </c>
    </row>
    <row r="76" spans="1:15" x14ac:dyDescent="0.3">
      <c r="A76" s="1">
        <v>4</v>
      </c>
      <c r="B76" s="1"/>
      <c r="C76" s="1"/>
      <c r="D76" s="11" t="s">
        <v>2</v>
      </c>
      <c r="E76" s="11" t="s">
        <v>3</v>
      </c>
      <c r="I76" s="21" t="s">
        <v>29</v>
      </c>
      <c r="J76" s="23">
        <f t="shared" si="0"/>
        <v>700</v>
      </c>
      <c r="K76" s="23">
        <f t="shared" si="1"/>
        <v>14000</v>
      </c>
      <c r="L76" s="22">
        <f t="shared" ref="L76" si="4">+IF(J76&gt;K76, J76-K76, 0)</f>
        <v>0</v>
      </c>
      <c r="M76" s="22">
        <f t="shared" ref="M76" si="5">+IF(K76&gt;J76, K76-J76, 0)</f>
        <v>13300</v>
      </c>
    </row>
    <row r="77" spans="1:15" x14ac:dyDescent="0.3">
      <c r="A77" s="7" t="s">
        <v>1</v>
      </c>
      <c r="B77" s="7" t="s">
        <v>44</v>
      </c>
      <c r="C77" s="7" t="s">
        <v>29</v>
      </c>
      <c r="E77" s="9">
        <v>8000</v>
      </c>
      <c r="I77" s="7"/>
      <c r="J77" s="24">
        <f>+SUM(J59:J76)</f>
        <v>613315</v>
      </c>
      <c r="K77" s="24">
        <f t="shared" ref="K77:M77" si="6">+SUM(K59:K76)</f>
        <v>613315</v>
      </c>
      <c r="L77" s="24">
        <f t="shared" si="6"/>
        <v>336093</v>
      </c>
      <c r="M77" s="24">
        <f t="shared" si="6"/>
        <v>336093</v>
      </c>
    </row>
    <row r="78" spans="1:15" x14ac:dyDescent="0.3">
      <c r="A78" s="7" t="s">
        <v>1</v>
      </c>
      <c r="B78" s="7" t="s">
        <v>44</v>
      </c>
      <c r="C78" s="7" t="s">
        <v>29</v>
      </c>
      <c r="E78" s="9">
        <v>3000</v>
      </c>
      <c r="I78" s="7"/>
      <c r="K78" s="9"/>
    </row>
    <row r="79" spans="1:15" x14ac:dyDescent="0.3">
      <c r="A79" s="7" t="s">
        <v>1</v>
      </c>
      <c r="B79" s="7" t="s">
        <v>44</v>
      </c>
      <c r="C79" s="7" t="s">
        <v>29</v>
      </c>
      <c r="E79" s="9">
        <v>3000</v>
      </c>
      <c r="I79" s="7"/>
      <c r="K79" s="9"/>
      <c r="L79" s="9"/>
      <c r="M79" s="9"/>
      <c r="N79" s="9"/>
      <c r="O79" s="9"/>
    </row>
    <row r="80" spans="1:15" x14ac:dyDescent="0.3">
      <c r="A80" s="7" t="s">
        <v>1</v>
      </c>
      <c r="B80" s="7" t="s">
        <v>7</v>
      </c>
      <c r="C80" s="7" t="s">
        <v>45</v>
      </c>
      <c r="E80" s="9">
        <f>+E77*0.21</f>
        <v>1680</v>
      </c>
      <c r="I80"/>
      <c r="J80"/>
    </row>
    <row r="81" spans="1:10" x14ac:dyDescent="0.3">
      <c r="A81" s="7" t="s">
        <v>1</v>
      </c>
      <c r="B81" s="7" t="s">
        <v>7</v>
      </c>
      <c r="C81" s="7" t="s">
        <v>45</v>
      </c>
      <c r="E81" s="9">
        <f>+E78*0.21</f>
        <v>630</v>
      </c>
      <c r="I81"/>
      <c r="J81"/>
    </row>
    <row r="82" spans="1:10" x14ac:dyDescent="0.3">
      <c r="A82" s="7" t="s">
        <v>1</v>
      </c>
      <c r="B82" s="7" t="s">
        <v>7</v>
      </c>
      <c r="C82" s="7" t="s">
        <v>45</v>
      </c>
      <c r="E82" s="9">
        <f>+E79*0.21</f>
        <v>630</v>
      </c>
      <c r="I82"/>
      <c r="J82"/>
    </row>
    <row r="83" spans="1:10" x14ac:dyDescent="0.3">
      <c r="A83" s="7" t="s">
        <v>1</v>
      </c>
      <c r="B83" s="7" t="s">
        <v>5</v>
      </c>
      <c r="C83" s="7" t="s">
        <v>46</v>
      </c>
      <c r="D83" s="9">
        <f>0.5*SUM(E77:E82)</f>
        <v>8470</v>
      </c>
      <c r="I83"/>
      <c r="J83"/>
    </row>
    <row r="84" spans="1:10" x14ac:dyDescent="0.3">
      <c r="A84" s="7" t="s">
        <v>1</v>
      </c>
      <c r="B84" s="7" t="s">
        <v>5</v>
      </c>
      <c r="C84" s="7" t="s">
        <v>47</v>
      </c>
      <c r="D84" s="9">
        <f>0.5*SUM(E77:E82)</f>
        <v>8470</v>
      </c>
      <c r="I84"/>
      <c r="J84"/>
    </row>
    <row r="85" spans="1:10" x14ac:dyDescent="0.3">
      <c r="A85" s="7" t="s">
        <v>4</v>
      </c>
      <c r="B85" s="7" t="s">
        <v>44</v>
      </c>
      <c r="C85" s="7" t="s">
        <v>30</v>
      </c>
      <c r="D85" s="9">
        <v>6000</v>
      </c>
      <c r="I85"/>
      <c r="J85"/>
    </row>
    <row r="86" spans="1:10" x14ac:dyDescent="0.3">
      <c r="A86" s="7" t="s">
        <v>4</v>
      </c>
      <c r="B86" s="7" t="s">
        <v>44</v>
      </c>
      <c r="C86" s="7" t="s">
        <v>30</v>
      </c>
      <c r="D86" s="9">
        <f>2000*2</f>
        <v>4000</v>
      </c>
      <c r="I86"/>
      <c r="J86"/>
    </row>
    <row r="87" spans="1:10" x14ac:dyDescent="0.3">
      <c r="A87" s="7" t="s">
        <v>4</v>
      </c>
      <c r="B87" s="7" t="s">
        <v>5</v>
      </c>
      <c r="C87" s="7" t="s">
        <v>14</v>
      </c>
      <c r="E87" s="9">
        <v>6000</v>
      </c>
      <c r="I87"/>
      <c r="J87"/>
    </row>
    <row r="88" spans="1:10" x14ac:dyDescent="0.3">
      <c r="A88" s="7" t="s">
        <v>4</v>
      </c>
      <c r="B88" s="7" t="s">
        <v>5</v>
      </c>
      <c r="C88" s="7" t="s">
        <v>14</v>
      </c>
      <c r="E88" s="9">
        <f>2000*2</f>
        <v>4000</v>
      </c>
      <c r="I88"/>
      <c r="J88"/>
    </row>
    <row r="89" spans="1:10" x14ac:dyDescent="0.3">
      <c r="A89" s="1">
        <v>5</v>
      </c>
      <c r="B89" s="1"/>
      <c r="C89" s="1"/>
      <c r="D89" s="11" t="s">
        <v>2</v>
      </c>
      <c r="E89" s="11" t="s">
        <v>3</v>
      </c>
      <c r="I89"/>
      <c r="J89"/>
    </row>
    <row r="90" spans="1:10" x14ac:dyDescent="0.3">
      <c r="A90" s="12" t="s">
        <v>54</v>
      </c>
      <c r="C90" s="13" t="s">
        <v>55</v>
      </c>
      <c r="D90" s="20">
        <v>500</v>
      </c>
      <c r="E90" s="15"/>
      <c r="F90" s="16"/>
      <c r="G90" s="16"/>
      <c r="H90" s="17"/>
      <c r="I90"/>
      <c r="J90"/>
    </row>
    <row r="91" spans="1:10" x14ac:dyDescent="0.3">
      <c r="A91" s="18" t="s">
        <v>56</v>
      </c>
      <c r="C91" s="7" t="s">
        <v>48</v>
      </c>
      <c r="D91" s="20">
        <f>+D90*0.21</f>
        <v>105</v>
      </c>
      <c r="E91" s="15"/>
      <c r="F91" s="16"/>
      <c r="G91" s="16"/>
      <c r="H91" s="17"/>
      <c r="I91"/>
      <c r="J91"/>
    </row>
    <row r="92" spans="1:10" x14ac:dyDescent="0.3">
      <c r="A92" s="18" t="s">
        <v>58</v>
      </c>
      <c r="C92" s="7" t="s">
        <v>53</v>
      </c>
      <c r="D92" s="14"/>
      <c r="E92" s="20">
        <f>+D90+D91</f>
        <v>605</v>
      </c>
      <c r="G92" s="19"/>
      <c r="H92" s="17"/>
      <c r="I92"/>
      <c r="J92"/>
    </row>
    <row r="93" spans="1:10" x14ac:dyDescent="0.3">
      <c r="A93" s="1">
        <v>6</v>
      </c>
      <c r="B93" s="1"/>
      <c r="C93" s="1"/>
      <c r="D93" s="11" t="s">
        <v>2</v>
      </c>
      <c r="E93" s="11" t="s">
        <v>3</v>
      </c>
      <c r="I93"/>
      <c r="J93"/>
    </row>
    <row r="94" spans="1:10" x14ac:dyDescent="0.3">
      <c r="A94" t="s">
        <v>1</v>
      </c>
      <c r="B94" t="s">
        <v>7</v>
      </c>
      <c r="C94" t="s">
        <v>50</v>
      </c>
      <c r="E94" s="9">
        <f>7000+7000*0.21</f>
        <v>8470</v>
      </c>
      <c r="I94"/>
      <c r="J94"/>
    </row>
    <row r="95" spans="1:10" x14ac:dyDescent="0.3">
      <c r="A95" t="s">
        <v>1</v>
      </c>
      <c r="B95" t="s">
        <v>5</v>
      </c>
      <c r="C95" t="s">
        <v>51</v>
      </c>
      <c r="D95" s="9">
        <v>7000</v>
      </c>
      <c r="I95"/>
      <c r="J95"/>
    </row>
    <row r="96" spans="1:10" x14ac:dyDescent="0.3">
      <c r="A96" t="s">
        <v>1</v>
      </c>
      <c r="B96" t="s">
        <v>5</v>
      </c>
      <c r="C96" s="7" t="s">
        <v>48</v>
      </c>
      <c r="D96" s="9">
        <f>+D95*0.21</f>
        <v>1470</v>
      </c>
      <c r="I96"/>
      <c r="J96"/>
    </row>
    <row r="97" spans="1:15" x14ac:dyDescent="0.3">
      <c r="A97" s="1">
        <v>7</v>
      </c>
      <c r="B97" s="1"/>
      <c r="C97" s="1"/>
      <c r="D97" s="11" t="s">
        <v>2</v>
      </c>
      <c r="E97" s="11" t="s">
        <v>3</v>
      </c>
      <c r="K97" s="9"/>
      <c r="L97" s="9"/>
      <c r="M97" s="9"/>
      <c r="N97" s="9"/>
      <c r="O97" s="9"/>
    </row>
    <row r="98" spans="1:15" x14ac:dyDescent="0.3">
      <c r="A98" s="7" t="s">
        <v>4</v>
      </c>
      <c r="B98" s="7" t="s">
        <v>5</v>
      </c>
      <c r="C98" s="7" t="s">
        <v>46</v>
      </c>
      <c r="E98" s="9">
        <f>+D83*0.1</f>
        <v>847</v>
      </c>
      <c r="K98" s="9"/>
      <c r="L98" s="9"/>
      <c r="M98" s="9"/>
      <c r="N98" s="9"/>
      <c r="O98" s="9"/>
    </row>
    <row r="99" spans="1:15" x14ac:dyDescent="0.3">
      <c r="A99" s="7" t="s">
        <v>4</v>
      </c>
      <c r="B99" s="7" t="s">
        <v>44</v>
      </c>
      <c r="C99" s="7" t="s">
        <v>29</v>
      </c>
      <c r="D99" s="9">
        <f>+E98/1.21</f>
        <v>700</v>
      </c>
    </row>
    <row r="100" spans="1:15" x14ac:dyDescent="0.3">
      <c r="A100" s="7" t="s">
        <v>4</v>
      </c>
      <c r="B100" s="7" t="s">
        <v>7</v>
      </c>
      <c r="C100" s="7" t="s">
        <v>45</v>
      </c>
      <c r="D100" s="9">
        <f>+D99*0.21</f>
        <v>147</v>
      </c>
    </row>
    <row r="101" spans="1:15" x14ac:dyDescent="0.3">
      <c r="A101" s="1">
        <v>8</v>
      </c>
      <c r="B101" s="1"/>
      <c r="C101" s="1"/>
      <c r="D101" s="11" t="s">
        <v>2</v>
      </c>
      <c r="E101" s="11" t="s">
        <v>3</v>
      </c>
    </row>
    <row r="102" spans="1:15" x14ac:dyDescent="0.3">
      <c r="A102" s="7" t="s">
        <v>4</v>
      </c>
      <c r="B102" s="7" t="s">
        <v>7</v>
      </c>
      <c r="C102" s="7" t="s">
        <v>23</v>
      </c>
      <c r="D102" s="9">
        <v>70180</v>
      </c>
    </row>
    <row r="103" spans="1:15" x14ac:dyDescent="0.3">
      <c r="A103" s="7" t="s">
        <v>4</v>
      </c>
      <c r="B103" s="7" t="s">
        <v>5</v>
      </c>
      <c r="C103" s="7" t="s">
        <v>53</v>
      </c>
      <c r="E103" s="9">
        <v>70180</v>
      </c>
    </row>
    <row r="104" spans="1:15" x14ac:dyDescent="0.3">
      <c r="A104" s="1">
        <v>9</v>
      </c>
      <c r="B104" s="1"/>
      <c r="C104" s="1"/>
      <c r="D104" s="11" t="s">
        <v>2</v>
      </c>
      <c r="E104" s="11" t="s">
        <v>3</v>
      </c>
    </row>
    <row r="105" spans="1:15" x14ac:dyDescent="0.3">
      <c r="A105" s="7" t="s">
        <v>1</v>
      </c>
      <c r="B105" s="7" t="s">
        <v>5</v>
      </c>
      <c r="C105" s="7" t="str">
        <f>+C67</f>
        <v>Valores a Depositar</v>
      </c>
      <c r="D105" s="9">
        <v>7623</v>
      </c>
    </row>
    <row r="106" spans="1:15" x14ac:dyDescent="0.3">
      <c r="A106" s="7" t="s">
        <v>4</v>
      </c>
      <c r="B106" s="7" t="s">
        <v>5</v>
      </c>
      <c r="C106" s="7" t="s">
        <v>46</v>
      </c>
      <c r="E106" s="9">
        <v>7623</v>
      </c>
    </row>
    <row r="107" spans="1:15" x14ac:dyDescent="0.3">
      <c r="A107" s="1">
        <v>10</v>
      </c>
      <c r="B107" s="1"/>
      <c r="C107" s="1"/>
      <c r="D107" s="11" t="s">
        <v>2</v>
      </c>
      <c r="E107" s="11" t="s">
        <v>3</v>
      </c>
    </row>
    <row r="108" spans="1:15" x14ac:dyDescent="0.3">
      <c r="A108" s="7" t="s">
        <v>4</v>
      </c>
      <c r="B108" s="7" t="s">
        <v>5</v>
      </c>
      <c r="C108" s="13" t="s">
        <v>50</v>
      </c>
      <c r="D108" s="9">
        <v>8470</v>
      </c>
    </row>
    <row r="109" spans="1:15" x14ac:dyDescent="0.3">
      <c r="B109" s="12" t="s">
        <v>56</v>
      </c>
      <c r="C109" s="19" t="s">
        <v>33</v>
      </c>
      <c r="E109" s="9">
        <v>7623</v>
      </c>
    </row>
    <row r="110" spans="1:15" x14ac:dyDescent="0.3">
      <c r="C110" s="7" t="s">
        <v>53</v>
      </c>
      <c r="E110" s="9">
        <v>847</v>
      </c>
    </row>
    <row r="111" spans="1:15" x14ac:dyDescent="0.3">
      <c r="A111" s="1">
        <v>11</v>
      </c>
      <c r="B111" s="1"/>
      <c r="C111" s="1"/>
      <c r="D111" s="11" t="s">
        <v>2</v>
      </c>
      <c r="E111" s="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6B3D-E305-4464-B9ED-517EB57BD55F}">
  <dimension ref="A1:K26"/>
  <sheetViews>
    <sheetView showGridLines="0" zoomScale="85" zoomScaleNormal="85" workbookViewId="0">
      <selection activeCell="C21" sqref="C21"/>
    </sheetView>
  </sheetViews>
  <sheetFormatPr baseColWidth="10" defaultRowHeight="14.4" x14ac:dyDescent="0.3"/>
  <cols>
    <col min="1" max="1" width="7.109375" customWidth="1"/>
    <col min="2" max="2" width="5" bestFit="1" customWidth="1"/>
    <col min="3" max="3" width="26.6640625" bestFit="1" customWidth="1"/>
    <col min="4" max="4" width="12.88671875" style="9" bestFit="1" customWidth="1"/>
    <col min="5" max="5" width="11.88671875" style="9" bestFit="1" customWidth="1"/>
    <col min="6" max="6" width="3.44140625" bestFit="1" customWidth="1"/>
    <col min="7" max="7" width="8.77734375" style="2" bestFit="1" customWidth="1"/>
    <col min="8" max="8" width="3.21875" customWidth="1"/>
    <col min="9" max="10" width="11.5546875" style="9"/>
  </cols>
  <sheetData>
    <row r="1" spans="1:11" x14ac:dyDescent="0.3">
      <c r="D1" s="8"/>
    </row>
    <row r="2" spans="1:11" x14ac:dyDescent="0.3">
      <c r="D2" s="10">
        <f>+SUM(D4:D1048576)</f>
        <v>489150</v>
      </c>
      <c r="E2" s="10">
        <f>+SUM(E4:E1048576)</f>
        <v>489150</v>
      </c>
      <c r="J2" s="10"/>
      <c r="K2" s="5"/>
    </row>
    <row r="3" spans="1:11" s="1" customFormat="1" x14ac:dyDescent="0.3">
      <c r="A3" s="1">
        <v>1</v>
      </c>
      <c r="D3" s="11" t="s">
        <v>2</v>
      </c>
      <c r="E3" s="11" t="s">
        <v>3</v>
      </c>
      <c r="I3" s="11"/>
      <c r="J3" s="11"/>
    </row>
    <row r="4" spans="1:11" x14ac:dyDescent="0.3">
      <c r="A4" t="s">
        <v>1</v>
      </c>
      <c r="B4" t="s">
        <v>36</v>
      </c>
      <c r="C4" t="s">
        <v>38</v>
      </c>
      <c r="E4" s="9">
        <v>200000</v>
      </c>
    </row>
    <row r="5" spans="1:11" x14ac:dyDescent="0.3">
      <c r="A5" t="s">
        <v>1</v>
      </c>
      <c r="B5" t="s">
        <v>5</v>
      </c>
      <c r="C5" t="s">
        <v>39</v>
      </c>
      <c r="D5" s="9">
        <v>100000</v>
      </c>
    </row>
    <row r="6" spans="1:11" x14ac:dyDescent="0.3">
      <c r="A6" t="s">
        <v>1</v>
      </c>
      <c r="B6" t="s">
        <v>5</v>
      </c>
      <c r="C6" t="s">
        <v>59</v>
      </c>
      <c r="D6" s="9">
        <v>100000</v>
      </c>
    </row>
    <row r="7" spans="1:11" s="1" customFormat="1" x14ac:dyDescent="0.3">
      <c r="A7" s="1">
        <v>2</v>
      </c>
      <c r="D7" s="11" t="s">
        <v>2</v>
      </c>
      <c r="E7" s="11" t="s">
        <v>3</v>
      </c>
      <c r="I7" s="11"/>
      <c r="J7" s="11"/>
    </row>
    <row r="8" spans="1:11" x14ac:dyDescent="0.3">
      <c r="A8" s="7" t="s">
        <v>1</v>
      </c>
      <c r="B8" s="7" t="s">
        <v>5</v>
      </c>
      <c r="C8" s="7" t="s">
        <v>60</v>
      </c>
      <c r="D8" s="9">
        <v>30000</v>
      </c>
    </row>
    <row r="9" spans="1:11" x14ac:dyDescent="0.3">
      <c r="A9" s="7" t="s">
        <v>1</v>
      </c>
      <c r="B9" s="7" t="s">
        <v>5</v>
      </c>
      <c r="C9" s="7" t="s">
        <v>57</v>
      </c>
      <c r="D9" s="9">
        <f>+D8*0.21</f>
        <v>6300</v>
      </c>
    </row>
    <row r="10" spans="1:11" x14ac:dyDescent="0.3">
      <c r="A10" s="7" t="s">
        <v>1</v>
      </c>
      <c r="B10" s="7" t="s">
        <v>41</v>
      </c>
      <c r="C10" s="7" t="s">
        <v>23</v>
      </c>
      <c r="E10" s="9">
        <f>+D9+D8</f>
        <v>36300</v>
      </c>
    </row>
    <row r="11" spans="1:11" s="1" customFormat="1" x14ac:dyDescent="0.3">
      <c r="A11" s="1">
        <v>3</v>
      </c>
      <c r="D11" s="11" t="s">
        <v>2</v>
      </c>
      <c r="E11" s="11" t="s">
        <v>3</v>
      </c>
      <c r="I11" s="11"/>
      <c r="J11" s="11"/>
    </row>
    <row r="12" spans="1:11" x14ac:dyDescent="0.3">
      <c r="A12" s="7" t="s">
        <v>1</v>
      </c>
      <c r="B12" s="7" t="s">
        <v>5</v>
      </c>
      <c r="C12" s="7" t="s">
        <v>61</v>
      </c>
      <c r="D12" s="9">
        <v>10500</v>
      </c>
    </row>
    <row r="13" spans="1:11" x14ac:dyDescent="0.3">
      <c r="A13" s="7" t="s">
        <v>4</v>
      </c>
      <c r="B13" s="7" t="s">
        <v>5</v>
      </c>
      <c r="C13" t="s">
        <v>39</v>
      </c>
      <c r="E13" s="9">
        <v>10500</v>
      </c>
    </row>
    <row r="14" spans="1:11" s="1" customFormat="1" x14ac:dyDescent="0.3">
      <c r="A14" s="1">
        <v>4</v>
      </c>
      <c r="D14" s="11" t="s">
        <v>2</v>
      </c>
      <c r="E14" s="11" t="s">
        <v>3</v>
      </c>
      <c r="I14" s="11"/>
      <c r="J14" s="11"/>
    </row>
    <row r="15" spans="1:11" x14ac:dyDescent="0.3">
      <c r="A15" s="7" t="s">
        <v>1</v>
      </c>
      <c r="B15" s="7" t="s">
        <v>7</v>
      </c>
      <c r="C15" s="7" t="s">
        <v>62</v>
      </c>
      <c r="E15" s="9">
        <v>200000</v>
      </c>
    </row>
    <row r="16" spans="1:11" x14ac:dyDescent="0.3">
      <c r="A16" s="7" t="s">
        <v>1</v>
      </c>
      <c r="B16" s="7" t="s">
        <v>5</v>
      </c>
      <c r="C16" s="7" t="s">
        <v>61</v>
      </c>
      <c r="D16" s="9">
        <v>200000</v>
      </c>
    </row>
    <row r="17" spans="1:10" s="1" customFormat="1" x14ac:dyDescent="0.3">
      <c r="A17" s="1">
        <v>5</v>
      </c>
      <c r="D17" s="11" t="s">
        <v>2</v>
      </c>
      <c r="E17" s="11" t="s">
        <v>3</v>
      </c>
      <c r="I17" s="11"/>
      <c r="J17" s="11"/>
    </row>
    <row r="18" spans="1:10" x14ac:dyDescent="0.3">
      <c r="A18" s="7" t="s">
        <v>4</v>
      </c>
      <c r="B18" s="7" t="s">
        <v>5</v>
      </c>
      <c r="C18" s="7" t="s">
        <v>39</v>
      </c>
      <c r="E18" s="9">
        <f>5000*1.21</f>
        <v>6050</v>
      </c>
    </row>
    <row r="19" spans="1:10" x14ac:dyDescent="0.3">
      <c r="A19" s="7" t="s">
        <v>4</v>
      </c>
      <c r="B19" s="7" t="s">
        <v>7</v>
      </c>
      <c r="C19" s="7" t="s">
        <v>63</v>
      </c>
      <c r="D19" s="9">
        <v>5000</v>
      </c>
    </row>
    <row r="20" spans="1:10" x14ac:dyDescent="0.3">
      <c r="A20" s="7" t="s">
        <v>1</v>
      </c>
      <c r="B20" s="7" t="s">
        <v>5</v>
      </c>
      <c r="C20" s="7" t="s">
        <v>57</v>
      </c>
      <c r="D20" s="9">
        <f>+D19*0.21</f>
        <v>1050</v>
      </c>
    </row>
    <row r="21" spans="1:10" s="1" customFormat="1" x14ac:dyDescent="0.3">
      <c r="A21" s="1">
        <v>6</v>
      </c>
      <c r="D21" s="11" t="s">
        <v>2</v>
      </c>
      <c r="E21" s="11" t="s">
        <v>3</v>
      </c>
      <c r="I21" s="11"/>
      <c r="J21" s="11"/>
    </row>
    <row r="22" spans="1:10" x14ac:dyDescent="0.3">
      <c r="A22" s="7"/>
      <c r="B22" s="7"/>
      <c r="C22" s="7" t="s">
        <v>64</v>
      </c>
    </row>
    <row r="24" spans="1:10" s="1" customFormat="1" x14ac:dyDescent="0.3">
      <c r="A24" s="1">
        <v>7</v>
      </c>
      <c r="D24" s="11" t="s">
        <v>2</v>
      </c>
      <c r="E24" s="11" t="s">
        <v>3</v>
      </c>
      <c r="I24" s="11"/>
      <c r="J24" s="11"/>
    </row>
    <row r="25" spans="1:10" x14ac:dyDescent="0.3">
      <c r="A25" s="7" t="s">
        <v>4</v>
      </c>
      <c r="B25" s="7" t="s">
        <v>7</v>
      </c>
      <c r="C25" s="7" t="s">
        <v>23</v>
      </c>
      <c r="D25" s="9">
        <v>36300</v>
      </c>
    </row>
    <row r="26" spans="1:10" x14ac:dyDescent="0.3">
      <c r="A26" t="s">
        <v>4</v>
      </c>
      <c r="B26" t="s">
        <v>5</v>
      </c>
      <c r="C26" s="7" t="s">
        <v>61</v>
      </c>
      <c r="E26" s="9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PARIS</vt:lpstr>
      <vt:lpstr>OTTAWA</vt:lpstr>
      <vt:lpstr>YAKARTA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2022-06-22T19:54:03Z</dcterms:created>
  <dcterms:modified xsi:type="dcterms:W3CDTF">2022-06-23T20:36:23Z</dcterms:modified>
</cp:coreProperties>
</file>