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55e916249d8decc/Documents/Udesa/03 Cuatrimestre/Contabilidad/TUTORIALES/Guia/"/>
    </mc:Choice>
  </mc:AlternateContent>
  <xr:revisionPtr revIDLastSave="195" documentId="8_{D4D2392C-2289-4F19-81BC-A68D5944DEC1}" xr6:coauthVersionLast="47" xr6:coauthVersionMax="47" xr10:uidLastSave="{AC375870-9DD7-4E31-9EC4-86D83B63A4FB}"/>
  <bookViews>
    <workbookView xWindow="9792" yWindow="13104" windowWidth="16884" windowHeight="11664" activeTab="2" xr2:uid="{2E357201-0A35-4F3F-AB20-1CCCB03377C9}"/>
  </bookViews>
  <sheets>
    <sheet name="BRONCE" sheetId="1" r:id="rId1"/>
    <sheet name="TUT" sheetId="2" r:id="rId2"/>
    <sheet name="tut 2" sheetId="4" r:id="rId3"/>
    <sheet name="PUNA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2" i="2" l="1"/>
  <c r="N40" i="2"/>
  <c r="N41" i="2" s="1"/>
  <c r="I41" i="2"/>
  <c r="J41" i="2"/>
  <c r="K41" i="2"/>
  <c r="L41" i="2"/>
  <c r="M41" i="2"/>
  <c r="H41" i="2"/>
  <c r="N34" i="2"/>
  <c r="N35" i="2"/>
  <c r="N36" i="2"/>
  <c r="N37" i="2"/>
  <c r="N38" i="2"/>
  <c r="N39" i="2"/>
  <c r="N33" i="2"/>
  <c r="M33" i="2"/>
  <c r="E20" i="2"/>
  <c r="G27" i="2"/>
  <c r="E22" i="2" s="1"/>
  <c r="E11" i="1"/>
  <c r="E10" i="1"/>
  <c r="E13" i="1"/>
  <c r="E6" i="1"/>
  <c r="E5" i="1"/>
  <c r="E12" i="1"/>
  <c r="H7" i="1"/>
  <c r="D4" i="1" s="1"/>
  <c r="D2" i="1" s="1"/>
  <c r="G7" i="1"/>
  <c r="E10" i="2"/>
  <c r="E8" i="2"/>
  <c r="G12" i="2"/>
  <c r="H12" i="2"/>
  <c r="G35" i="1"/>
  <c r="G36" i="1" s="1"/>
  <c r="G26" i="2" l="1"/>
  <c r="E21" i="2"/>
  <c r="E2" i="1"/>
  <c r="E2" i="2"/>
  <c r="D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Federico Lopez</author>
  </authors>
  <commentList>
    <comment ref="H7" authorId="0" shapeId="0" xr:uid="{0D0540F8-662A-4B91-88B6-09CE02B8249A}">
      <text>
        <r>
          <rPr>
            <b/>
            <sz val="9"/>
            <color indexed="81"/>
            <rFont val="Tahoma"/>
            <family val="2"/>
          </rPr>
          <t>Federico Lopez:</t>
        </r>
        <r>
          <rPr>
            <sz val="9"/>
            <color indexed="81"/>
            <rFont val="Tahoma"/>
            <family val="2"/>
          </rPr>
          <t xml:space="preserve">
CON PRIMA DE EMISION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Federico Lopez</author>
  </authors>
  <commentList>
    <comment ref="G11" authorId="0" shapeId="0" xr:uid="{FE7D2992-9D2D-4C2F-B533-E96504E09A81}">
      <text>
        <r>
          <rPr>
            <b/>
            <sz val="9"/>
            <color indexed="81"/>
            <rFont val="Tahoma"/>
            <family val="2"/>
          </rPr>
          <t>Federico Lopez:</t>
        </r>
        <r>
          <rPr>
            <sz val="9"/>
            <color indexed="81"/>
            <rFont val="Tahoma"/>
            <family val="2"/>
          </rPr>
          <t xml:space="preserve">
VALOR ORIGINAL
</t>
        </r>
      </text>
    </comment>
    <comment ref="H11" authorId="0" shapeId="0" xr:uid="{13192822-6E7F-4644-9ED7-D547222E7990}">
      <text>
        <r>
          <rPr>
            <b/>
            <sz val="9"/>
            <color indexed="81"/>
            <rFont val="Tahoma"/>
            <family val="2"/>
          </rPr>
          <t>Federico Lopez:</t>
        </r>
        <r>
          <rPr>
            <sz val="9"/>
            <color indexed="81"/>
            <rFont val="Tahoma"/>
            <family val="2"/>
          </rPr>
          <t xml:space="preserve">
DE MERCADO
</t>
        </r>
      </text>
    </comment>
    <comment ref="C24" authorId="0" shapeId="0" xr:uid="{9E70A688-28DB-4DC6-A54A-D98207AD916E}">
      <text>
        <r>
          <rPr>
            <b/>
            <sz val="9"/>
            <color indexed="81"/>
            <rFont val="Tahoma"/>
            <family val="2"/>
          </rPr>
          <t>Federico Lopez:</t>
        </r>
        <r>
          <rPr>
            <sz val="9"/>
            <color indexed="81"/>
            <rFont val="Tahoma"/>
            <family val="2"/>
          </rPr>
          <t xml:space="preserve">
PASAR LO POSITIVO A NEGATIVO
</t>
        </r>
      </text>
    </comment>
    <comment ref="H34" authorId="0" shapeId="0" xr:uid="{A151BBB9-9329-46E2-989E-CDD3D95438B4}">
      <text>
        <r>
          <rPr>
            <b/>
            <sz val="9"/>
            <color indexed="81"/>
            <rFont val="Tahoma"/>
            <family val="2"/>
          </rPr>
          <t>Federico Lopez:</t>
        </r>
        <r>
          <rPr>
            <sz val="9"/>
            <color indexed="81"/>
            <rFont val="Tahoma"/>
            <family val="2"/>
          </rPr>
          <t xml:space="preserve">
LOS OTROS 11000 FUERON EN CANCELACION DE DEUDA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Federico Lopez</author>
  </authors>
  <commentList>
    <comment ref="C4" authorId="0" shapeId="0" xr:uid="{BDC5D3B7-745A-4B53-9DDB-FF3E2AA520D0}">
      <text>
        <r>
          <rPr>
            <b/>
            <sz val="8"/>
            <color indexed="81"/>
            <rFont val="Tahoma"/>
            <family val="2"/>
          </rPr>
          <t>Federico Lopez:</t>
        </r>
        <r>
          <rPr>
            <sz val="8"/>
            <color indexed="81"/>
            <rFont val="Tahoma"/>
            <family val="2"/>
          </rPr>
          <t xml:space="preserve">
VALOR DE MERCADO (SIN GASTOS ECESARIOS PARA REAZLIAR LA VENTA COMO COMISIONES)</t>
        </r>
      </text>
    </comment>
    <comment ref="E4" authorId="0" shapeId="0" xr:uid="{969A8E82-3474-48E8-A161-661B033B9D24}">
      <text>
        <r>
          <rPr>
            <b/>
            <sz val="9"/>
            <color indexed="81"/>
            <rFont val="Tahoma"/>
            <family val="2"/>
          </rPr>
          <t>Federico Lopez:</t>
        </r>
        <r>
          <rPr>
            <sz val="9"/>
            <color indexed="81"/>
            <rFont val="Tahoma"/>
            <family val="2"/>
          </rPr>
          <t xml:space="preserve">
VALOR AL QUE SE COMPRÓ
</t>
        </r>
      </text>
    </comment>
  </commentList>
</comments>
</file>

<file path=xl/sharedStrings.xml><?xml version="1.0" encoding="utf-8"?>
<sst xmlns="http://schemas.openxmlformats.org/spreadsheetml/2006/main" count="118" uniqueCount="68">
  <si>
    <t>DEBE</t>
  </si>
  <si>
    <t>HABER</t>
  </si>
  <si>
    <t>-</t>
  </si>
  <si>
    <t>A</t>
  </si>
  <si>
    <t>+</t>
  </si>
  <si>
    <t>MUEBLES Y UTILES</t>
  </si>
  <si>
    <t>OBRAS EN CURSO</t>
  </si>
  <si>
    <t>//</t>
  </si>
  <si>
    <t>BIENES DE CAMBIO</t>
  </si>
  <si>
    <t>HABIDOS - VENDIDOS</t>
  </si>
  <si>
    <t>VENTAS</t>
  </si>
  <si>
    <t>PN</t>
  </si>
  <si>
    <t xml:space="preserve">P </t>
  </si>
  <si>
    <t>CAJA</t>
  </si>
  <si>
    <t>CAPITAL SOCIAL</t>
  </si>
  <si>
    <t>DEUDA CON SOCIOS</t>
  </si>
  <si>
    <t>INMUEBLES</t>
  </si>
  <si>
    <t>P</t>
  </si>
  <si>
    <t>HIPOTECAS</t>
  </si>
  <si>
    <t>prima de emision</t>
  </si>
  <si>
    <t>pn</t>
  </si>
  <si>
    <t>reserva legal</t>
  </si>
  <si>
    <t>reserva para construccion</t>
  </si>
  <si>
    <t>Dividendos</t>
  </si>
  <si>
    <t xml:space="preserve">p </t>
  </si>
  <si>
    <t>PRIMA DE EMISION</t>
  </si>
  <si>
    <t>RESULTADOS ACUMULADOS</t>
  </si>
  <si>
    <t>RESERVA LEGAL</t>
  </si>
  <si>
    <t>DIVIDENDOS A PAGAR</t>
  </si>
  <si>
    <t>RESERVA FACULTATIVA</t>
  </si>
  <si>
    <t>DEUDAS BANCARIAS</t>
  </si>
  <si>
    <t>PRIMA</t>
  </si>
  <si>
    <t>OBLICACIONES NEGOCIABLES</t>
  </si>
  <si>
    <t>REFUNDICION</t>
  </si>
  <si>
    <t>RUBROS</t>
  </si>
  <si>
    <t>CAPITAL</t>
  </si>
  <si>
    <t>ACCIONES EN CIRCULACION</t>
  </si>
  <si>
    <t>APORTES IRREVOCABLES</t>
  </si>
  <si>
    <t>RES NO ASIGNADOS</t>
  </si>
  <si>
    <t>PAT NET</t>
  </si>
  <si>
    <t>APORTES NO CAPITALIZADOS</t>
  </si>
  <si>
    <t>RES RESERVADOS</t>
  </si>
  <si>
    <t>SALDOS</t>
  </si>
  <si>
    <t>NUEVOS APORTES</t>
  </si>
  <si>
    <t>ASAMBLEA ...</t>
  </si>
  <si>
    <t>RESERVA DE OBRAS</t>
  </si>
  <si>
    <t>DIVIDENDOS PAGOS</t>
  </si>
  <si>
    <t>EMISION DE ACCIONES POR DEUDA</t>
  </si>
  <si>
    <t>RESULTADO</t>
  </si>
  <si>
    <t>NUEVOS SALDOS</t>
  </si>
  <si>
    <t>roe</t>
  </si>
  <si>
    <t>rds neto año 1 / pn año anterior</t>
  </si>
  <si>
    <t>roa</t>
  </si>
  <si>
    <t>accionista</t>
  </si>
  <si>
    <t>negocio</t>
  </si>
  <si>
    <t>rds operativo año / activo año anterior</t>
  </si>
  <si>
    <t>operativo -- sin intererses pero con iigg</t>
  </si>
  <si>
    <t>rdo neto del 1 + financieros( 1 - iigg)</t>
  </si>
  <si>
    <t>acreedor</t>
  </si>
  <si>
    <t>i</t>
  </si>
  <si>
    <t>rdos financieros del 1 * (1- iigg) / pasivos financieros del 0</t>
  </si>
  <si>
    <t>no</t>
  </si>
  <si>
    <t>si</t>
  </si>
  <si>
    <t>Inflencia significativa</t>
  </si>
  <si>
    <t>Cotiza en bolsa?</t>
  </si>
  <si>
    <t>VALOR NETO DE REALIZACION</t>
  </si>
  <si>
    <t>COSTO HISTORICO</t>
  </si>
  <si>
    <t>Valor Patrimonial Proporciona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</si>
</sst>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4" fontId="0" fillId="0" borderId="0" xfId="0" applyNumberFormat="1"/>
    <xf numFmtId="0" fontId="0" fillId="0" borderId="1" xfId="0" applyBorder="1"/>
    <xf numFmtId="4" fontId="1" fillId="0" borderId="0" xfId="0" applyNumberFormat="1" applyFont="1"/>
    <xf numFmtId="0" fontId="1" fillId="0" borderId="0" xfId="0" applyFont="1"/>
    <xf numFmtId="0" fontId="0" fillId="0" borderId="2" xfId="0" applyBorder="1"/>
    <xf numFmtId="4" fontId="0" fillId="0" borderId="2" xfId="0" applyNumberFormat="1" applyBorder="1"/>
    <xf numFmtId="0" fontId="0" fillId="0" borderId="3" xfId="0" applyBorder="1"/>
    <xf numFmtId="0" fontId="0" fillId="2" borderId="0" xfId="0" applyFill="1"/>
    <xf numFmtId="0" fontId="0" fillId="0" borderId="0" xfId="0" applyBorder="1"/>
    <xf numFmtId="4" fontId="0" fillId="0" borderId="0" xfId="0" applyNumberFormat="1" applyBorder="1"/>
    <xf numFmtId="0" fontId="0" fillId="0" borderId="0" xfId="0" applyFill="1" applyBorder="1"/>
    <xf numFmtId="0" fontId="0" fillId="0" borderId="4" xfId="0" applyBorder="1"/>
    <xf numFmtId="4" fontId="1" fillId="0" borderId="2" xfId="0" applyNumberFormat="1" applyFont="1" applyBorder="1"/>
    <xf numFmtId="0" fontId="2" fillId="0" borderId="3" xfId="0" applyFont="1" applyBorder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/>
    </xf>
    <xf numFmtId="4" fontId="5" fillId="0" borderId="2" xfId="0" applyNumberFormat="1" applyFont="1" applyBorder="1"/>
    <xf numFmtId="4" fontId="0" fillId="0" borderId="1" xfId="0" applyNumberFormat="1" applyBorder="1"/>
    <xf numFmtId="3" fontId="0" fillId="0" borderId="2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110490</xdr:colOff>
      <xdr:row>3</xdr:row>
      <xdr:rowOff>68580</xdr:rowOff>
    </xdr:from>
    <xdr:to>
      <xdr:col>9</xdr:col>
      <xdr:colOff>647861</xdr:colOff>
      <xdr:row>8</xdr:row>
      <xdr:rowOff>110490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5562522-B69E-D2B4-FA41-C0B9C989A4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5570" y="640080"/>
          <a:ext cx="4404309" cy="986790"/>
        </a:xfrm>
        <a:prstGeom prst="rect">
          <a:avLst/>
        </a:prstGeom>
      </xdr:spPr>
    </xdr:pic>
    <xdr:clientData/>
  </xdr:twoCellAnchor>
  <xdr:twoCellAnchor editAs="oneCell">
    <xdr:from>
      <xdr:col>6</xdr:col>
      <xdr:colOff>24765</xdr:colOff>
      <xdr:row>12</xdr:row>
      <xdr:rowOff>87659</xdr:rowOff>
    </xdr:from>
    <xdr:to>
      <xdr:col>9</xdr:col>
      <xdr:colOff>838413</xdr:colOff>
      <xdr:row>17</xdr:row>
      <xdr:rowOff>79370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DC1C19D-62A8-0890-517D-3585665047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79845" y="2373659"/>
          <a:ext cx="4678681" cy="953736"/>
        </a:xfrm>
        <a:prstGeom prst="rect">
          <a:avLst/>
        </a:prstGeom>
      </xdr:spPr>
    </xdr:pic>
    <xdr:clientData/>
  </xdr:twoCellAnchor>
  <xdr:twoCellAnchor editAs="oneCell">
    <xdr:from>
      <xdr:col>6</xdr:col>
      <xdr:colOff>20194</xdr:colOff>
      <xdr:row>18</xdr:row>
      <xdr:rowOff>19050</xdr:rowOff>
    </xdr:from>
    <xdr:to>
      <xdr:col>9</xdr:col>
      <xdr:colOff>1100592</xdr:colOff>
      <xdr:row>23</xdr:row>
      <xdr:rowOff>34481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0B9B679-ED28-F8DF-41EE-BB22D28CBF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75274" y="3448050"/>
          <a:ext cx="5004275" cy="96412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AFDA3-189E-4808-8795-A8F8CBB16D84}">
  <dimension ref="A1:K36"/>
  <sheetViews>
    <sheetView showGridLines="0" workbookViewId="0">
      <selection activeCell="C13" sqref="C13"/>
    </sheetView>
  </sheetViews>
  <sheetFormatPr baseColWidth="10" defaultRowHeight="15" x14ac:dyDescent="0.25"/>
  <cols>
    <col min="2" max="2" width="4.140625" bestFit="1" customWidth="1"/>
    <col min="3" max="3" width="45.42578125" customWidth="1"/>
    <col min="4" max="5" width="11.85546875" bestFit="1" customWidth="1"/>
    <col min="7" max="7" width="19.7109375" style="2" bestFit="1" customWidth="1"/>
    <col min="8" max="8" width="8.28515625" bestFit="1" customWidth="1"/>
  </cols>
  <sheetData>
    <row r="1" spans="1:11" x14ac:dyDescent="0.25">
      <c r="D1" s="1"/>
      <c r="E1" s="1"/>
      <c r="I1" s="1"/>
      <c r="J1" s="1"/>
    </row>
    <row r="2" spans="1:11" x14ac:dyDescent="0.25">
      <c r="D2" s="3">
        <f>+SUM(D4:D1048576)</f>
        <v>1350000</v>
      </c>
      <c r="E2" s="3">
        <f>+SUM(E4:E1048576)</f>
        <v>1350000</v>
      </c>
      <c r="I2" s="1"/>
      <c r="J2" s="3"/>
      <c r="K2" s="4"/>
    </row>
    <row r="3" spans="1:11" s="5" customFormat="1" x14ac:dyDescent="0.25">
      <c r="A3" s="5">
        <v>1</v>
      </c>
      <c r="D3" s="6" t="s">
        <v>0</v>
      </c>
      <c r="E3" s="6" t="s">
        <v>1</v>
      </c>
      <c r="F3" s="7"/>
      <c r="G3" s="8"/>
      <c r="I3" s="6"/>
      <c r="J3" s="6"/>
    </row>
    <row r="4" spans="1:11" x14ac:dyDescent="0.25">
      <c r="A4" t="s">
        <v>4</v>
      </c>
      <c r="B4" t="s">
        <v>3</v>
      </c>
      <c r="C4" t="s">
        <v>13</v>
      </c>
      <c r="D4" s="10">
        <f>+H7</f>
        <v>1250000</v>
      </c>
      <c r="E4" s="10"/>
    </row>
    <row r="5" spans="1:11" x14ac:dyDescent="0.25">
      <c r="A5" s="9" t="s">
        <v>4</v>
      </c>
      <c r="B5" s="9" t="s">
        <v>11</v>
      </c>
      <c r="C5" s="9" t="s">
        <v>14</v>
      </c>
      <c r="D5" s="10"/>
      <c r="E5" s="10">
        <f>+G7</f>
        <v>1000000</v>
      </c>
      <c r="F5" s="9"/>
      <c r="G5" s="2">
        <v>100000</v>
      </c>
    </row>
    <row r="6" spans="1:11" x14ac:dyDescent="0.25">
      <c r="A6" s="9" t="s">
        <v>4</v>
      </c>
      <c r="B6" s="9" t="s">
        <v>11</v>
      </c>
      <c r="C6" s="9" t="s">
        <v>25</v>
      </c>
      <c r="D6" s="10"/>
      <c r="E6" s="10">
        <f>+H7-G7</f>
        <v>250000</v>
      </c>
      <c r="F6" s="9"/>
      <c r="G6" s="2">
        <v>10</v>
      </c>
      <c r="H6">
        <v>12.5</v>
      </c>
    </row>
    <row r="7" spans="1:11" x14ac:dyDescent="0.25">
      <c r="A7" s="9"/>
      <c r="B7" s="9"/>
      <c r="C7" s="9"/>
      <c r="D7" s="10"/>
      <c r="E7" s="10"/>
      <c r="F7" s="9"/>
      <c r="G7" s="2">
        <f>+G6*G5</f>
        <v>1000000</v>
      </c>
      <c r="H7">
        <f>+H6*G5</f>
        <v>1250000</v>
      </c>
    </row>
    <row r="8" spans="1:11" x14ac:dyDescent="0.25">
      <c r="A8" s="9"/>
      <c r="B8" s="9"/>
      <c r="C8" s="9"/>
      <c r="D8" s="10"/>
      <c r="E8" s="10"/>
      <c r="F8" s="9"/>
    </row>
    <row r="9" spans="1:11" x14ac:dyDescent="0.25">
      <c r="A9" s="11" t="s">
        <v>2</v>
      </c>
      <c r="B9" s="11" t="s">
        <v>11</v>
      </c>
      <c r="C9" s="9" t="s">
        <v>26</v>
      </c>
      <c r="D9" s="10">
        <v>100000</v>
      </c>
      <c r="E9" s="10"/>
      <c r="F9" s="9"/>
    </row>
    <row r="10" spans="1:11" x14ac:dyDescent="0.25">
      <c r="A10" s="11" t="s">
        <v>4</v>
      </c>
      <c r="B10" s="11" t="s">
        <v>11</v>
      </c>
      <c r="C10" s="11" t="s">
        <v>27</v>
      </c>
      <c r="D10" s="10"/>
      <c r="E10" s="10">
        <f>0.05*D9</f>
        <v>5000</v>
      </c>
      <c r="F10" s="9"/>
    </row>
    <row r="11" spans="1:11" x14ac:dyDescent="0.25">
      <c r="A11" s="11" t="s">
        <v>4</v>
      </c>
      <c r="B11" s="11" t="s">
        <v>11</v>
      </c>
      <c r="C11" s="11" t="s">
        <v>29</v>
      </c>
      <c r="E11">
        <f>+D9*0.2</f>
        <v>20000</v>
      </c>
      <c r="F11" s="9"/>
    </row>
    <row r="12" spans="1:11" x14ac:dyDescent="0.25">
      <c r="A12" s="11" t="s">
        <v>4</v>
      </c>
      <c r="B12" s="11" t="s">
        <v>12</v>
      </c>
      <c r="C12" s="11" t="s">
        <v>28</v>
      </c>
      <c r="D12" s="10"/>
      <c r="E12" s="10">
        <f>0.3*D9</f>
        <v>30000</v>
      </c>
      <c r="F12" s="9"/>
    </row>
    <row r="13" spans="1:11" x14ac:dyDescent="0.25">
      <c r="A13" s="11" t="s">
        <v>4</v>
      </c>
      <c r="B13" s="11" t="s">
        <v>11</v>
      </c>
      <c r="C13" s="11" t="s">
        <v>14</v>
      </c>
      <c r="D13" s="10"/>
      <c r="E13" s="10">
        <f>+D9*0.45</f>
        <v>45000</v>
      </c>
      <c r="F13" s="9"/>
    </row>
    <row r="14" spans="1:11" x14ac:dyDescent="0.25">
      <c r="A14" s="9"/>
      <c r="B14" s="9"/>
      <c r="C14" s="9"/>
      <c r="D14" s="10"/>
      <c r="E14" s="10"/>
      <c r="F14" s="9"/>
    </row>
    <row r="15" spans="1:11" x14ac:dyDescent="0.25">
      <c r="A15" s="9"/>
      <c r="B15" s="9"/>
      <c r="C15" s="9"/>
      <c r="D15" s="10"/>
      <c r="E15" s="10"/>
      <c r="F15" s="9"/>
    </row>
    <row r="16" spans="1:11" x14ac:dyDescent="0.25">
      <c r="A16" s="9"/>
      <c r="B16" s="9"/>
      <c r="C16" s="9"/>
      <c r="D16" s="10"/>
      <c r="E16" s="10"/>
      <c r="F16" s="9"/>
    </row>
    <row r="17" spans="1:7" x14ac:dyDescent="0.25">
      <c r="A17" s="9"/>
      <c r="B17" s="9"/>
      <c r="C17" s="9"/>
      <c r="D17" s="10"/>
      <c r="E17" s="10"/>
      <c r="F17" s="9"/>
    </row>
    <row r="18" spans="1:7" x14ac:dyDescent="0.25">
      <c r="A18" s="9"/>
      <c r="B18" s="9"/>
      <c r="C18" s="9"/>
      <c r="D18" s="10"/>
      <c r="E18" s="10"/>
      <c r="F18" s="9"/>
    </row>
    <row r="19" spans="1:7" x14ac:dyDescent="0.25">
      <c r="A19" s="9"/>
      <c r="B19" s="9"/>
      <c r="C19" s="9"/>
      <c r="D19" s="9"/>
      <c r="E19" s="9"/>
      <c r="F19" s="9"/>
    </row>
    <row r="20" spans="1:7" x14ac:dyDescent="0.25">
      <c r="A20" s="9"/>
      <c r="B20" s="9"/>
      <c r="C20" s="9"/>
      <c r="D20" s="9"/>
      <c r="E20" s="9"/>
      <c r="F20" s="9"/>
    </row>
    <row r="26" spans="1:7" x14ac:dyDescent="0.25">
      <c r="G26" s="2" t="s">
        <v>5</v>
      </c>
    </row>
    <row r="29" spans="1:7" x14ac:dyDescent="0.25">
      <c r="G29" s="2" t="s">
        <v>6</v>
      </c>
    </row>
    <row r="30" spans="1:7" x14ac:dyDescent="0.25">
      <c r="G30" s="2" t="s">
        <v>7</v>
      </c>
    </row>
    <row r="32" spans="1:7" x14ac:dyDescent="0.25">
      <c r="G32" s="2" t="s">
        <v>8</v>
      </c>
    </row>
    <row r="33" spans="7:9" x14ac:dyDescent="0.25">
      <c r="G33" s="2">
        <v>522</v>
      </c>
    </row>
    <row r="34" spans="7:9" x14ac:dyDescent="0.25">
      <c r="G34" s="2">
        <v>950</v>
      </c>
    </row>
    <row r="35" spans="7:9" x14ac:dyDescent="0.25">
      <c r="G35" s="2">
        <f>+G34+G33</f>
        <v>1472</v>
      </c>
      <c r="H35">
        <v>717</v>
      </c>
      <c r="I35" t="s">
        <v>9</v>
      </c>
    </row>
    <row r="36" spans="7:9" x14ac:dyDescent="0.25">
      <c r="G36" s="2">
        <f>+G35-H35</f>
        <v>755</v>
      </c>
      <c r="H36" t="s">
        <v>10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597E5-10CD-4DBD-8EB4-502D1F97F845}">
  <dimension ref="A1:O53"/>
  <sheetViews>
    <sheetView showGridLines="0" zoomScale="90" zoomScaleNormal="90" workbookViewId="0">
      <selection activeCell="A54" sqref="A54"/>
    </sheetView>
  </sheetViews>
  <sheetFormatPr baseColWidth="10" defaultRowHeight="15" x14ac:dyDescent="0.25"/>
  <cols>
    <col min="2" max="2" width="4.140625" bestFit="1" customWidth="1"/>
    <col min="3" max="3" width="45.42578125" customWidth="1"/>
    <col min="4" max="5" width="11.42578125" style="5"/>
    <col min="6" max="6" width="1" customWidth="1"/>
    <col min="7" max="7" width="32.42578125" style="2" bestFit="1" customWidth="1"/>
    <col min="8" max="8" width="14.85546875" customWidth="1"/>
    <col min="9" max="9" width="11.28515625" bestFit="1" customWidth="1"/>
    <col min="10" max="10" width="17.42578125" customWidth="1"/>
    <col min="11" max="11" width="10.140625" bestFit="1" customWidth="1"/>
    <col min="12" max="12" width="13.42578125" customWidth="1"/>
    <col min="13" max="13" width="18.7109375" bestFit="1" customWidth="1"/>
    <col min="14" max="14" width="14.85546875" customWidth="1"/>
  </cols>
  <sheetData>
    <row r="1" spans="1:11" x14ac:dyDescent="0.25">
      <c r="D1" s="6"/>
      <c r="E1" s="6"/>
      <c r="I1" s="1"/>
      <c r="J1" s="1"/>
    </row>
    <row r="2" spans="1:11" x14ac:dyDescent="0.25">
      <c r="D2" s="13">
        <f>+SUM(D4:D1048573)</f>
        <v>1600000</v>
      </c>
      <c r="E2" s="13">
        <f>+SUM(E4:E1048573)</f>
        <v>1540000</v>
      </c>
      <c r="I2" s="1"/>
      <c r="J2" s="3"/>
      <c r="K2" s="4"/>
    </row>
    <row r="3" spans="1:11" s="5" customFormat="1" x14ac:dyDescent="0.25">
      <c r="A3" s="5">
        <v>1</v>
      </c>
      <c r="C3" s="7"/>
      <c r="D3" s="6" t="s">
        <v>0</v>
      </c>
      <c r="E3" s="6" t="s">
        <v>1</v>
      </c>
      <c r="F3" s="12"/>
      <c r="G3" s="8"/>
      <c r="I3" s="6"/>
      <c r="J3" s="6"/>
    </row>
    <row r="4" spans="1:11" x14ac:dyDescent="0.25">
      <c r="A4" t="s">
        <v>4</v>
      </c>
      <c r="B4" t="s">
        <v>3</v>
      </c>
      <c r="C4" t="s">
        <v>16</v>
      </c>
      <c r="D4" s="18">
        <v>100000</v>
      </c>
      <c r="E4" s="18"/>
    </row>
    <row r="5" spans="1:11" x14ac:dyDescent="0.25">
      <c r="A5" t="s">
        <v>4</v>
      </c>
      <c r="B5" t="s">
        <v>17</v>
      </c>
      <c r="C5" t="s">
        <v>18</v>
      </c>
      <c r="D5" s="18"/>
      <c r="E5" s="18">
        <v>40000</v>
      </c>
      <c r="F5" s="9"/>
    </row>
    <row r="6" spans="1:11" x14ac:dyDescent="0.25">
      <c r="D6" s="18"/>
      <c r="E6" s="18"/>
      <c r="F6" s="9"/>
    </row>
    <row r="7" spans="1:11" x14ac:dyDescent="0.25">
      <c r="A7" t="s">
        <v>4</v>
      </c>
      <c r="B7" t="s">
        <v>3</v>
      </c>
      <c r="C7" t="s">
        <v>13</v>
      </c>
      <c r="D7" s="18">
        <v>60000</v>
      </c>
      <c r="E7" s="18"/>
      <c r="F7" s="9"/>
    </row>
    <row r="8" spans="1:11" x14ac:dyDescent="0.25">
      <c r="A8" s="9" t="s">
        <v>4</v>
      </c>
      <c r="B8" s="9" t="s">
        <v>11</v>
      </c>
      <c r="C8" s="9" t="s">
        <v>14</v>
      </c>
      <c r="D8" s="18"/>
      <c r="E8" s="18">
        <f>+G12</f>
        <v>100000</v>
      </c>
      <c r="F8" s="9"/>
    </row>
    <row r="9" spans="1:11" x14ac:dyDescent="0.25">
      <c r="A9" s="9" t="s">
        <v>4</v>
      </c>
      <c r="B9" s="9" t="s">
        <v>3</v>
      </c>
      <c r="C9" s="9" t="s">
        <v>15</v>
      </c>
      <c r="D9" s="18">
        <v>240000</v>
      </c>
      <c r="E9" s="18"/>
      <c r="F9" s="9"/>
    </row>
    <row r="10" spans="1:11" x14ac:dyDescent="0.25">
      <c r="A10" s="9" t="s">
        <v>4</v>
      </c>
      <c r="B10" s="9" t="s">
        <v>11</v>
      </c>
      <c r="C10" s="11" t="s">
        <v>19</v>
      </c>
      <c r="D10" s="18"/>
      <c r="E10" s="18">
        <f>+H12-G12</f>
        <v>200000</v>
      </c>
      <c r="F10" s="9"/>
      <c r="H10" s="2">
        <v>10000</v>
      </c>
    </row>
    <row r="11" spans="1:11" x14ac:dyDescent="0.25">
      <c r="A11" s="9"/>
      <c r="B11" s="9"/>
      <c r="C11" s="9"/>
      <c r="D11" s="18"/>
      <c r="E11" s="18"/>
      <c r="F11" s="9"/>
      <c r="G11" s="2">
        <v>10</v>
      </c>
      <c r="H11" s="2">
        <v>30</v>
      </c>
    </row>
    <row r="12" spans="1:11" x14ac:dyDescent="0.25">
      <c r="A12" s="9"/>
      <c r="B12" s="9"/>
      <c r="C12" s="9"/>
      <c r="D12" s="18"/>
      <c r="E12" s="18"/>
      <c r="F12" s="9"/>
      <c r="G12" s="19">
        <f>+G11*H10</f>
        <v>100000</v>
      </c>
      <c r="H12" s="2">
        <f>+H11*H10</f>
        <v>300000</v>
      </c>
    </row>
    <row r="13" spans="1:11" x14ac:dyDescent="0.25">
      <c r="A13" s="9"/>
      <c r="B13" s="9"/>
      <c r="C13" s="9"/>
      <c r="D13" s="18"/>
      <c r="E13" s="18"/>
      <c r="F13" s="9"/>
    </row>
    <row r="14" spans="1:11" x14ac:dyDescent="0.25">
      <c r="A14" s="5">
        <v>1</v>
      </c>
      <c r="B14" s="5"/>
      <c r="C14" s="7"/>
      <c r="D14" s="18" t="s">
        <v>0</v>
      </c>
      <c r="E14" s="18" t="s">
        <v>1</v>
      </c>
      <c r="F14" s="9"/>
    </row>
    <row r="15" spans="1:11" x14ac:dyDescent="0.25">
      <c r="A15" s="9" t="s">
        <v>4</v>
      </c>
      <c r="B15" s="9" t="s">
        <v>20</v>
      </c>
      <c r="C15" s="9" t="s">
        <v>21</v>
      </c>
      <c r="D15" s="18"/>
      <c r="E15" s="18"/>
      <c r="F15" s="9"/>
    </row>
    <row r="16" spans="1:11" x14ac:dyDescent="0.25">
      <c r="A16" t="s">
        <v>4</v>
      </c>
      <c r="B16" t="s">
        <v>20</v>
      </c>
      <c r="C16" t="s">
        <v>22</v>
      </c>
      <c r="D16" s="18"/>
      <c r="E16" s="18"/>
      <c r="F16" s="9"/>
    </row>
    <row r="17" spans="1:14" x14ac:dyDescent="0.25">
      <c r="A17" t="s">
        <v>4</v>
      </c>
      <c r="B17" t="s">
        <v>24</v>
      </c>
      <c r="C17" t="s">
        <v>23</v>
      </c>
      <c r="D17" s="18"/>
      <c r="E17" s="18"/>
      <c r="F17" s="9"/>
    </row>
    <row r="18" spans="1:14" x14ac:dyDescent="0.25">
      <c r="A18" s="5">
        <v>1</v>
      </c>
      <c r="B18" s="5"/>
      <c r="C18" s="7"/>
      <c r="D18" s="18" t="s">
        <v>0</v>
      </c>
      <c r="E18" s="18" t="s">
        <v>1</v>
      </c>
      <c r="F18" s="9"/>
    </row>
    <row r="19" spans="1:14" x14ac:dyDescent="0.25">
      <c r="A19" s="9" t="s">
        <v>2</v>
      </c>
      <c r="B19" s="9" t="s">
        <v>17</v>
      </c>
      <c r="C19" s="9" t="s">
        <v>30</v>
      </c>
      <c r="D19" s="18">
        <v>250000</v>
      </c>
      <c r="E19" s="18"/>
      <c r="F19" s="9"/>
    </row>
    <row r="20" spans="1:14" x14ac:dyDescent="0.25">
      <c r="A20" s="11" t="s">
        <v>4</v>
      </c>
      <c r="B20" s="11" t="s">
        <v>11</v>
      </c>
      <c r="C20" s="11" t="s">
        <v>14</v>
      </c>
      <c r="D20" s="18"/>
      <c r="E20" s="18">
        <f>+G25*10</f>
        <v>11000</v>
      </c>
      <c r="F20" s="9"/>
    </row>
    <row r="21" spans="1:14" x14ac:dyDescent="0.25">
      <c r="A21" s="11" t="s">
        <v>4</v>
      </c>
      <c r="B21" s="11" t="s">
        <v>11</v>
      </c>
      <c r="C21" s="11" t="s">
        <v>31</v>
      </c>
      <c r="D21" s="18"/>
      <c r="E21" s="18">
        <f>+G27-E20</f>
        <v>26500</v>
      </c>
    </row>
    <row r="22" spans="1:14" x14ac:dyDescent="0.25">
      <c r="C22" s="11" t="s">
        <v>32</v>
      </c>
      <c r="D22" s="18"/>
      <c r="E22" s="18">
        <f>+D19-G27</f>
        <v>212500</v>
      </c>
    </row>
    <row r="23" spans="1:14" x14ac:dyDescent="0.25">
      <c r="D23" s="18"/>
      <c r="E23" s="18"/>
    </row>
    <row r="24" spans="1:14" x14ac:dyDescent="0.25">
      <c r="A24" s="5"/>
      <c r="B24" s="5"/>
      <c r="C24" s="14" t="s">
        <v>33</v>
      </c>
      <c r="D24" s="18" t="s">
        <v>0</v>
      </c>
      <c r="E24" s="18" t="s">
        <v>1</v>
      </c>
    </row>
    <row r="25" spans="1:14" x14ac:dyDescent="0.25">
      <c r="D25" s="18"/>
      <c r="E25" s="18"/>
      <c r="G25" s="2">
        <v>1100</v>
      </c>
    </row>
    <row r="26" spans="1:14" x14ac:dyDescent="0.25">
      <c r="D26" s="18"/>
      <c r="E26" s="18"/>
      <c r="G26" s="2">
        <f>+G27/G25</f>
        <v>34.090909090909093</v>
      </c>
    </row>
    <row r="27" spans="1:14" x14ac:dyDescent="0.25">
      <c r="G27" s="2">
        <f>+D19*0.15</f>
        <v>37500</v>
      </c>
    </row>
    <row r="31" spans="1:14" x14ac:dyDescent="0.25">
      <c r="G31" s="17" t="s">
        <v>34</v>
      </c>
      <c r="H31" s="15" t="s">
        <v>35</v>
      </c>
      <c r="I31" s="16" t="s">
        <v>40</v>
      </c>
      <c r="J31" s="16"/>
      <c r="K31" s="16" t="s">
        <v>41</v>
      </c>
      <c r="L31" s="16"/>
      <c r="M31" s="16" t="s">
        <v>38</v>
      </c>
      <c r="N31" s="16" t="s">
        <v>39</v>
      </c>
    </row>
    <row r="32" spans="1:14" ht="33" customHeight="1" x14ac:dyDescent="0.25">
      <c r="D32" s="5">
        <v>950000</v>
      </c>
      <c r="G32" s="17"/>
      <c r="H32" s="15" t="s">
        <v>36</v>
      </c>
      <c r="I32" s="15" t="s">
        <v>25</v>
      </c>
      <c r="J32" s="15" t="s">
        <v>37</v>
      </c>
      <c r="K32" s="15" t="s">
        <v>27</v>
      </c>
      <c r="L32" s="15" t="s">
        <v>29</v>
      </c>
      <c r="M32" s="16"/>
      <c r="N32" s="16"/>
    </row>
    <row r="33" spans="1:15" x14ac:dyDescent="0.25">
      <c r="E33" s="20">
        <v>3000</v>
      </c>
      <c r="G33" s="5" t="s">
        <v>42</v>
      </c>
      <c r="H33" s="6">
        <v>600000</v>
      </c>
      <c r="I33" s="6">
        <v>12500</v>
      </c>
      <c r="J33" s="6">
        <v>50000</v>
      </c>
      <c r="K33" s="6">
        <v>90000</v>
      </c>
      <c r="L33" s="6"/>
      <c r="M33" s="6">
        <f>165000+825300</f>
        <v>990300</v>
      </c>
      <c r="N33" s="6">
        <f>+SUM(G33:M33)</f>
        <v>1742800</v>
      </c>
      <c r="O33" s="1"/>
    </row>
    <row r="34" spans="1:15" x14ac:dyDescent="0.25">
      <c r="E34" s="5">
        <v>195000</v>
      </c>
      <c r="G34" s="2" t="s">
        <v>43</v>
      </c>
      <c r="H34" s="1">
        <v>100000</v>
      </c>
      <c r="I34" s="1">
        <v>200000</v>
      </c>
      <c r="J34" s="1"/>
      <c r="K34" s="1"/>
      <c r="L34" s="1"/>
      <c r="M34" s="1"/>
      <c r="N34" s="6">
        <f t="shared" ref="N34:N40" si="0">+SUM(G34:M34)</f>
        <v>300000</v>
      </c>
      <c r="O34" s="1"/>
    </row>
    <row r="35" spans="1:15" x14ac:dyDescent="0.25">
      <c r="E35" s="5">
        <v>30000</v>
      </c>
      <c r="G35" s="2" t="s">
        <v>44</v>
      </c>
      <c r="H35" s="1"/>
      <c r="I35" s="1"/>
      <c r="J35" s="1"/>
      <c r="K35" s="1"/>
      <c r="L35" s="1"/>
      <c r="M35" s="1"/>
      <c r="N35" s="6">
        <f t="shared" si="0"/>
        <v>0</v>
      </c>
      <c r="O35" s="1"/>
    </row>
    <row r="36" spans="1:15" x14ac:dyDescent="0.25">
      <c r="E36" s="5">
        <v>7000</v>
      </c>
      <c r="G36" s="2" t="s">
        <v>27</v>
      </c>
      <c r="H36" s="1"/>
      <c r="I36" s="1"/>
      <c r="K36" s="1">
        <v>8250</v>
      </c>
      <c r="L36" s="1"/>
      <c r="M36" s="1">
        <v>-8250</v>
      </c>
      <c r="N36" s="6">
        <f t="shared" si="0"/>
        <v>0</v>
      </c>
      <c r="O36" s="1"/>
    </row>
    <row r="37" spans="1:15" x14ac:dyDescent="0.25">
      <c r="E37" s="5">
        <v>55000</v>
      </c>
      <c r="G37" s="2" t="s">
        <v>45</v>
      </c>
      <c r="H37" s="1"/>
      <c r="I37" s="1"/>
      <c r="K37" s="1"/>
      <c r="L37" s="1">
        <v>16500</v>
      </c>
      <c r="M37" s="1">
        <v>-16500</v>
      </c>
      <c r="N37" s="6">
        <f t="shared" si="0"/>
        <v>0</v>
      </c>
      <c r="O37" s="1"/>
    </row>
    <row r="38" spans="1:15" x14ac:dyDescent="0.25">
      <c r="E38" s="5">
        <v>198000</v>
      </c>
      <c r="G38" s="2" t="s">
        <v>46</v>
      </c>
      <c r="H38" s="1"/>
      <c r="I38" s="1"/>
      <c r="J38" s="1"/>
      <c r="K38" s="1"/>
      <c r="L38" s="1"/>
      <c r="M38" s="1">
        <v>-165060</v>
      </c>
      <c r="N38" s="6">
        <f t="shared" si="0"/>
        <v>-165060</v>
      </c>
      <c r="O38" s="1"/>
    </row>
    <row r="39" spans="1:15" x14ac:dyDescent="0.25">
      <c r="E39" s="5">
        <v>462000</v>
      </c>
      <c r="G39" s="2" t="s">
        <v>47</v>
      </c>
      <c r="H39" s="1">
        <v>11000</v>
      </c>
      <c r="I39" s="1">
        <v>26500</v>
      </c>
      <c r="J39" s="1"/>
      <c r="K39" s="1"/>
      <c r="L39" s="1"/>
      <c r="M39" s="1"/>
      <c r="N39" s="6">
        <f t="shared" si="0"/>
        <v>37500</v>
      </c>
      <c r="O39" s="1"/>
    </row>
    <row r="40" spans="1:15" x14ac:dyDescent="0.25">
      <c r="G40" s="5" t="s">
        <v>48</v>
      </c>
      <c r="H40" s="6"/>
      <c r="I40" s="6"/>
      <c r="J40" s="6"/>
      <c r="K40" s="6"/>
      <c r="L40" s="6"/>
      <c r="M40" s="6">
        <v>462000</v>
      </c>
      <c r="N40" s="6">
        <f t="shared" si="0"/>
        <v>462000</v>
      </c>
      <c r="O40" s="1"/>
    </row>
    <row r="41" spans="1:15" x14ac:dyDescent="0.25">
      <c r="G41" s="2" t="s">
        <v>49</v>
      </c>
      <c r="H41" s="1">
        <f>+SUM(H31:H40)</f>
        <v>711000</v>
      </c>
      <c r="I41" s="1">
        <f t="shared" ref="I41:N41" si="1">+SUM(I31:I40)</f>
        <v>239000</v>
      </c>
      <c r="J41" s="1">
        <f t="shared" si="1"/>
        <v>50000</v>
      </c>
      <c r="K41" s="1">
        <f t="shared" si="1"/>
        <v>98250</v>
      </c>
      <c r="L41" s="1">
        <f t="shared" si="1"/>
        <v>16500</v>
      </c>
      <c r="M41" s="1">
        <f t="shared" si="1"/>
        <v>1262490</v>
      </c>
      <c r="N41" s="1">
        <f t="shared" si="1"/>
        <v>2377240</v>
      </c>
      <c r="O41" s="1"/>
    </row>
    <row r="42" spans="1:15" x14ac:dyDescent="0.25">
      <c r="H42" s="1"/>
      <c r="I42" s="1"/>
      <c r="J42" s="1"/>
      <c r="K42" s="1"/>
      <c r="L42" s="1"/>
      <c r="M42" s="1"/>
      <c r="N42" s="1">
        <f>+N33/N41</f>
        <v>0.73311907926839526</v>
      </c>
      <c r="O42" s="1"/>
    </row>
    <row r="43" spans="1:15" x14ac:dyDescent="0.25">
      <c r="A43" t="s">
        <v>50</v>
      </c>
      <c r="C43" t="s">
        <v>53</v>
      </c>
      <c r="H43" s="1"/>
      <c r="I43" s="1"/>
      <c r="J43" s="1"/>
      <c r="K43" s="1"/>
      <c r="L43" s="1"/>
      <c r="M43" s="1"/>
      <c r="N43" s="1"/>
      <c r="O43" s="1"/>
    </row>
    <row r="44" spans="1:15" x14ac:dyDescent="0.25">
      <c r="A44" t="s">
        <v>51</v>
      </c>
      <c r="H44" s="1"/>
      <c r="I44" s="1"/>
      <c r="J44" s="1"/>
      <c r="K44" s="1"/>
      <c r="L44" s="1"/>
      <c r="M44" s="1"/>
      <c r="N44" s="1"/>
      <c r="O44" s="1"/>
    </row>
    <row r="45" spans="1:15" x14ac:dyDescent="0.25">
      <c r="H45" s="1"/>
      <c r="I45" s="1"/>
      <c r="J45" s="1"/>
      <c r="K45" s="1"/>
      <c r="L45" s="1"/>
      <c r="M45" s="1"/>
      <c r="N45" s="1"/>
      <c r="O45" s="1"/>
    </row>
    <row r="46" spans="1:15" x14ac:dyDescent="0.25">
      <c r="A46" t="s">
        <v>52</v>
      </c>
      <c r="C46" t="s">
        <v>54</v>
      </c>
      <c r="H46" s="1"/>
      <c r="I46" s="1"/>
      <c r="J46" s="1"/>
      <c r="K46" s="1"/>
      <c r="L46" s="1"/>
      <c r="M46" s="1"/>
      <c r="N46" s="1"/>
      <c r="O46" s="1"/>
    </row>
    <row r="47" spans="1:15" x14ac:dyDescent="0.25">
      <c r="A47" t="s">
        <v>55</v>
      </c>
      <c r="H47" s="1"/>
      <c r="I47" s="1"/>
      <c r="J47" s="1"/>
      <c r="K47" s="1"/>
      <c r="L47" s="1"/>
      <c r="M47" s="1"/>
      <c r="N47" s="1"/>
      <c r="O47" s="1"/>
    </row>
    <row r="48" spans="1:15" x14ac:dyDescent="0.25">
      <c r="A48" t="s">
        <v>56</v>
      </c>
      <c r="H48" s="1"/>
      <c r="I48" s="1"/>
      <c r="J48" s="1"/>
      <c r="K48" s="1"/>
      <c r="L48" s="1"/>
      <c r="M48" s="1"/>
      <c r="N48" s="1"/>
      <c r="O48" s="1"/>
    </row>
    <row r="49" spans="1:15" x14ac:dyDescent="0.25">
      <c r="A49" t="s">
        <v>57</v>
      </c>
      <c r="H49" s="1"/>
      <c r="I49" s="1"/>
      <c r="J49" s="1"/>
      <c r="K49" s="1"/>
      <c r="L49" s="1"/>
      <c r="M49" s="1"/>
      <c r="N49" s="1"/>
      <c r="O49" s="1"/>
    </row>
    <row r="50" spans="1:15" x14ac:dyDescent="0.25">
      <c r="H50" s="1"/>
      <c r="I50" s="1"/>
      <c r="J50" s="1"/>
      <c r="K50" s="1"/>
      <c r="L50" s="1"/>
      <c r="M50" s="1"/>
      <c r="N50" s="1"/>
      <c r="O50" s="1"/>
    </row>
    <row r="51" spans="1:15" x14ac:dyDescent="0.25">
      <c r="H51" s="1"/>
      <c r="I51" s="1"/>
      <c r="J51" s="1"/>
      <c r="K51" s="1"/>
      <c r="L51" s="1"/>
      <c r="M51" s="1"/>
      <c r="N51" s="1"/>
      <c r="O51" s="1"/>
    </row>
    <row r="52" spans="1:15" x14ac:dyDescent="0.25">
      <c r="A52" t="s">
        <v>59</v>
      </c>
      <c r="C52" t="s">
        <v>58</v>
      </c>
    </row>
    <row r="53" spans="1:15" x14ac:dyDescent="0.25">
      <c r="A53" t="s">
        <v>60</v>
      </c>
    </row>
  </sheetData>
  <mergeCells count="5">
    <mergeCell ref="I31:J31"/>
    <mergeCell ref="K31:L31"/>
    <mergeCell ref="M31:M32"/>
    <mergeCell ref="N31:N32"/>
    <mergeCell ref="G31:G32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B9742-7118-4B24-B825-BD4F5EDC32B7}">
  <dimension ref="A1:F7"/>
  <sheetViews>
    <sheetView tabSelected="1" workbookViewId="0">
      <selection activeCell="G11" sqref="G11"/>
    </sheetView>
  </sheetViews>
  <sheetFormatPr baseColWidth="10" defaultRowHeight="15" x14ac:dyDescent="0.25"/>
  <cols>
    <col min="2" max="2" width="3.28515625" bestFit="1" customWidth="1"/>
  </cols>
  <sheetData>
    <row r="1" spans="1:6" x14ac:dyDescent="0.25">
      <c r="C1" s="21" t="s">
        <v>64</v>
      </c>
      <c r="D1" s="21"/>
      <c r="E1" s="21"/>
      <c r="F1" s="21"/>
    </row>
    <row r="2" spans="1:6" x14ac:dyDescent="0.25">
      <c r="C2" s="21"/>
      <c r="D2" s="21"/>
      <c r="E2" s="21"/>
      <c r="F2" s="21"/>
    </row>
    <row r="3" spans="1:6" x14ac:dyDescent="0.25">
      <c r="C3" s="21" t="s">
        <v>62</v>
      </c>
      <c r="D3" s="21"/>
      <c r="E3" s="21" t="s">
        <v>61</v>
      </c>
      <c r="F3" s="21"/>
    </row>
    <row r="4" spans="1:6" x14ac:dyDescent="0.25">
      <c r="A4" s="22" t="s">
        <v>63</v>
      </c>
      <c r="B4" s="21" t="s">
        <v>61</v>
      </c>
      <c r="C4" s="16" t="s">
        <v>65</v>
      </c>
      <c r="D4" s="16"/>
      <c r="E4" s="16" t="s">
        <v>66</v>
      </c>
      <c r="F4" s="16"/>
    </row>
    <row r="5" spans="1:6" x14ac:dyDescent="0.25">
      <c r="A5" s="22"/>
      <c r="B5" s="21"/>
      <c r="C5" s="16"/>
      <c r="D5" s="16"/>
      <c r="E5" s="16"/>
      <c r="F5" s="16"/>
    </row>
    <row r="6" spans="1:6" x14ac:dyDescent="0.25">
      <c r="A6" s="22"/>
      <c r="B6" s="21" t="s">
        <v>62</v>
      </c>
      <c r="C6" s="16" t="s">
        <v>67</v>
      </c>
      <c r="D6" s="16"/>
      <c r="E6" s="16"/>
      <c r="F6" s="16"/>
    </row>
    <row r="7" spans="1:6" x14ac:dyDescent="0.25">
      <c r="A7" s="22"/>
      <c r="B7" s="21"/>
      <c r="C7" s="16"/>
      <c r="D7" s="16"/>
      <c r="E7" s="16"/>
      <c r="F7" s="16"/>
    </row>
  </sheetData>
  <mergeCells count="9">
    <mergeCell ref="C1:F2"/>
    <mergeCell ref="A4:A7"/>
    <mergeCell ref="B4:B5"/>
    <mergeCell ref="B6:B7"/>
    <mergeCell ref="C6:F7"/>
    <mergeCell ref="C4:D5"/>
    <mergeCell ref="C3:D3"/>
    <mergeCell ref="E3:F3"/>
    <mergeCell ref="E4:F5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639F2-22C1-4FA1-BBB8-CE22CA25D261}">
  <dimension ref="A1"/>
  <sheetViews>
    <sheetView workbookViewId="0">
      <selection activeCell="C4" sqref="C4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BRONCE</vt:lpstr>
      <vt:lpstr>TUT</vt:lpstr>
      <vt:lpstr>tut 2</vt:lpstr>
      <vt:lpstr>PUNA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Lopez</dc:creator>
  <cp:lastModifiedBy>Federico Lopez</cp:lastModifiedBy>
  <dcterms:created xsi:type="dcterms:W3CDTF">2022-06-24T02:00:45Z</dcterms:created>
  <dcterms:modified xsi:type="dcterms:W3CDTF">2022-06-24T15:59:58Z</dcterms:modified>
</cp:coreProperties>
</file>