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"/>
    </mc:Choice>
  </mc:AlternateContent>
  <xr:revisionPtr revIDLastSave="10" documentId="13_ncr:1_{884F2362-EF8E-415B-A657-99E83C182140}" xr6:coauthVersionLast="47" xr6:coauthVersionMax="47" xr10:uidLastSave="{91BE596A-D0F4-43B8-9039-67739D92D9F1}"/>
  <bookViews>
    <workbookView xWindow="5664" yWindow="1224" windowWidth="17280" windowHeight="8880" xr2:uid="{00000000-000D-0000-FFFF-FFFF00000000}"/>
  </bookViews>
  <sheets>
    <sheet name="Amarillo SR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3" i="1" l="1"/>
  <c r="V54" i="1" l="1"/>
  <c r="X52" i="1"/>
  <c r="X50" i="1"/>
  <c r="V51" i="1"/>
  <c r="V50" i="1"/>
  <c r="N35" i="1"/>
  <c r="N36" i="1" s="1"/>
  <c r="N54" i="1" s="1"/>
  <c r="M35" i="1"/>
  <c r="S28" i="1"/>
  <c r="T35" i="1"/>
  <c r="Q35" i="1"/>
  <c r="K35" i="1"/>
  <c r="N28" i="1"/>
  <c r="J28" i="1"/>
  <c r="S21" i="1"/>
  <c r="Q21" i="1"/>
  <c r="N34" i="1"/>
  <c r="S33" i="1"/>
  <c r="S35" i="1" s="1"/>
  <c r="S36" i="1" s="1"/>
  <c r="M58" i="1" s="1"/>
  <c r="R55" i="1" s="1"/>
  <c r="K27" i="1"/>
  <c r="P33" i="1"/>
  <c r="P35" i="1" s="1"/>
  <c r="P36" i="1" s="1"/>
  <c r="M56" i="1" s="1"/>
  <c r="Q26" i="1"/>
  <c r="Q28" i="1" s="1"/>
  <c r="N33" i="1"/>
  <c r="P20" i="1"/>
  <c r="Q19" i="1"/>
  <c r="J33" i="1"/>
  <c r="J35" i="1" s="1"/>
  <c r="J36" i="1" s="1"/>
  <c r="M57" i="1" s="1"/>
  <c r="R50" i="1" s="1"/>
  <c r="T26" i="1"/>
  <c r="T28" i="1" s="1"/>
  <c r="T29" i="1" s="1"/>
  <c r="N60" i="1" s="1"/>
  <c r="R49" i="1" s="1"/>
  <c r="R51" i="1" s="1"/>
  <c r="P26" i="1"/>
  <c r="P28" i="1" s="1"/>
  <c r="P29" i="1" s="1"/>
  <c r="M53" i="1" s="1"/>
  <c r="F37" i="1"/>
  <c r="J20" i="1" s="1"/>
  <c r="F36" i="1"/>
  <c r="M20" i="1" s="1"/>
  <c r="M21" i="1" s="1"/>
  <c r="K26" i="1"/>
  <c r="K28" i="1" s="1"/>
  <c r="M26" i="1"/>
  <c r="M28" i="1" s="1"/>
  <c r="J26" i="1"/>
  <c r="K19" i="1"/>
  <c r="K21" i="1" s="1"/>
  <c r="N19" i="1"/>
  <c r="N21" i="1" s="1"/>
  <c r="T19" i="1"/>
  <c r="T21" i="1" s="1"/>
  <c r="T22" i="1" s="1"/>
  <c r="N55" i="1" s="1"/>
  <c r="P19" i="1"/>
  <c r="P21" i="1" s="1"/>
  <c r="P22" i="1" s="1"/>
  <c r="M51" i="1" s="1"/>
  <c r="M19" i="1"/>
  <c r="J19" i="1"/>
  <c r="G19" i="1"/>
  <c r="G18" i="1"/>
  <c r="G10" i="1" s="1"/>
  <c r="S51" i="1" l="1"/>
  <c r="J21" i="1"/>
  <c r="J22" i="1" s="1"/>
  <c r="M49" i="1" s="1"/>
  <c r="M22" i="1"/>
  <c r="M50" i="1" s="1"/>
  <c r="M29" i="1"/>
  <c r="M59" i="1" s="1"/>
  <c r="R52" i="1" s="1"/>
  <c r="R54" i="1" s="1"/>
  <c r="F10" i="1"/>
  <c r="G9" i="1" s="1"/>
  <c r="J29" i="1"/>
  <c r="M52" i="1" s="1"/>
  <c r="R56" i="1" l="1"/>
  <c r="S54" i="1"/>
  <c r="S56" i="1" l="1"/>
  <c r="X53" i="1"/>
  <c r="X54" i="1" s="1"/>
</calcChain>
</file>

<file path=xl/sharedStrings.xml><?xml version="1.0" encoding="utf-8"?>
<sst xmlns="http://schemas.openxmlformats.org/spreadsheetml/2006/main" count="93" uniqueCount="50">
  <si>
    <t>+PN</t>
  </si>
  <si>
    <t>Capital Social</t>
  </si>
  <si>
    <t>+A</t>
  </si>
  <si>
    <t>Caja</t>
  </si>
  <si>
    <t>Debe</t>
  </si>
  <si>
    <t>Haber</t>
  </si>
  <si>
    <t>-A</t>
  </si>
  <si>
    <t>CMV</t>
  </si>
  <si>
    <t>Ventas</t>
  </si>
  <si>
    <t>+P</t>
  </si>
  <si>
    <t>Proveedores</t>
  </si>
  <si>
    <t>Valores a depositar</t>
  </si>
  <si>
    <t>Intereses</t>
  </si>
  <si>
    <t>Rdo Bruto</t>
  </si>
  <si>
    <t>Rdo Operativo</t>
  </si>
  <si>
    <t>Rdo Neto</t>
  </si>
  <si>
    <t>EERR</t>
  </si>
  <si>
    <t>Banco del Sur cta cte</t>
  </si>
  <si>
    <t>Deudores por ventas</t>
  </si>
  <si>
    <t>+RP</t>
  </si>
  <si>
    <t>+RN</t>
  </si>
  <si>
    <t>SD</t>
  </si>
  <si>
    <t>SA</t>
  </si>
  <si>
    <t>Gastos com</t>
  </si>
  <si>
    <t>Mercaderías</t>
  </si>
  <si>
    <t>ESP</t>
  </si>
  <si>
    <t>Gastos de mantenimiento</t>
  </si>
  <si>
    <t>Gastos admin</t>
  </si>
  <si>
    <t>CMV (Costo de Merc Vendida)</t>
  </si>
  <si>
    <t>a Ventas</t>
  </si>
  <si>
    <t>a Banco del Sur cta cte</t>
  </si>
  <si>
    <t>a Capital Social</t>
  </si>
  <si>
    <t>a Mercaderías</t>
  </si>
  <si>
    <t>a Proveedores</t>
  </si>
  <si>
    <t>a }Deudores por ventas</t>
  </si>
  <si>
    <t>deudores por ventas</t>
  </si>
  <si>
    <t>Gastos por alquiler</t>
  </si>
  <si>
    <t>Default de deuda</t>
  </si>
  <si>
    <t>Proveedores (Negociación con el acreedor)</t>
  </si>
  <si>
    <t>Balance de Saldos</t>
  </si>
  <si>
    <t>Default de deuda (intereses)</t>
  </si>
  <si>
    <t>ACTIVO</t>
  </si>
  <si>
    <t>PASIVO</t>
  </si>
  <si>
    <t>PATRIMONIO NETO</t>
  </si>
  <si>
    <t>Caja y Bancos</t>
  </si>
  <si>
    <t>Bienes de Cambio</t>
  </si>
  <si>
    <t>Deudas comerciales</t>
  </si>
  <si>
    <t>Resultados acum</t>
  </si>
  <si>
    <t>TOTAL A</t>
  </si>
  <si>
    <t>TOTAL P +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</si>
</sst>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quotePrefix="1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Fill="1"/>
    <xf numFmtId="0" fontId="2" fillId="0" borderId="11" xfId="0" applyFont="1" applyFill="1" applyBorder="1"/>
    <xf numFmtId="16" fontId="2" fillId="0" borderId="0" xfId="0" applyNumberFormat="1" applyFont="1" applyFill="1"/>
    <xf numFmtId="0" fontId="2" fillId="0" borderId="0" xfId="0" quotePrefix="1" applyFont="1" applyFill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5" xfId="0" applyFont="1" applyFill="1" applyBorder="1"/>
    <xf numFmtId="0" fontId="3" fillId="0" borderId="0" xfId="0" applyFont="1" applyFill="1"/>
    <xf numFmtId="165" fontId="3" fillId="0" borderId="10" xfId="1" applyNumberFormat="1" applyFont="1" applyFill="1" applyBorder="1"/>
    <xf numFmtId="164" fontId="2" fillId="0" borderId="0" xfId="1" applyNumberFormat="1" applyFont="1" applyFill="1"/>
    <xf numFmtId="164" fontId="2" fillId="0" borderId="6" xfId="0" applyNumberFormat="1" applyFont="1" applyFill="1" applyBorder="1"/>
    <xf numFmtId="164" fontId="2" fillId="0" borderId="0" xfId="0" applyNumberFormat="1" applyFont="1" applyFill="1"/>
    <xf numFmtId="164" fontId="2" fillId="0" borderId="12" xfId="0" applyNumberFormat="1" applyFont="1" applyFill="1" applyBorder="1"/>
    <xf numFmtId="0" fontId="2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164" fontId="3" fillId="0" borderId="6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165" fontId="2" fillId="0" borderId="0" xfId="1" applyNumberFormat="1" applyFont="1" applyFill="1" applyBorder="1"/>
    <xf numFmtId="165" fontId="3" fillId="0" borderId="0" xfId="1" applyNumberFormat="1" applyFont="1" applyFill="1" applyBorder="1"/>
    <xf numFmtId="166" fontId="3" fillId="0" borderId="0" xfId="2" applyNumberFormat="1" applyFont="1" applyFill="1" applyBorder="1"/>
    <xf numFmtId="166" fontId="2" fillId="0" borderId="0" xfId="2" applyNumberFormat="1" applyFont="1" applyFill="1" applyBorder="1"/>
    <xf numFmtId="164" fontId="2" fillId="0" borderId="6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5" xfId="1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2" fillId="0" borderId="9" xfId="0" applyFont="1" applyFill="1" applyBorder="1"/>
    <xf numFmtId="0" fontId="0" fillId="0" borderId="0" xfId="0" applyFill="1" applyBorder="1"/>
    <xf numFmtId="164" fontId="0" fillId="0" borderId="6" xfId="0" applyNumberFormat="1" applyFill="1" applyBorder="1"/>
    <xf numFmtId="0" fontId="0" fillId="0" borderId="6" xfId="0" applyFill="1" applyBorder="1"/>
    <xf numFmtId="165" fontId="0" fillId="0" borderId="6" xfId="0" applyNumberFormat="1" applyFill="1" applyBorder="1"/>
    <xf numFmtId="164" fontId="0" fillId="0" borderId="8" xfId="0" applyNumberFormat="1" applyFill="1" applyBorder="1"/>
    <xf numFmtId="0" fontId="0" fillId="0" borderId="7" xfId="0" applyFill="1" applyBorder="1"/>
    <xf numFmtId="0" fontId="4" fillId="3" borderId="7" xfId="0" applyFont="1" applyFill="1" applyBorder="1"/>
    <xf numFmtId="164" fontId="4" fillId="3" borderId="8" xfId="0" applyNumberFormat="1" applyFont="1" applyFill="1" applyBorder="1"/>
    <xf numFmtId="0" fontId="4" fillId="3" borderId="11" xfId="0" applyFont="1" applyFill="1" applyBorder="1"/>
    <xf numFmtId="164" fontId="3" fillId="0" borderId="0" xfId="0" applyNumberFormat="1" applyFont="1" applyFill="1" applyBorder="1"/>
    <xf numFmtId="164" fontId="2" fillId="0" borderId="8" xfId="0" applyNumberFormat="1" applyFont="1" applyFill="1" applyBorder="1"/>
    <xf numFmtId="164" fontId="2" fillId="0" borderId="4" xfId="0" applyNumberFormat="1" applyFont="1" applyFill="1" applyBorder="1"/>
    <xf numFmtId="0" fontId="2" fillId="0" borderId="12" xfId="0" applyFont="1" applyFill="1" applyBorder="1" applyAlignment="1"/>
    <xf numFmtId="0" fontId="2" fillId="0" borderId="5" xfId="0" applyFont="1" applyFill="1" applyBorder="1" applyAlignment="1"/>
    <xf numFmtId="0" fontId="2" fillId="0" borderId="0" xfId="0" applyFont="1" applyFill="1" applyBorder="1" applyAlignment="1"/>
    <xf numFmtId="0" fontId="2" fillId="0" borderId="7" xfId="0" applyFont="1" applyFill="1" applyBorder="1" applyAlignment="1"/>
    <xf numFmtId="0" fontId="2" fillId="0" borderId="11" xfId="0" applyFont="1" applyFill="1" applyBorder="1" applyAlignment="1"/>
    <xf numFmtId="0" fontId="0" fillId="0" borderId="0" xfId="0" applyAlignment="1"/>
    <xf numFmtId="0" fontId="2" fillId="0" borderId="0" xfId="0" applyFont="1" applyFill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5" fillId="0" borderId="6" xfId="0" applyFont="1" applyFill="1" applyBorder="1"/>
    <xf numFmtId="164" fontId="5" fillId="0" borderId="6" xfId="0" applyNumberFormat="1" applyFont="1" applyFill="1" applyBorder="1"/>
    <xf numFmtId="9" fontId="2" fillId="0" borderId="0" xfId="2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5" fontId="3" fillId="0" borderId="9" xfId="1" applyNumberFormat="1" applyFont="1" applyFill="1" applyBorder="1" applyAlignment="1">
      <alignment horizontal="center"/>
    </xf>
    <xf numFmtId="165" fontId="3" fillId="0" borderId="10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0" xfId="0" applyFont="1" applyFill="1" applyBorder="1" applyAlignment="1"/>
    <xf numFmtId="0" fontId="5" fillId="0" borderId="5" xfId="0" applyFont="1" applyFill="1" applyBorder="1" applyAlignment="1"/>
    <xf numFmtId="0" fontId="5" fillId="0" borderId="0" xfId="0" applyFont="1" applyFill="1" applyBorder="1" applyAlignme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X70"/>
  <sheetViews>
    <sheetView showGridLines="0" tabSelected="1" topLeftCell="A29" zoomScale="55" zoomScaleNormal="55" workbookViewId="0">
      <selection activeCell="R53" sqref="R53"/>
    </sheetView>
  </sheetViews>
  <sheetFormatPr baseColWidth="10" defaultColWidth="8.77734375" defaultRowHeight="14.4" x14ac:dyDescent="0.3"/>
  <cols>
    <col min="1" max="1" width="4.77734375" style="3" bestFit="1" customWidth="1"/>
    <col min="2" max="5" width="8.77734375" style="3"/>
    <col min="6" max="6" width="13.44140625" style="37" bestFit="1" customWidth="1"/>
    <col min="7" max="7" width="14.77734375" style="37" bestFit="1" customWidth="1"/>
    <col min="8" max="9" width="8.77734375" style="3"/>
    <col min="10" max="10" width="9.77734375" style="4" customWidth="1"/>
    <col min="11" max="11" width="9.77734375" style="3" customWidth="1"/>
    <col min="12" max="13" width="8.77734375" style="3"/>
    <col min="14" max="14" width="11.21875" style="3" bestFit="1" customWidth="1"/>
    <col min="15" max="15" width="8.77734375" style="3"/>
    <col min="16" max="16" width="13.21875" style="3" customWidth="1"/>
    <col min="17" max="17" width="10.44140625" style="3" bestFit="1" customWidth="1"/>
    <col min="18" max="18" width="12.77734375" style="3" bestFit="1" customWidth="1"/>
    <col min="19" max="19" width="11.44140625" style="3" bestFit="1" customWidth="1"/>
    <col min="20" max="20" width="8.77734375" style="3"/>
    <col min="21" max="21" width="16.21875" style="3" bestFit="1" customWidth="1"/>
    <col min="22" max="22" width="7.6640625" style="5" bestFit="1" customWidth="1"/>
    <col min="23" max="23" width="17.6640625" style="5" bestFit="1" customWidth="1"/>
    <col min="24" max="16384" width="8.77734375" style="5"/>
  </cols>
  <sheetData>
    <row r="9" spans="1:15" x14ac:dyDescent="0.3">
      <c r="G9" s="37">
        <f>G10-F10</f>
        <v>-10800</v>
      </c>
    </row>
    <row r="10" spans="1:15" x14ac:dyDescent="0.3">
      <c r="F10" s="37">
        <f>SUM(F13:F46)</f>
        <v>161900</v>
      </c>
      <c r="G10" s="37">
        <f>SUM(G13:G46)</f>
        <v>151100</v>
      </c>
      <c r="H10" s="16"/>
      <c r="J10" s="18"/>
      <c r="K10" s="2"/>
      <c r="L10" s="2"/>
      <c r="M10" s="2"/>
      <c r="N10" s="2"/>
      <c r="O10" s="2"/>
    </row>
    <row r="11" spans="1:15" x14ac:dyDescent="0.3">
      <c r="J11" s="18"/>
      <c r="K11" s="2"/>
      <c r="L11" s="2"/>
      <c r="M11" s="2"/>
      <c r="N11" s="2"/>
      <c r="O11" s="2"/>
    </row>
    <row r="12" spans="1:15" x14ac:dyDescent="0.3">
      <c r="A12" s="6"/>
      <c r="B12" s="6"/>
      <c r="C12" s="7">
        <v>44621</v>
      </c>
      <c r="D12" s="6"/>
      <c r="E12" s="6"/>
      <c r="F12" s="38" t="s">
        <v>4</v>
      </c>
      <c r="G12" s="38" t="s">
        <v>5</v>
      </c>
      <c r="H12" s="12"/>
      <c r="J12" s="18"/>
      <c r="K12" s="2"/>
      <c r="L12" s="2"/>
      <c r="M12" s="2"/>
      <c r="N12" s="1"/>
      <c r="O12" s="2"/>
    </row>
    <row r="13" spans="1:15" x14ac:dyDescent="0.3">
      <c r="A13" s="8" t="s">
        <v>2</v>
      </c>
      <c r="B13" s="3" t="s">
        <v>11</v>
      </c>
      <c r="F13" s="34">
        <v>15000</v>
      </c>
      <c r="G13" s="34"/>
      <c r="J13" s="18"/>
      <c r="K13" s="2"/>
      <c r="L13" s="2"/>
      <c r="M13" s="2"/>
      <c r="N13" s="1"/>
      <c r="O13" s="2"/>
    </row>
    <row r="14" spans="1:15" x14ac:dyDescent="0.3">
      <c r="A14" s="8" t="s">
        <v>2</v>
      </c>
      <c r="B14" s="3" t="s">
        <v>3</v>
      </c>
      <c r="F14" s="34">
        <v>30000</v>
      </c>
      <c r="G14" s="34"/>
      <c r="J14" s="18"/>
      <c r="K14" s="2"/>
      <c r="L14" s="2"/>
      <c r="M14" s="2"/>
      <c r="N14" s="1"/>
      <c r="O14" s="2"/>
    </row>
    <row r="15" spans="1:15" x14ac:dyDescent="0.3">
      <c r="A15" s="8" t="s">
        <v>2</v>
      </c>
      <c r="B15" s="3" t="s">
        <v>24</v>
      </c>
      <c r="F15" s="34">
        <v>15000</v>
      </c>
      <c r="G15" s="34"/>
      <c r="J15" s="18"/>
      <c r="K15" s="2"/>
      <c r="L15" s="2"/>
      <c r="M15" s="2"/>
      <c r="N15" s="1"/>
      <c r="O15" s="2"/>
    </row>
    <row r="16" spans="1:15" x14ac:dyDescent="0.3">
      <c r="A16" s="8" t="s">
        <v>0</v>
      </c>
      <c r="B16" s="8" t="s">
        <v>31</v>
      </c>
      <c r="F16" s="34"/>
      <c r="G16" s="34">
        <v>60000</v>
      </c>
    </row>
    <row r="17" spans="1:20" x14ac:dyDescent="0.3">
      <c r="A17" s="6"/>
      <c r="B17" s="6"/>
      <c r="C17" s="7">
        <v>44625</v>
      </c>
      <c r="D17" s="6"/>
      <c r="E17" s="10"/>
      <c r="F17" s="33"/>
      <c r="G17" s="34"/>
    </row>
    <row r="18" spans="1:20" x14ac:dyDescent="0.3">
      <c r="A18" s="8" t="s">
        <v>6</v>
      </c>
      <c r="B18" s="3" t="s">
        <v>3</v>
      </c>
      <c r="F18" s="34"/>
      <c r="G18" s="34">
        <f>25%*F14</f>
        <v>7500</v>
      </c>
      <c r="J18" s="73" t="s">
        <v>11</v>
      </c>
      <c r="K18" s="73"/>
      <c r="M18" s="74" t="s">
        <v>3</v>
      </c>
      <c r="N18" s="73"/>
      <c r="P18" s="74" t="s">
        <v>24</v>
      </c>
      <c r="Q18" s="73"/>
      <c r="S18" s="74" t="s">
        <v>1</v>
      </c>
      <c r="T18" s="73"/>
    </row>
    <row r="19" spans="1:20" x14ac:dyDescent="0.3">
      <c r="A19" s="8" t="s">
        <v>6</v>
      </c>
      <c r="B19" s="3" t="s">
        <v>11</v>
      </c>
      <c r="F19" s="34"/>
      <c r="G19" s="34">
        <f>F13</f>
        <v>15000</v>
      </c>
      <c r="J19" s="23">
        <f>F13</f>
        <v>15000</v>
      </c>
      <c r="K19" s="17">
        <f>G19</f>
        <v>15000</v>
      </c>
      <c r="M19" s="23">
        <f>F14</f>
        <v>30000</v>
      </c>
      <c r="N19" s="17">
        <f>G18</f>
        <v>7500</v>
      </c>
      <c r="P19" s="23">
        <f>F15</f>
        <v>15000</v>
      </c>
      <c r="Q19" s="17">
        <f>G31</f>
        <v>10800</v>
      </c>
      <c r="S19" s="23"/>
      <c r="T19" s="17">
        <f>G16</f>
        <v>60000</v>
      </c>
    </row>
    <row r="20" spans="1:20" x14ac:dyDescent="0.3">
      <c r="A20" s="8" t="s">
        <v>2</v>
      </c>
      <c r="B20" s="3" t="s">
        <v>17</v>
      </c>
      <c r="F20" s="34">
        <v>22500</v>
      </c>
      <c r="G20" s="34"/>
      <c r="J20" s="20">
        <f>F37</f>
        <v>18000</v>
      </c>
      <c r="K20" s="2"/>
      <c r="M20" s="20">
        <f>F36</f>
        <v>6000</v>
      </c>
      <c r="N20" s="2"/>
      <c r="P20" s="20">
        <f>F33</f>
        <v>5000</v>
      </c>
      <c r="Q20" s="2"/>
      <c r="S20" s="21"/>
      <c r="T20" s="2"/>
    </row>
    <row r="21" spans="1:20" x14ac:dyDescent="0.3">
      <c r="A21" s="6"/>
      <c r="B21" s="6"/>
      <c r="C21" s="7">
        <v>44625</v>
      </c>
      <c r="D21" s="6"/>
      <c r="E21" s="10"/>
      <c r="F21" s="35"/>
      <c r="G21" s="36"/>
      <c r="H21" s="11"/>
      <c r="J21" s="22">
        <f>SUM(J19:J20)</f>
        <v>33000</v>
      </c>
      <c r="K21" s="19">
        <f>SUM(K19:K20)</f>
        <v>15000</v>
      </c>
      <c r="L21" s="25"/>
      <c r="M21" s="22">
        <f>SUM(M19:M20)</f>
        <v>36000</v>
      </c>
      <c r="N21" s="19">
        <f>SUM(N19:N20)</f>
        <v>7500</v>
      </c>
      <c r="O21" s="12"/>
      <c r="P21" s="22">
        <f>SUM(P19:P20)</f>
        <v>20000</v>
      </c>
      <c r="Q21" s="19">
        <f>SUM(Q19:Q20)</f>
        <v>10800</v>
      </c>
      <c r="R21" s="12"/>
      <c r="S21" s="22">
        <f>SUM(S19:S20)</f>
        <v>0</v>
      </c>
      <c r="T21" s="19">
        <f>SUM(T19:T20)</f>
        <v>60000</v>
      </c>
    </row>
    <row r="22" spans="1:20" x14ac:dyDescent="0.3">
      <c r="A22" s="8" t="s">
        <v>20</v>
      </c>
      <c r="B22" s="3" t="s">
        <v>26</v>
      </c>
      <c r="F22" s="36">
        <v>100</v>
      </c>
      <c r="G22" s="36"/>
      <c r="H22" s="11"/>
      <c r="J22" s="22">
        <f>J21-K21</f>
        <v>18000</v>
      </c>
      <c r="K22" s="2"/>
      <c r="M22" s="22">
        <f>M21-N21</f>
        <v>28500</v>
      </c>
      <c r="N22" s="2"/>
      <c r="P22" s="22">
        <f>P21-Q21</f>
        <v>9200</v>
      </c>
      <c r="Q22" s="2"/>
      <c r="S22" s="22"/>
      <c r="T22" s="49">
        <f>T21-S21</f>
        <v>60000</v>
      </c>
    </row>
    <row r="23" spans="1:20" x14ac:dyDescent="0.3">
      <c r="A23" s="8" t="s">
        <v>6</v>
      </c>
      <c r="B23" s="3" t="s">
        <v>30</v>
      </c>
      <c r="F23" s="34"/>
      <c r="G23" s="34">
        <v>100</v>
      </c>
      <c r="J23" s="21"/>
      <c r="K23" s="2"/>
      <c r="M23" s="21"/>
      <c r="N23" s="2"/>
      <c r="P23" s="21"/>
      <c r="Q23" s="2"/>
      <c r="S23" s="21"/>
      <c r="T23" s="2"/>
    </row>
    <row r="24" spans="1:20" x14ac:dyDescent="0.3">
      <c r="A24" s="6"/>
      <c r="B24" s="6"/>
      <c r="C24" s="7"/>
      <c r="D24" s="6"/>
      <c r="E24" s="10"/>
      <c r="F24" s="34"/>
      <c r="G24" s="34"/>
    </row>
    <row r="25" spans="1:20" x14ac:dyDescent="0.3">
      <c r="A25" s="8"/>
      <c r="F25" s="34"/>
      <c r="G25" s="34"/>
      <c r="J25" s="3" t="s">
        <v>17</v>
      </c>
      <c r="K25" s="24"/>
      <c r="M25" s="74" t="s">
        <v>26</v>
      </c>
      <c r="N25" s="73"/>
      <c r="P25" s="74" t="s">
        <v>35</v>
      </c>
      <c r="Q25" s="73"/>
      <c r="S25" s="74" t="s">
        <v>8</v>
      </c>
      <c r="T25" s="73"/>
    </row>
    <row r="26" spans="1:20" x14ac:dyDescent="0.3">
      <c r="A26" s="8" t="s">
        <v>2</v>
      </c>
      <c r="B26" s="3" t="s">
        <v>18</v>
      </c>
      <c r="F26" s="34">
        <v>24000</v>
      </c>
      <c r="G26" s="34"/>
      <c r="J26" s="23">
        <f>F20</f>
        <v>22500</v>
      </c>
      <c r="K26" s="17">
        <f>G23</f>
        <v>100</v>
      </c>
      <c r="M26" s="23">
        <f>F22</f>
        <v>100</v>
      </c>
      <c r="N26" s="17"/>
      <c r="P26" s="23">
        <f>F26</f>
        <v>24000</v>
      </c>
      <c r="Q26" s="17">
        <f>G38</f>
        <v>24000</v>
      </c>
      <c r="S26" s="23"/>
      <c r="T26" s="17">
        <f>G27</f>
        <v>24000</v>
      </c>
    </row>
    <row r="27" spans="1:20" x14ac:dyDescent="0.3">
      <c r="A27" s="8" t="s">
        <v>19</v>
      </c>
      <c r="B27" s="3" t="s">
        <v>29</v>
      </c>
      <c r="F27" s="34"/>
      <c r="G27" s="34">
        <v>24000</v>
      </c>
      <c r="J27" s="21"/>
      <c r="K27" s="28">
        <f>G41</f>
        <v>3500</v>
      </c>
      <c r="M27" s="21"/>
      <c r="N27" s="2"/>
      <c r="P27" s="21"/>
      <c r="Q27" s="2"/>
      <c r="S27" s="21"/>
      <c r="T27" s="2"/>
    </row>
    <row r="28" spans="1:20" x14ac:dyDescent="0.3">
      <c r="A28" s="6"/>
      <c r="B28" s="6"/>
      <c r="C28" s="7"/>
      <c r="D28" s="6"/>
      <c r="E28" s="10"/>
      <c r="F28" s="34"/>
      <c r="G28" s="34"/>
      <c r="J28" s="22">
        <f>SUM(J26:J27)</f>
        <v>22500</v>
      </c>
      <c r="K28" s="19">
        <f>SUM(K26:K27)</f>
        <v>3600</v>
      </c>
      <c r="L28" s="12"/>
      <c r="M28" s="22">
        <f>SUM(M26:M27)</f>
        <v>100</v>
      </c>
      <c r="N28" s="19">
        <f>SUM(N26:N27)</f>
        <v>0</v>
      </c>
      <c r="O28" s="12"/>
      <c r="P28" s="22">
        <f>SUM(P26:P27)</f>
        <v>24000</v>
      </c>
      <c r="Q28" s="19">
        <f>SUM(Q26:Q27)</f>
        <v>24000</v>
      </c>
      <c r="R28" s="12"/>
      <c r="S28" s="22">
        <f>SUM(S26:S27)</f>
        <v>0</v>
      </c>
      <c r="T28" s="19">
        <f>SUM(T26:T27)</f>
        <v>24000</v>
      </c>
    </row>
    <row r="29" spans="1:20" x14ac:dyDescent="0.3">
      <c r="A29" s="8"/>
      <c r="F29" s="34"/>
      <c r="G29" s="34"/>
      <c r="J29" s="22">
        <f>J28-K28</f>
        <v>18900</v>
      </c>
      <c r="K29" s="2"/>
      <c r="M29" s="22">
        <f>M28-N28</f>
        <v>100</v>
      </c>
      <c r="N29" s="2"/>
      <c r="P29" s="22">
        <f>P28-Q28</f>
        <v>0</v>
      </c>
      <c r="Q29" s="2"/>
      <c r="S29" s="22"/>
      <c r="T29" s="49">
        <f>T28-S28</f>
        <v>24000</v>
      </c>
    </row>
    <row r="30" spans="1:20" x14ac:dyDescent="0.3">
      <c r="A30" s="8" t="s">
        <v>20</v>
      </c>
      <c r="B30" s="3" t="s">
        <v>28</v>
      </c>
      <c r="F30" s="34">
        <v>10800</v>
      </c>
      <c r="G30" s="34"/>
      <c r="J30" s="21"/>
      <c r="K30" s="2"/>
      <c r="M30" s="21"/>
      <c r="N30" s="2"/>
      <c r="P30" s="21"/>
      <c r="Q30" s="2"/>
      <c r="S30" s="21"/>
      <c r="T30" s="2"/>
    </row>
    <row r="31" spans="1:20" x14ac:dyDescent="0.3">
      <c r="A31" s="8" t="s">
        <v>6</v>
      </c>
      <c r="B31" s="3" t="s">
        <v>32</v>
      </c>
      <c r="F31" s="34"/>
      <c r="G31" s="34">
        <v>10800</v>
      </c>
    </row>
    <row r="32" spans="1:20" x14ac:dyDescent="0.3">
      <c r="A32" s="6"/>
      <c r="B32" s="6"/>
      <c r="C32" s="7"/>
      <c r="D32" s="6"/>
      <c r="E32" s="10"/>
      <c r="F32" s="34"/>
      <c r="G32" s="34"/>
      <c r="J32" s="73" t="s">
        <v>7</v>
      </c>
      <c r="K32" s="73"/>
      <c r="M32" s="74" t="s">
        <v>10</v>
      </c>
      <c r="N32" s="73"/>
      <c r="P32" s="74" t="s">
        <v>36</v>
      </c>
      <c r="Q32" s="73"/>
      <c r="S32" s="74" t="s">
        <v>37</v>
      </c>
      <c r="T32" s="73"/>
    </row>
    <row r="33" spans="1:24" x14ac:dyDescent="0.3">
      <c r="A33" s="8" t="s">
        <v>2</v>
      </c>
      <c r="B33" s="3" t="s">
        <v>24</v>
      </c>
      <c r="F33" s="34">
        <v>5000</v>
      </c>
      <c r="G33" s="34"/>
      <c r="J33" s="23">
        <f>F30</f>
        <v>10800</v>
      </c>
      <c r="K33" s="17"/>
      <c r="M33" s="23"/>
      <c r="N33" s="17">
        <f>G34</f>
        <v>5000</v>
      </c>
      <c r="P33" s="23">
        <f>F40</f>
        <v>3500</v>
      </c>
      <c r="Q33" s="17"/>
      <c r="S33" s="23">
        <f>F44</f>
        <v>12000</v>
      </c>
      <c r="T33" s="17"/>
    </row>
    <row r="34" spans="1:24" x14ac:dyDescent="0.3">
      <c r="A34" s="8" t="s">
        <v>9</v>
      </c>
      <c r="B34" s="3" t="s">
        <v>33</v>
      </c>
      <c r="F34" s="34"/>
      <c r="G34" s="34">
        <v>5000</v>
      </c>
      <c r="J34" s="21"/>
      <c r="K34" s="2"/>
      <c r="M34" s="21"/>
      <c r="N34" s="28">
        <f>G45</f>
        <v>1200</v>
      </c>
      <c r="P34" s="21"/>
      <c r="Q34" s="28"/>
      <c r="S34" s="21"/>
      <c r="T34" s="2"/>
    </row>
    <row r="35" spans="1:24" x14ac:dyDescent="0.3">
      <c r="A35" s="6"/>
      <c r="B35" s="6"/>
      <c r="C35" s="7"/>
      <c r="D35" s="6"/>
      <c r="E35" s="10"/>
      <c r="F35" s="34"/>
      <c r="G35" s="34"/>
      <c r="J35" s="22">
        <f>SUM(J33:J34)</f>
        <v>10800</v>
      </c>
      <c r="K35" s="19">
        <f>SUM(K33:K34)</f>
        <v>0</v>
      </c>
      <c r="L35" s="12"/>
      <c r="M35" s="22">
        <f>SUM(M33:M34)</f>
        <v>0</v>
      </c>
      <c r="N35" s="19">
        <f>SUM(N33:N34)</f>
        <v>6200</v>
      </c>
      <c r="O35" s="12"/>
      <c r="P35" s="22">
        <f>SUM(P33:P34)</f>
        <v>3500</v>
      </c>
      <c r="Q35" s="19">
        <f>SUM(Q33:Q34)</f>
        <v>0</v>
      </c>
      <c r="R35" s="12"/>
      <c r="S35" s="22">
        <f>SUM(S33:S34)</f>
        <v>12000</v>
      </c>
      <c r="T35" s="19">
        <f>SUM(T33:T34)</f>
        <v>0</v>
      </c>
    </row>
    <row r="36" spans="1:24" x14ac:dyDescent="0.3">
      <c r="A36" s="8" t="s">
        <v>2</v>
      </c>
      <c r="B36" s="3" t="s">
        <v>3</v>
      </c>
      <c r="F36" s="34">
        <f>25%*F26</f>
        <v>6000</v>
      </c>
      <c r="G36" s="34"/>
      <c r="J36" s="22">
        <f>J35-K35</f>
        <v>10800</v>
      </c>
      <c r="K36" s="2"/>
      <c r="M36" s="22"/>
      <c r="N36" s="49">
        <f>N35-M35</f>
        <v>6200</v>
      </c>
      <c r="P36" s="22">
        <f>P35-Q35</f>
        <v>3500</v>
      </c>
      <c r="Q36" s="2"/>
      <c r="S36" s="22">
        <f>S35-T35</f>
        <v>12000</v>
      </c>
      <c r="T36" s="2"/>
    </row>
    <row r="37" spans="1:24" x14ac:dyDescent="0.3">
      <c r="A37" s="8" t="s">
        <v>2</v>
      </c>
      <c r="B37" s="3" t="s">
        <v>11</v>
      </c>
      <c r="F37" s="34">
        <f>F26-F36</f>
        <v>18000</v>
      </c>
      <c r="G37" s="34"/>
      <c r="J37" s="21"/>
      <c r="K37" s="2"/>
      <c r="M37" s="21"/>
      <c r="N37" s="2"/>
      <c r="P37" s="21"/>
      <c r="Q37" s="2"/>
      <c r="S37" s="21"/>
      <c r="T37" s="2"/>
    </row>
    <row r="38" spans="1:24" x14ac:dyDescent="0.3">
      <c r="A38" s="8" t="s">
        <v>6</v>
      </c>
      <c r="B38" s="3" t="s">
        <v>34</v>
      </c>
      <c r="C38" s="7"/>
      <c r="D38" s="2"/>
      <c r="E38" s="9"/>
      <c r="F38" s="34"/>
      <c r="G38" s="34">
        <v>24000</v>
      </c>
    </row>
    <row r="39" spans="1:24" x14ac:dyDescent="0.3">
      <c r="A39" s="6"/>
      <c r="B39" s="6"/>
      <c r="C39" s="7"/>
      <c r="D39" s="6"/>
      <c r="E39" s="10"/>
      <c r="F39" s="34"/>
      <c r="G39" s="34"/>
      <c r="J39" s="74"/>
      <c r="K39" s="73"/>
    </row>
    <row r="40" spans="1:24" x14ac:dyDescent="0.3">
      <c r="A40" s="1" t="s">
        <v>20</v>
      </c>
      <c r="B40" s="2" t="s">
        <v>36</v>
      </c>
      <c r="F40" s="34">
        <v>3500</v>
      </c>
      <c r="G40" s="34"/>
      <c r="J40" s="23"/>
      <c r="K40" s="17"/>
      <c r="L40" s="2"/>
      <c r="M40" s="2"/>
      <c r="N40" s="2"/>
      <c r="O40" s="2"/>
      <c r="P40" s="2"/>
      <c r="Q40" s="2"/>
      <c r="R40" s="2"/>
    </row>
    <row r="41" spans="1:24" x14ac:dyDescent="0.3">
      <c r="A41" s="8" t="s">
        <v>6</v>
      </c>
      <c r="B41" s="3" t="s">
        <v>30</v>
      </c>
      <c r="F41" s="34"/>
      <c r="G41" s="34">
        <v>3500</v>
      </c>
      <c r="J41" s="21"/>
      <c r="K41" s="2"/>
      <c r="L41" s="2"/>
      <c r="M41" s="2"/>
      <c r="N41" s="2"/>
      <c r="O41" s="2"/>
      <c r="P41" s="2"/>
      <c r="Q41" s="2"/>
      <c r="R41" s="2"/>
    </row>
    <row r="42" spans="1:24" x14ac:dyDescent="0.3">
      <c r="A42" s="6"/>
      <c r="B42" s="6"/>
      <c r="C42" s="7"/>
      <c r="D42" s="6"/>
      <c r="E42" s="10"/>
      <c r="F42" s="34"/>
      <c r="G42" s="34"/>
      <c r="J42" s="22"/>
      <c r="K42" s="19"/>
      <c r="L42" s="26"/>
      <c r="M42" s="26"/>
      <c r="N42" s="2"/>
      <c r="O42" s="2"/>
      <c r="P42" s="75"/>
      <c r="Q42" s="75"/>
      <c r="R42" s="2"/>
    </row>
    <row r="43" spans="1:24" x14ac:dyDescent="0.3">
      <c r="A43" s="8"/>
      <c r="F43" s="34"/>
      <c r="G43" s="34"/>
      <c r="J43" s="22"/>
      <c r="K43" s="2"/>
      <c r="L43" s="28"/>
      <c r="M43" s="2"/>
      <c r="N43" s="2"/>
      <c r="O43" s="2"/>
      <c r="P43" s="2"/>
      <c r="Q43" s="29"/>
      <c r="R43" s="2"/>
    </row>
    <row r="44" spans="1:24" x14ac:dyDescent="0.3">
      <c r="A44" s="8" t="s">
        <v>20</v>
      </c>
      <c r="B44" s="3" t="s">
        <v>40</v>
      </c>
      <c r="F44" s="34">
        <v>12000</v>
      </c>
      <c r="G44" s="34"/>
      <c r="J44" s="21"/>
      <c r="K44" s="2"/>
      <c r="L44" s="2"/>
      <c r="M44" s="2"/>
      <c r="N44" s="2"/>
      <c r="O44" s="2"/>
      <c r="P44" s="2"/>
      <c r="Q44" s="29"/>
      <c r="R44" s="2"/>
    </row>
    <row r="45" spans="1:24" x14ac:dyDescent="0.3">
      <c r="A45" s="8" t="s">
        <v>9</v>
      </c>
      <c r="B45" s="3" t="s">
        <v>38</v>
      </c>
      <c r="F45" s="34"/>
      <c r="G45" s="34">
        <v>1200</v>
      </c>
      <c r="J45" s="27"/>
      <c r="K45" s="32"/>
      <c r="L45" s="32"/>
      <c r="M45" s="2"/>
      <c r="N45" s="2"/>
      <c r="O45" s="2"/>
      <c r="P45" s="25"/>
      <c r="Q45" s="30"/>
      <c r="R45" s="31"/>
    </row>
    <row r="46" spans="1:24" x14ac:dyDescent="0.3">
      <c r="J46" s="27"/>
      <c r="K46" s="32"/>
      <c r="L46" s="32"/>
      <c r="M46" s="28"/>
      <c r="N46" s="2"/>
      <c r="O46" s="2"/>
      <c r="P46" s="2"/>
      <c r="Q46" s="29"/>
      <c r="R46" s="2"/>
    </row>
    <row r="47" spans="1:24" x14ac:dyDescent="0.3">
      <c r="J47" s="27"/>
      <c r="K47" s="2"/>
      <c r="L47" s="28"/>
      <c r="M47" s="2"/>
      <c r="N47" s="2"/>
      <c r="O47" s="2"/>
      <c r="P47" s="2"/>
      <c r="Q47" s="29"/>
      <c r="R47" s="2"/>
    </row>
    <row r="48" spans="1:24" x14ac:dyDescent="0.3">
      <c r="I48" s="4"/>
      <c r="J48" s="59" t="s">
        <v>39</v>
      </c>
      <c r="K48" s="52"/>
      <c r="L48" s="51"/>
      <c r="M48" s="60" t="s">
        <v>21</v>
      </c>
      <c r="N48" s="60" t="s">
        <v>22</v>
      </c>
      <c r="O48" s="2"/>
      <c r="P48" s="25"/>
      <c r="Q48" s="71" t="s">
        <v>16</v>
      </c>
      <c r="R48" s="72"/>
      <c r="S48" s="14"/>
      <c r="U48" s="68" t="s">
        <v>25</v>
      </c>
      <c r="V48" s="69"/>
      <c r="W48" s="69"/>
      <c r="X48" s="70"/>
    </row>
    <row r="49" spans="9:24" x14ac:dyDescent="0.3">
      <c r="I49" s="4"/>
      <c r="J49" s="76" t="s">
        <v>11</v>
      </c>
      <c r="K49" s="77"/>
      <c r="L49" s="15"/>
      <c r="M49" s="15">
        <f>J22</f>
        <v>18000</v>
      </c>
      <c r="N49" s="9"/>
      <c r="O49" s="2"/>
      <c r="P49" s="2"/>
      <c r="Q49" s="29" t="s">
        <v>8</v>
      </c>
      <c r="R49" s="29">
        <f>N60</f>
        <v>24000</v>
      </c>
      <c r="U49" s="64" t="s">
        <v>41</v>
      </c>
      <c r="V49" s="65"/>
      <c r="W49" s="66" t="s">
        <v>42</v>
      </c>
      <c r="X49" s="67"/>
    </row>
    <row r="50" spans="9:24" x14ac:dyDescent="0.3">
      <c r="I50" s="4"/>
      <c r="J50" s="76" t="s">
        <v>3</v>
      </c>
      <c r="K50" s="77"/>
      <c r="L50" s="9"/>
      <c r="M50" s="15">
        <f>M22</f>
        <v>28500</v>
      </c>
      <c r="N50" s="9"/>
      <c r="O50" s="2"/>
      <c r="P50" s="25"/>
      <c r="Q50" s="29" t="s">
        <v>7</v>
      </c>
      <c r="R50" s="29">
        <f>-M57</f>
        <v>-10800</v>
      </c>
      <c r="U50" s="11" t="s">
        <v>44</v>
      </c>
      <c r="V50" s="41">
        <f>M49+M50+M52</f>
        <v>65400</v>
      </c>
      <c r="W50" s="45" t="s">
        <v>46</v>
      </c>
      <c r="X50" s="44">
        <f>N54</f>
        <v>6200</v>
      </c>
    </row>
    <row r="51" spans="9:24" x14ac:dyDescent="0.3">
      <c r="I51" s="4"/>
      <c r="J51" s="76" t="s">
        <v>24</v>
      </c>
      <c r="K51" s="77"/>
      <c r="L51" s="15"/>
      <c r="M51" s="15">
        <f>P22</f>
        <v>9200</v>
      </c>
      <c r="N51" s="9"/>
      <c r="O51" s="2"/>
      <c r="P51" s="2"/>
      <c r="Q51" s="39" t="s">
        <v>13</v>
      </c>
      <c r="R51" s="13">
        <f>R49+R50</f>
        <v>13200</v>
      </c>
      <c r="S51" s="63">
        <f>R51/R49</f>
        <v>0.55000000000000004</v>
      </c>
      <c r="U51" s="11" t="s">
        <v>45</v>
      </c>
      <c r="V51" s="41">
        <f>M51</f>
        <v>9200</v>
      </c>
      <c r="W51" s="66" t="s">
        <v>43</v>
      </c>
      <c r="X51" s="67"/>
    </row>
    <row r="52" spans="9:24" x14ac:dyDescent="0.3">
      <c r="I52" s="4"/>
      <c r="J52" s="53" t="s">
        <v>17</v>
      </c>
      <c r="K52" s="54"/>
      <c r="L52" s="9"/>
      <c r="M52" s="15">
        <f>J29</f>
        <v>18900</v>
      </c>
      <c r="N52" s="15"/>
      <c r="O52" s="2"/>
      <c r="P52" s="2"/>
      <c r="Q52" s="2" t="s">
        <v>27</v>
      </c>
      <c r="R52" s="29">
        <f>-M59</f>
        <v>-100</v>
      </c>
      <c r="U52" s="11"/>
      <c r="V52" s="42"/>
      <c r="W52" s="40" t="s">
        <v>1</v>
      </c>
      <c r="X52" s="41">
        <f>N55</f>
        <v>60000</v>
      </c>
    </row>
    <row r="53" spans="9:24" x14ac:dyDescent="0.3">
      <c r="I53" s="4"/>
      <c r="J53" s="76" t="s">
        <v>35</v>
      </c>
      <c r="K53" s="77"/>
      <c r="L53" s="15"/>
      <c r="M53" s="15">
        <f>P29</f>
        <v>0</v>
      </c>
      <c r="N53" s="9"/>
      <c r="O53" s="2"/>
      <c r="P53" s="2"/>
      <c r="Q53" s="2" t="s">
        <v>23</v>
      </c>
      <c r="R53" s="29">
        <f>-M56</f>
        <v>-3500</v>
      </c>
      <c r="U53" s="11"/>
      <c r="V53" s="42"/>
      <c r="W53" s="40" t="s">
        <v>47</v>
      </c>
      <c r="X53" s="43">
        <f>R56</f>
        <v>-2400</v>
      </c>
    </row>
    <row r="54" spans="9:24" x14ac:dyDescent="0.3">
      <c r="I54" s="4"/>
      <c r="J54" s="76" t="s">
        <v>10</v>
      </c>
      <c r="K54" s="77"/>
      <c r="L54" s="15"/>
      <c r="M54" s="15"/>
      <c r="N54" s="15">
        <f>N36</f>
        <v>6200</v>
      </c>
      <c r="O54" s="2"/>
      <c r="P54" s="2"/>
      <c r="Q54" s="39" t="s">
        <v>14</v>
      </c>
      <c r="R54" s="13">
        <f>R51+R52+R53</f>
        <v>9600</v>
      </c>
      <c r="S54" s="63">
        <f>R54/R49</f>
        <v>0.4</v>
      </c>
      <c r="U54" s="46" t="s">
        <v>48</v>
      </c>
      <c r="V54" s="47">
        <f>SUM(V50:V53)</f>
        <v>74600</v>
      </c>
      <c r="W54" s="48" t="s">
        <v>49</v>
      </c>
      <c r="X54" s="47">
        <f>X50+X52+X53</f>
        <v>63800</v>
      </c>
    </row>
    <row r="55" spans="9:24" x14ac:dyDescent="0.3">
      <c r="J55" s="76" t="s">
        <v>1</v>
      </c>
      <c r="K55" s="77"/>
      <c r="L55" s="15"/>
      <c r="M55" s="15"/>
      <c r="N55" s="15">
        <f>T22</f>
        <v>60000</v>
      </c>
      <c r="O55" s="2"/>
      <c r="P55" s="2"/>
      <c r="Q55" s="2" t="s">
        <v>12</v>
      </c>
      <c r="R55" s="29">
        <f>-M58</f>
        <v>-12000</v>
      </c>
    </row>
    <row r="56" spans="9:24" x14ac:dyDescent="0.3">
      <c r="J56" s="78" t="s">
        <v>36</v>
      </c>
      <c r="K56" s="79"/>
      <c r="L56" s="61"/>
      <c r="M56" s="62">
        <f>P36</f>
        <v>3500</v>
      </c>
      <c r="N56" s="62"/>
      <c r="O56" s="2"/>
      <c r="P56" s="2"/>
      <c r="Q56" s="39" t="s">
        <v>15</v>
      </c>
      <c r="R56" s="13">
        <f>R54+R55</f>
        <v>-2400</v>
      </c>
      <c r="S56" s="63">
        <f>R56/R49</f>
        <v>-0.1</v>
      </c>
    </row>
    <row r="57" spans="9:24" x14ac:dyDescent="0.3">
      <c r="J57" s="78" t="s">
        <v>7</v>
      </c>
      <c r="K57" s="79"/>
      <c r="L57" s="61"/>
      <c r="M57" s="62">
        <f>J36</f>
        <v>10800</v>
      </c>
      <c r="N57" s="61"/>
      <c r="O57" s="2"/>
      <c r="P57" s="2"/>
      <c r="Q57" s="2"/>
      <c r="R57" s="29"/>
    </row>
    <row r="58" spans="9:24" x14ac:dyDescent="0.3">
      <c r="J58" s="78" t="s">
        <v>37</v>
      </c>
      <c r="K58" s="79"/>
      <c r="L58" s="61"/>
      <c r="M58" s="62">
        <f>S36</f>
        <v>12000</v>
      </c>
      <c r="N58" s="61"/>
      <c r="O58" s="2"/>
      <c r="P58" s="2"/>
      <c r="Q58" s="2"/>
      <c r="R58" s="2"/>
    </row>
    <row r="59" spans="9:24" x14ac:dyDescent="0.3">
      <c r="J59" s="78" t="s">
        <v>26</v>
      </c>
      <c r="K59" s="79"/>
      <c r="L59" s="61"/>
      <c r="M59" s="62">
        <f>M29</f>
        <v>100</v>
      </c>
      <c r="N59" s="62"/>
      <c r="O59" s="2"/>
      <c r="P59" s="2"/>
      <c r="Q59" s="2"/>
      <c r="R59" s="2"/>
    </row>
    <row r="60" spans="9:24" x14ac:dyDescent="0.3">
      <c r="J60" s="78" t="s">
        <v>8</v>
      </c>
      <c r="K60" s="79"/>
      <c r="L60" s="61"/>
      <c r="M60" s="62"/>
      <c r="N60" s="62">
        <f>T29</f>
        <v>24000</v>
      </c>
    </row>
    <row r="61" spans="9:24" x14ac:dyDescent="0.3">
      <c r="J61" s="55"/>
      <c r="K61" s="56"/>
      <c r="L61" s="10"/>
      <c r="M61" s="50"/>
      <c r="N61" s="10"/>
    </row>
    <row r="62" spans="9:24" x14ac:dyDescent="0.3">
      <c r="J62" s="57"/>
      <c r="K62" s="58"/>
      <c r="M62" s="16"/>
      <c r="N62" s="16"/>
    </row>
    <row r="63" spans="9:24" x14ac:dyDescent="0.3">
      <c r="J63"/>
      <c r="N63" s="16"/>
    </row>
    <row r="64" spans="9:24" x14ac:dyDescent="0.3">
      <c r="J64"/>
    </row>
    <row r="65" spans="10:10" x14ac:dyDescent="0.3">
      <c r="J65"/>
    </row>
    <row r="66" spans="10:10" x14ac:dyDescent="0.3">
      <c r="J66"/>
    </row>
    <row r="67" spans="10:10" x14ac:dyDescent="0.3">
      <c r="J67"/>
    </row>
    <row r="68" spans="10:10" x14ac:dyDescent="0.3">
      <c r="J68"/>
    </row>
    <row r="69" spans="10:10" x14ac:dyDescent="0.3">
      <c r="J69"/>
    </row>
    <row r="70" spans="10:10" x14ac:dyDescent="0.3">
      <c r="J70"/>
    </row>
  </sheetData>
  <mergeCells count="29">
    <mergeCell ref="J60:K60"/>
    <mergeCell ref="J56:K56"/>
    <mergeCell ref="J57:K57"/>
    <mergeCell ref="J58:K58"/>
    <mergeCell ref="J59:K59"/>
    <mergeCell ref="J55:K55"/>
    <mergeCell ref="J49:K49"/>
    <mergeCell ref="J50:K50"/>
    <mergeCell ref="J51:K51"/>
    <mergeCell ref="J53:K53"/>
    <mergeCell ref="J54:K54"/>
    <mergeCell ref="J32:K32"/>
    <mergeCell ref="M32:N32"/>
    <mergeCell ref="P32:Q32"/>
    <mergeCell ref="S32:T32"/>
    <mergeCell ref="P42:Q42"/>
    <mergeCell ref="J39:K39"/>
    <mergeCell ref="J18:K18"/>
    <mergeCell ref="M18:N18"/>
    <mergeCell ref="P18:Q18"/>
    <mergeCell ref="S18:T18"/>
    <mergeCell ref="M25:N25"/>
    <mergeCell ref="P25:Q25"/>
    <mergeCell ref="S25:T25"/>
    <mergeCell ref="U49:V49"/>
    <mergeCell ref="W49:X49"/>
    <mergeCell ref="W51:X51"/>
    <mergeCell ref="U48:X48"/>
    <mergeCell ref="Q48:R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Amarillo SRL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Solari, Florencia [CONAR]</dc:creator>
  <cp:lastModifiedBy>Federico Lopez</cp:lastModifiedBy>
  <dcterms:created xsi:type="dcterms:W3CDTF">2021-03-23T15:43:56Z</dcterms:created>
  <dcterms:modified xsi:type="dcterms:W3CDTF">2022-04-21T19:54:37Z</dcterms:modified>
</cp:coreProperties>
</file>