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"/>
    </mc:Choice>
  </mc:AlternateContent>
  <xr:revisionPtr revIDLastSave="0" documentId="8_{855F3787-C6DF-417B-8A84-1E4EED9CCF2B}" xr6:coauthVersionLast="47" xr6:coauthVersionMax="47" xr10:uidLastSave="{00000000-0000-0000-0000-000000000000}"/>
  <bookViews>
    <workbookView xWindow="-5955" yWindow="-16320" windowWidth="38640" windowHeight="15720" xr2:uid="{00000000-000D-0000-FFFF-FFFF00000000}"/>
  </bookViews>
  <sheets>
    <sheet name="Tutorial 5 Adicionales unidad 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0" i="2" l="1"/>
  <c r="L30" i="2"/>
  <c r="V29" i="2"/>
  <c r="Q29" i="2"/>
  <c r="Q27" i="2"/>
  <c r="Q26" i="2"/>
  <c r="Q28" i="2" s="1"/>
  <c r="Q31" i="2" s="1"/>
  <c r="Q23" i="2" s="1"/>
  <c r="L26" i="2"/>
  <c r="G26" i="2"/>
  <c r="T23" i="2"/>
  <c r="O23" i="2"/>
  <c r="J23" i="2"/>
  <c r="E23" i="2"/>
  <c r="Q22" i="2"/>
  <c r="G22" i="2"/>
  <c r="V19" i="2"/>
  <c r="L19" i="2"/>
  <c r="V18" i="2"/>
  <c r="Q18" i="2"/>
  <c r="V16" i="2"/>
  <c r="V27" i="2" s="1"/>
  <c r="Q16" i="2"/>
  <c r="L16" i="2"/>
  <c r="L27" i="2" s="1"/>
  <c r="G16" i="2"/>
  <c r="G27" i="2" s="1"/>
  <c r="V15" i="2"/>
  <c r="Q15" i="2"/>
  <c r="L15" i="2"/>
  <c r="G15" i="2"/>
  <c r="T12" i="2"/>
  <c r="O12" i="2"/>
  <c r="O13" i="2" s="1"/>
  <c r="J12" i="2"/>
  <c r="E12" i="2"/>
  <c r="V11" i="2"/>
  <c r="V22" i="2" s="1"/>
  <c r="T11" i="2"/>
  <c r="T22" i="2" s="1"/>
  <c r="T24" i="2" s="1"/>
  <c r="O11" i="2"/>
  <c r="O22" i="2" s="1"/>
  <c r="O24" i="2" s="1"/>
  <c r="L11" i="2"/>
  <c r="J11" i="2"/>
  <c r="J13" i="2" s="1"/>
  <c r="E11" i="2"/>
  <c r="E13" i="2" s="1"/>
  <c r="V8" i="2"/>
  <c r="T8" i="2"/>
  <c r="Q8" i="2"/>
  <c r="O8" i="2"/>
  <c r="L8" i="2"/>
  <c r="J8" i="2"/>
  <c r="G8" i="2"/>
  <c r="E8" i="2"/>
  <c r="E22" i="2" l="1"/>
  <c r="E24" i="2" s="1"/>
  <c r="J22" i="2"/>
  <c r="J24" i="2" s="1"/>
  <c r="Q24" i="2"/>
  <c r="G17" i="2"/>
  <c r="G20" i="2" s="1"/>
  <c r="G12" i="2" s="1"/>
  <c r="G13" i="2" s="1"/>
  <c r="L17" i="2"/>
  <c r="L20" i="2" s="1"/>
  <c r="L12" i="2" s="1"/>
  <c r="L13" i="2" s="1"/>
  <c r="Q17" i="2"/>
  <c r="Q20" i="2" s="1"/>
  <c r="Q12" i="2" s="1"/>
  <c r="Q13" i="2" s="1"/>
  <c r="V17" i="2"/>
  <c r="V20" i="2" s="1"/>
  <c r="V12" i="2" s="1"/>
  <c r="V13" i="2" s="1"/>
  <c r="G28" i="2"/>
  <c r="G31" i="2" s="1"/>
  <c r="G23" i="2" s="1"/>
  <c r="G24" i="2"/>
  <c r="L28" i="2"/>
  <c r="L31" i="2" s="1"/>
  <c r="L23" i="2" s="1"/>
  <c r="L22" i="2"/>
  <c r="V26" i="2"/>
  <c r="V28" i="2" s="1"/>
  <c r="V31" i="2" s="1"/>
  <c r="V23" i="2" s="1"/>
  <c r="V24" i="2" s="1"/>
  <c r="T13" i="2"/>
  <c r="L24" i="2" l="1"/>
</calcChain>
</file>

<file path=xl/sharedStrings.xml><?xml version="1.0" encoding="utf-8"?>
<sst xmlns="http://schemas.openxmlformats.org/spreadsheetml/2006/main" count="97" uniqueCount="15">
  <si>
    <t>(b) CH -MH</t>
  </si>
  <si>
    <t>Caja</t>
  </si>
  <si>
    <t>Capital</t>
  </si>
  <si>
    <t>Mercaderías</t>
  </si>
  <si>
    <t>Resultado</t>
  </si>
  <si>
    <t>Venta</t>
  </si>
  <si>
    <t>Costo venta</t>
  </si>
  <si>
    <t>Rdo. Bruto</t>
  </si>
  <si>
    <t>RXT</t>
  </si>
  <si>
    <t>REI</t>
  </si>
  <si>
    <t>Rdo. Neto</t>
  </si>
  <si>
    <t>Resolución Ejercitación Adicional SOL S.A.</t>
  </si>
  <si>
    <t>(a) CH -MN</t>
  </si>
  <si>
    <t>(c) CR -MN</t>
  </si>
  <si>
    <t>(d) CR -MH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</si>
</sst>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(#,##0\)_ ;_ * &quot;-&quot;_ ;_ @_ 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</font>
    <font>
      <b/>
      <u/>
      <sz val="8"/>
      <color theme="1"/>
      <name val="Calibri Light"/>
      <family val="2"/>
    </font>
    <font>
      <sz val="11"/>
      <color theme="1"/>
      <name val="Calibri Light"/>
      <family val="2"/>
    </font>
    <font>
      <b/>
      <sz val="8"/>
      <color theme="1"/>
      <name val="Calibri Light"/>
      <family val="2"/>
    </font>
    <font>
      <i/>
      <sz val="8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5" xfId="0" applyNumberFormat="1" applyFont="1" applyBorder="1" applyAlignment="1">
      <alignment horizontal="left" wrapText="1"/>
    </xf>
    <xf numFmtId="164" fontId="1" fillId="0" borderId="6" xfId="0" applyNumberFormat="1" applyFont="1" applyBorder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4" fontId="1" fillId="0" borderId="8" xfId="0" applyNumberFormat="1" applyFont="1" applyBorder="1" applyAlignment="1">
      <alignment horizontal="left" wrapText="1"/>
    </xf>
    <xf numFmtId="164" fontId="1" fillId="0" borderId="9" xfId="0" applyNumberFormat="1" applyFont="1" applyBorder="1" applyAlignment="1">
      <alignment horizontal="left" wrapText="1"/>
    </xf>
    <xf numFmtId="0" fontId="4" fillId="0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left" wrapText="1"/>
    </xf>
    <xf numFmtId="164" fontId="5" fillId="0" borderId="10" xfId="0" applyNumberFormat="1" applyFont="1" applyBorder="1" applyAlignment="1">
      <alignment horizontal="left" wrapText="1"/>
    </xf>
    <xf numFmtId="164" fontId="5" fillId="0" borderId="0" xfId="0" applyNumberFormat="1" applyFont="1" applyBorder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9" fontId="1" fillId="0" borderId="0" xfId="0" applyNumberFormat="1" applyFont="1" applyAlignment="1">
      <alignment horizontal="left" wrapText="1"/>
    </xf>
    <xf numFmtId="164" fontId="1" fillId="2" borderId="0" xfId="0" applyNumberFormat="1" applyFont="1" applyFill="1" applyAlignment="1">
      <alignment horizontal="left" wrapText="1"/>
    </xf>
    <xf numFmtId="164" fontId="1" fillId="2" borderId="11" xfId="0" applyNumberFormat="1" applyFont="1" applyFill="1" applyBorder="1" applyAlignment="1">
      <alignment horizontal="left" wrapText="1"/>
    </xf>
    <xf numFmtId="164" fontId="1" fillId="2" borderId="12" xfId="0" applyNumberFormat="1" applyFont="1" applyFill="1" applyBorder="1" applyAlignment="1">
      <alignment horizontal="left" wrapText="1"/>
    </xf>
    <xf numFmtId="164" fontId="1" fillId="2" borderId="13" xfId="0" applyNumberFormat="1" applyFont="1" applyFill="1" applyBorder="1" applyAlignment="1">
      <alignment horizontal="left" wrapText="1"/>
    </xf>
    <xf numFmtId="16" fontId="4" fillId="3" borderId="4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showGridLines="0" tabSelected="1" zoomScale="115" zoomScaleNormal="115" workbookViewId="0">
      <selection activeCell="E6" sqref="E6"/>
    </sheetView>
  </sheetViews>
  <sheetFormatPr baseColWidth="10" defaultColWidth="10.88671875" defaultRowHeight="14.4" x14ac:dyDescent="0.3"/>
  <cols>
    <col min="1" max="16384" width="10.88671875" style="3"/>
  </cols>
  <sheetData>
    <row r="1" spans="1:22" x14ac:dyDescent="0.3">
      <c r="A1" s="1"/>
      <c r="B1" s="2" t="s">
        <v>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thickBot="1" x14ac:dyDescent="0.35">
      <c r="A3" s="1"/>
      <c r="B3" s="1"/>
      <c r="C3" s="1"/>
      <c r="D3" s="21" t="s">
        <v>12</v>
      </c>
      <c r="E3" s="22"/>
      <c r="F3" s="22"/>
      <c r="G3" s="23"/>
      <c r="H3" s="1"/>
      <c r="I3" s="21" t="s">
        <v>0</v>
      </c>
      <c r="J3" s="22"/>
      <c r="K3" s="22"/>
      <c r="L3" s="23"/>
      <c r="M3" s="1"/>
      <c r="N3" s="21" t="s">
        <v>13</v>
      </c>
      <c r="O3" s="22"/>
      <c r="P3" s="22"/>
      <c r="Q3" s="23"/>
      <c r="R3" s="1"/>
      <c r="S3" s="21" t="s">
        <v>14</v>
      </c>
      <c r="T3" s="22"/>
      <c r="U3" s="22"/>
      <c r="V3" s="23"/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/>
      <c r="B6" s="19">
        <v>43466</v>
      </c>
      <c r="C6" s="1"/>
      <c r="D6" s="4" t="s">
        <v>1</v>
      </c>
      <c r="E6" s="5">
        <v>100000</v>
      </c>
      <c r="F6" s="4" t="s">
        <v>2</v>
      </c>
      <c r="G6" s="5">
        <v>200000</v>
      </c>
      <c r="H6" s="6"/>
      <c r="I6" s="4" t="s">
        <v>1</v>
      </c>
      <c r="J6" s="5">
        <v>100000</v>
      </c>
      <c r="K6" s="4" t="s">
        <v>2</v>
      </c>
      <c r="L6" s="5">
        <v>200000</v>
      </c>
      <c r="M6" s="6"/>
      <c r="N6" s="4" t="s">
        <v>1</v>
      </c>
      <c r="O6" s="5">
        <v>100000</v>
      </c>
      <c r="P6" s="4" t="s">
        <v>2</v>
      </c>
      <c r="Q6" s="5">
        <v>200000</v>
      </c>
      <c r="R6" s="6"/>
      <c r="S6" s="4" t="s">
        <v>1</v>
      </c>
      <c r="T6" s="5">
        <v>100000</v>
      </c>
      <c r="U6" s="4" t="s">
        <v>2</v>
      </c>
      <c r="V6" s="5">
        <v>200000</v>
      </c>
    </row>
    <row r="7" spans="1:22" x14ac:dyDescent="0.3">
      <c r="A7" s="1"/>
      <c r="B7" s="20"/>
      <c r="C7" s="1"/>
      <c r="D7" s="7" t="s">
        <v>3</v>
      </c>
      <c r="E7" s="8">
        <v>100000</v>
      </c>
      <c r="F7" s="7"/>
      <c r="G7" s="8"/>
      <c r="H7" s="6"/>
      <c r="I7" s="7" t="s">
        <v>3</v>
      </c>
      <c r="J7" s="8">
        <v>100000</v>
      </c>
      <c r="K7" s="7"/>
      <c r="L7" s="8"/>
      <c r="M7" s="6"/>
      <c r="N7" s="7" t="s">
        <v>3</v>
      </c>
      <c r="O7" s="8">
        <v>100000</v>
      </c>
      <c r="P7" s="7"/>
      <c r="Q7" s="8"/>
      <c r="R7" s="6"/>
      <c r="S7" s="7" t="s">
        <v>3</v>
      </c>
      <c r="T7" s="8">
        <v>100000</v>
      </c>
      <c r="U7" s="7"/>
      <c r="V7" s="8"/>
    </row>
    <row r="8" spans="1:22" ht="15" thickBot="1" x14ac:dyDescent="0.35">
      <c r="A8" s="1"/>
      <c r="B8" s="9"/>
      <c r="C8" s="1"/>
      <c r="D8" s="10"/>
      <c r="E8" s="11">
        <f>SUM(E6:E7)</f>
        <v>200000</v>
      </c>
      <c r="F8" s="10"/>
      <c r="G8" s="11">
        <f>SUM(G6:G7)</f>
        <v>200000</v>
      </c>
      <c r="H8" s="6"/>
      <c r="I8" s="10"/>
      <c r="J8" s="11">
        <f>SUM(J6:J7)</f>
        <v>200000</v>
      </c>
      <c r="K8" s="10"/>
      <c r="L8" s="11">
        <f>SUM(L6:L7)</f>
        <v>200000</v>
      </c>
      <c r="M8" s="6"/>
      <c r="N8" s="10"/>
      <c r="O8" s="11">
        <f>SUM(O6:O7)</f>
        <v>200000</v>
      </c>
      <c r="P8" s="10"/>
      <c r="Q8" s="11">
        <f>SUM(Q6:Q7)</f>
        <v>200000</v>
      </c>
      <c r="R8" s="6"/>
      <c r="S8" s="12"/>
      <c r="T8" s="11">
        <f>SUM(T6:T7)</f>
        <v>200000</v>
      </c>
      <c r="U8" s="10"/>
      <c r="V8" s="11">
        <f>SUM(V6:V7)</f>
        <v>200000</v>
      </c>
    </row>
    <row r="9" spans="1:22" x14ac:dyDescent="0.3">
      <c r="A9" s="1"/>
      <c r="B9" s="1"/>
      <c r="C9" s="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"/>
      <c r="B11" s="19">
        <v>43617</v>
      </c>
      <c r="C11" s="1"/>
      <c r="D11" s="4" t="s">
        <v>1</v>
      </c>
      <c r="E11" s="5">
        <f>100000+(6000*30)</f>
        <v>280000</v>
      </c>
      <c r="F11" s="4" t="s">
        <v>2</v>
      </c>
      <c r="G11" s="5">
        <v>200000</v>
      </c>
      <c r="H11" s="6"/>
      <c r="I11" s="4" t="s">
        <v>1</v>
      </c>
      <c r="J11" s="5">
        <f>100000+(6000*30)</f>
        <v>280000</v>
      </c>
      <c r="K11" s="4" t="s">
        <v>2</v>
      </c>
      <c r="L11" s="5">
        <f>200000*1.1</f>
        <v>220000.00000000003</v>
      </c>
      <c r="M11" s="6"/>
      <c r="N11" s="4" t="s">
        <v>1</v>
      </c>
      <c r="O11" s="5">
        <f>100000+(6000*30)</f>
        <v>280000</v>
      </c>
      <c r="P11" s="4" t="s">
        <v>2</v>
      </c>
      <c r="Q11" s="5">
        <v>200000</v>
      </c>
      <c r="R11" s="6"/>
      <c r="S11" s="4" t="s">
        <v>1</v>
      </c>
      <c r="T11" s="5">
        <f>100000+(6000*30)</f>
        <v>280000</v>
      </c>
      <c r="U11" s="4" t="s">
        <v>2</v>
      </c>
      <c r="V11" s="5">
        <f>200000*1.1</f>
        <v>220000.00000000003</v>
      </c>
    </row>
    <row r="12" spans="1:22" x14ac:dyDescent="0.3">
      <c r="A12" s="1"/>
      <c r="B12" s="20"/>
      <c r="C12" s="1"/>
      <c r="D12" s="7" t="s">
        <v>3</v>
      </c>
      <c r="E12" s="8">
        <f>4000*10</f>
        <v>40000</v>
      </c>
      <c r="F12" s="7" t="s">
        <v>4</v>
      </c>
      <c r="G12" s="8">
        <f>+G20</f>
        <v>120000</v>
      </c>
      <c r="H12" s="6"/>
      <c r="I12" s="7" t="s">
        <v>3</v>
      </c>
      <c r="J12" s="8">
        <f>4000*10*1.1</f>
        <v>44000</v>
      </c>
      <c r="K12" s="7" t="s">
        <v>4</v>
      </c>
      <c r="L12" s="8">
        <f>+L20</f>
        <v>104000</v>
      </c>
      <c r="M12" s="6"/>
      <c r="N12" s="7" t="s">
        <v>3</v>
      </c>
      <c r="O12" s="8">
        <f>4000*15</f>
        <v>60000</v>
      </c>
      <c r="P12" s="7" t="s">
        <v>4</v>
      </c>
      <c r="Q12" s="8">
        <f>+Q20</f>
        <v>140000</v>
      </c>
      <c r="R12" s="6"/>
      <c r="S12" s="7" t="s">
        <v>3</v>
      </c>
      <c r="T12" s="8">
        <f>4000*15</f>
        <v>60000</v>
      </c>
      <c r="U12" s="7" t="s">
        <v>4</v>
      </c>
      <c r="V12" s="8">
        <f>+V20</f>
        <v>120000</v>
      </c>
    </row>
    <row r="13" spans="1:22" ht="15" thickBot="1" x14ac:dyDescent="0.35">
      <c r="A13" s="1"/>
      <c r="B13" s="1"/>
      <c r="C13" s="1"/>
      <c r="D13" s="6"/>
      <c r="E13" s="11">
        <f>SUM(E11:E12)</f>
        <v>320000</v>
      </c>
      <c r="F13" s="6"/>
      <c r="G13" s="11">
        <f>SUM(G11:G12)</f>
        <v>320000</v>
      </c>
      <c r="H13" s="6"/>
      <c r="I13" s="6"/>
      <c r="J13" s="11">
        <f>SUM(J11:J12)</f>
        <v>324000</v>
      </c>
      <c r="K13" s="6"/>
      <c r="L13" s="11">
        <f>SUM(L11:L12)</f>
        <v>324000</v>
      </c>
      <c r="M13" s="6"/>
      <c r="N13" s="6"/>
      <c r="O13" s="11">
        <f>SUM(O11:O12)</f>
        <v>340000</v>
      </c>
      <c r="P13" s="6"/>
      <c r="Q13" s="11">
        <f>SUM(Q11:Q12)</f>
        <v>340000</v>
      </c>
      <c r="R13" s="6"/>
      <c r="S13" s="6"/>
      <c r="T13" s="11">
        <f>SUM(T11:T12)</f>
        <v>340000</v>
      </c>
      <c r="U13" s="6"/>
      <c r="V13" s="11">
        <f>SUM(V11:V12)</f>
        <v>340000</v>
      </c>
    </row>
    <row r="14" spans="1:22" x14ac:dyDescent="0.3">
      <c r="A14" s="1"/>
      <c r="B14" s="1"/>
      <c r="C14" s="1"/>
      <c r="D14" s="6"/>
      <c r="E14" s="13"/>
      <c r="F14" s="6"/>
      <c r="G14" s="1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"/>
      <c r="B15" s="1"/>
      <c r="C15" s="1"/>
      <c r="D15" s="6"/>
      <c r="E15" s="6"/>
      <c r="F15" s="15" t="s">
        <v>5</v>
      </c>
      <c r="G15" s="15">
        <f>6000*30</f>
        <v>180000</v>
      </c>
      <c r="H15" s="6"/>
      <c r="I15" s="6"/>
      <c r="J15" s="6"/>
      <c r="K15" s="15" t="s">
        <v>5</v>
      </c>
      <c r="L15" s="15">
        <f>6000*30</f>
        <v>180000</v>
      </c>
      <c r="M15" s="6"/>
      <c r="N15" s="6"/>
      <c r="O15" s="6"/>
      <c r="P15" s="15" t="s">
        <v>5</v>
      </c>
      <c r="Q15" s="15">
        <f>6000*30</f>
        <v>180000</v>
      </c>
      <c r="R15" s="6"/>
      <c r="S15" s="6"/>
      <c r="T15" s="6"/>
      <c r="U15" s="15" t="s">
        <v>5</v>
      </c>
      <c r="V15" s="15">
        <f>6000*30</f>
        <v>180000</v>
      </c>
    </row>
    <row r="16" spans="1:22" x14ac:dyDescent="0.3">
      <c r="A16" s="1"/>
      <c r="B16" s="1"/>
      <c r="C16" s="1"/>
      <c r="D16" s="6"/>
      <c r="E16" s="6"/>
      <c r="F16" s="15" t="s">
        <v>6</v>
      </c>
      <c r="G16" s="16">
        <f>6000*10</f>
        <v>60000</v>
      </c>
      <c r="H16" s="6"/>
      <c r="I16" s="6"/>
      <c r="J16" s="6"/>
      <c r="K16" s="15" t="s">
        <v>6</v>
      </c>
      <c r="L16" s="16">
        <f>6000*10*1.1</f>
        <v>66000</v>
      </c>
      <c r="M16" s="6"/>
      <c r="N16" s="6"/>
      <c r="O16" s="6"/>
      <c r="P16" s="15" t="s">
        <v>6</v>
      </c>
      <c r="Q16" s="16">
        <f>6000*15</f>
        <v>90000</v>
      </c>
      <c r="R16" s="6"/>
      <c r="S16" s="6"/>
      <c r="T16" s="6"/>
      <c r="U16" s="15" t="s">
        <v>6</v>
      </c>
      <c r="V16" s="16">
        <f>6000*15</f>
        <v>90000</v>
      </c>
    </row>
    <row r="17" spans="1:22" x14ac:dyDescent="0.3">
      <c r="A17" s="1"/>
      <c r="B17" s="1"/>
      <c r="C17" s="1"/>
      <c r="D17" s="6"/>
      <c r="E17" s="6"/>
      <c r="F17" s="15" t="s">
        <v>7</v>
      </c>
      <c r="G17" s="17">
        <f>+G15-G16</f>
        <v>120000</v>
      </c>
      <c r="H17" s="6"/>
      <c r="I17" s="6"/>
      <c r="J17" s="6"/>
      <c r="K17" s="15" t="s">
        <v>7</v>
      </c>
      <c r="L17" s="17">
        <f>+L15-L16</f>
        <v>114000</v>
      </c>
      <c r="M17" s="6"/>
      <c r="N17" s="6"/>
      <c r="O17" s="6"/>
      <c r="P17" s="15" t="s">
        <v>7</v>
      </c>
      <c r="Q17" s="17">
        <f>+Q15-Q16</f>
        <v>90000</v>
      </c>
      <c r="R17" s="6"/>
      <c r="S17" s="6"/>
      <c r="T17" s="6"/>
      <c r="U17" s="15" t="s">
        <v>7</v>
      </c>
      <c r="V17" s="17">
        <f>+V15-V16</f>
        <v>90000</v>
      </c>
    </row>
    <row r="18" spans="1:22" x14ac:dyDescent="0.3">
      <c r="A18" s="1"/>
      <c r="B18" s="1"/>
      <c r="C18" s="1"/>
      <c r="D18" s="6"/>
      <c r="E18" s="6"/>
      <c r="F18" s="15" t="s">
        <v>8</v>
      </c>
      <c r="G18" s="15">
        <v>0</v>
      </c>
      <c r="H18" s="6"/>
      <c r="I18" s="6"/>
      <c r="J18" s="6"/>
      <c r="K18" s="15" t="s">
        <v>8</v>
      </c>
      <c r="L18" s="15">
        <v>0</v>
      </c>
      <c r="M18" s="6"/>
      <c r="N18" s="6"/>
      <c r="O18" s="6"/>
      <c r="P18" s="15" t="s">
        <v>8</v>
      </c>
      <c r="Q18" s="15">
        <f>10000*(15-10)</f>
        <v>50000</v>
      </c>
      <c r="R18" s="6"/>
      <c r="S18" s="6"/>
      <c r="T18" s="6"/>
      <c r="U18" s="15" t="s">
        <v>8</v>
      </c>
      <c r="V18" s="15">
        <f>10000*(15-11)</f>
        <v>40000</v>
      </c>
    </row>
    <row r="19" spans="1:22" x14ac:dyDescent="0.3">
      <c r="A19" s="1"/>
      <c r="B19" s="1"/>
      <c r="C19" s="1"/>
      <c r="D19" s="6"/>
      <c r="E19" s="6"/>
      <c r="F19" s="15" t="s">
        <v>9</v>
      </c>
      <c r="G19" s="15">
        <v>0</v>
      </c>
      <c r="H19" s="6"/>
      <c r="I19" s="6"/>
      <c r="J19" s="6"/>
      <c r="K19" s="15" t="s">
        <v>9</v>
      </c>
      <c r="L19" s="15">
        <f>-100000*10%</f>
        <v>-10000</v>
      </c>
      <c r="M19" s="6"/>
      <c r="N19" s="6"/>
      <c r="O19" s="6"/>
      <c r="P19" s="15" t="s">
        <v>9</v>
      </c>
      <c r="Q19" s="15">
        <v>0</v>
      </c>
      <c r="R19" s="6"/>
      <c r="S19" s="6"/>
      <c r="T19" s="6"/>
      <c r="U19" s="15" t="s">
        <v>9</v>
      </c>
      <c r="V19" s="15">
        <f>-100000*10%</f>
        <v>-10000</v>
      </c>
    </row>
    <row r="20" spans="1:22" ht="15" thickBot="1" x14ac:dyDescent="0.35">
      <c r="A20" s="1"/>
      <c r="B20" s="1"/>
      <c r="C20" s="1"/>
      <c r="D20" s="6"/>
      <c r="E20" s="6"/>
      <c r="F20" s="15" t="s">
        <v>10</v>
      </c>
      <c r="G20" s="18">
        <f>SUM(G17:G19)</f>
        <v>120000</v>
      </c>
      <c r="H20" s="6"/>
      <c r="I20" s="6"/>
      <c r="J20" s="6"/>
      <c r="K20" s="15" t="s">
        <v>10</v>
      </c>
      <c r="L20" s="18">
        <f>SUM(L17:L19)</f>
        <v>104000</v>
      </c>
      <c r="M20" s="6"/>
      <c r="N20" s="6"/>
      <c r="O20" s="6"/>
      <c r="P20" s="15" t="s">
        <v>10</v>
      </c>
      <c r="Q20" s="18">
        <f>SUM(Q17:Q19)</f>
        <v>140000</v>
      </c>
      <c r="R20" s="6"/>
      <c r="S20" s="6"/>
      <c r="T20" s="6"/>
      <c r="U20" s="15" t="s">
        <v>10</v>
      </c>
      <c r="V20" s="18">
        <f>SUM(V17:V19)</f>
        <v>120000</v>
      </c>
    </row>
    <row r="21" spans="1:22" ht="15" thickTop="1" x14ac:dyDescent="0.3">
      <c r="A21" s="1"/>
      <c r="B21" s="1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"/>
      <c r="B22" s="19">
        <v>43830</v>
      </c>
      <c r="C22" s="1"/>
      <c r="D22" s="4" t="s">
        <v>1</v>
      </c>
      <c r="E22" s="5">
        <f>+E11</f>
        <v>280000</v>
      </c>
      <c r="F22" s="4" t="s">
        <v>2</v>
      </c>
      <c r="G22" s="5">
        <f>+G11</f>
        <v>200000</v>
      </c>
      <c r="H22" s="6"/>
      <c r="I22" s="4" t="s">
        <v>1</v>
      </c>
      <c r="J22" s="5">
        <f>+J11</f>
        <v>280000</v>
      </c>
      <c r="K22" s="4" t="s">
        <v>2</v>
      </c>
      <c r="L22" s="5">
        <f>+L11*1.2</f>
        <v>264000</v>
      </c>
      <c r="M22" s="14"/>
      <c r="N22" s="4" t="s">
        <v>1</v>
      </c>
      <c r="O22" s="5">
        <f>+O11</f>
        <v>280000</v>
      </c>
      <c r="P22" s="4" t="s">
        <v>2</v>
      </c>
      <c r="Q22" s="5">
        <f>+Q11</f>
        <v>200000</v>
      </c>
      <c r="R22" s="6"/>
      <c r="S22" s="4" t="s">
        <v>1</v>
      </c>
      <c r="T22" s="5">
        <f>+T11</f>
        <v>280000</v>
      </c>
      <c r="U22" s="4" t="s">
        <v>2</v>
      </c>
      <c r="V22" s="5">
        <f>+V11*1.2</f>
        <v>264000</v>
      </c>
    </row>
    <row r="23" spans="1:22" x14ac:dyDescent="0.3">
      <c r="A23" s="1"/>
      <c r="B23" s="20"/>
      <c r="C23" s="1"/>
      <c r="D23" s="7" t="s">
        <v>3</v>
      </c>
      <c r="E23" s="8">
        <f>4000*10</f>
        <v>40000</v>
      </c>
      <c r="F23" s="7" t="s">
        <v>4</v>
      </c>
      <c r="G23" s="8">
        <f>+G31</f>
        <v>120000</v>
      </c>
      <c r="H23" s="6"/>
      <c r="I23" s="7" t="s">
        <v>3</v>
      </c>
      <c r="J23" s="8">
        <f>4000*10*1.1*1.2</f>
        <v>52800</v>
      </c>
      <c r="K23" s="7" t="s">
        <v>4</v>
      </c>
      <c r="L23" s="8">
        <f>+L31</f>
        <v>68800</v>
      </c>
      <c r="M23" s="6"/>
      <c r="N23" s="7" t="s">
        <v>3</v>
      </c>
      <c r="O23" s="8">
        <f>4000*18</f>
        <v>72000</v>
      </c>
      <c r="P23" s="7" t="s">
        <v>4</v>
      </c>
      <c r="Q23" s="8">
        <f>+Q31</f>
        <v>152000</v>
      </c>
      <c r="R23" s="6"/>
      <c r="S23" s="7" t="s">
        <v>3</v>
      </c>
      <c r="T23" s="8">
        <f>4000*18</f>
        <v>72000</v>
      </c>
      <c r="U23" s="7" t="s">
        <v>4</v>
      </c>
      <c r="V23" s="8">
        <f>+V31</f>
        <v>88000</v>
      </c>
    </row>
    <row r="24" spans="1:22" ht="15" thickBot="1" x14ac:dyDescent="0.35">
      <c r="A24" s="1"/>
      <c r="B24" s="1"/>
      <c r="C24" s="1"/>
      <c r="D24" s="6"/>
      <c r="E24" s="11">
        <f>SUM(E22:E23)</f>
        <v>320000</v>
      </c>
      <c r="F24" s="6"/>
      <c r="G24" s="11">
        <f>SUM(G22:G23)</f>
        <v>320000</v>
      </c>
      <c r="H24" s="6"/>
      <c r="I24" s="6"/>
      <c r="J24" s="11">
        <f>SUM(J22:J23)</f>
        <v>332800</v>
      </c>
      <c r="K24" s="6"/>
      <c r="L24" s="11">
        <f>SUM(L22:L23)</f>
        <v>332800</v>
      </c>
      <c r="M24" s="6"/>
      <c r="N24" s="6"/>
      <c r="O24" s="11">
        <f>SUM(O22:O23)</f>
        <v>352000</v>
      </c>
      <c r="P24" s="6"/>
      <c r="Q24" s="11">
        <f>SUM(Q22:Q23)</f>
        <v>352000</v>
      </c>
      <c r="R24" s="6"/>
      <c r="S24" s="6"/>
      <c r="T24" s="11">
        <f>SUM(T22:T23)</f>
        <v>352000</v>
      </c>
      <c r="U24" s="6"/>
      <c r="V24" s="11">
        <f>SUM(V22:V23)</f>
        <v>352000</v>
      </c>
    </row>
    <row r="25" spans="1:22" x14ac:dyDescent="0.3">
      <c r="A25" s="1"/>
      <c r="B25" s="1"/>
      <c r="C25" s="1"/>
      <c r="D25" s="6"/>
      <c r="E25" s="13"/>
      <c r="F25" s="6"/>
      <c r="G25" s="13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"/>
      <c r="B26" s="1"/>
      <c r="C26" s="1"/>
      <c r="D26" s="6"/>
      <c r="E26" s="6"/>
      <c r="F26" s="15" t="s">
        <v>5</v>
      </c>
      <c r="G26" s="15">
        <f>+G15</f>
        <v>180000</v>
      </c>
      <c r="H26" s="6"/>
      <c r="I26" s="6"/>
      <c r="J26" s="6"/>
      <c r="K26" s="15" t="s">
        <v>5</v>
      </c>
      <c r="L26" s="15">
        <f>+L15*1.2</f>
        <v>216000</v>
      </c>
      <c r="M26" s="6"/>
      <c r="N26" s="6"/>
      <c r="O26" s="6"/>
      <c r="P26" s="15" t="s">
        <v>5</v>
      </c>
      <c r="Q26" s="15">
        <f>6000*30</f>
        <v>180000</v>
      </c>
      <c r="R26" s="6"/>
      <c r="S26" s="6"/>
      <c r="T26" s="6"/>
      <c r="U26" s="15" t="s">
        <v>5</v>
      </c>
      <c r="V26" s="15">
        <f>+V15*1.2</f>
        <v>216000</v>
      </c>
    </row>
    <row r="27" spans="1:22" x14ac:dyDescent="0.3">
      <c r="A27" s="1"/>
      <c r="B27" s="1"/>
      <c r="C27" s="1"/>
      <c r="D27" s="6"/>
      <c r="E27" s="6"/>
      <c r="F27" s="15" t="s">
        <v>6</v>
      </c>
      <c r="G27" s="16">
        <f>+G16</f>
        <v>60000</v>
      </c>
      <c r="H27" s="6"/>
      <c r="I27" s="6"/>
      <c r="J27" s="6"/>
      <c r="K27" s="15" t="s">
        <v>6</v>
      </c>
      <c r="L27" s="16">
        <f>+L16*1.2</f>
        <v>79200</v>
      </c>
      <c r="M27" s="6"/>
      <c r="N27" s="6"/>
      <c r="O27" s="6"/>
      <c r="P27" s="15" t="s">
        <v>6</v>
      </c>
      <c r="Q27" s="16">
        <f>6000*15</f>
        <v>90000</v>
      </c>
      <c r="R27" s="6"/>
      <c r="S27" s="6"/>
      <c r="T27" s="6"/>
      <c r="U27" s="15" t="s">
        <v>6</v>
      </c>
      <c r="V27" s="16">
        <f>+V16*1.2</f>
        <v>108000</v>
      </c>
    </row>
    <row r="28" spans="1:22" x14ac:dyDescent="0.3">
      <c r="A28" s="1"/>
      <c r="B28" s="1"/>
      <c r="C28" s="1"/>
      <c r="D28" s="6"/>
      <c r="E28" s="6"/>
      <c r="F28" s="15" t="s">
        <v>7</v>
      </c>
      <c r="G28" s="17">
        <f>+G26-G27</f>
        <v>120000</v>
      </c>
      <c r="H28" s="6"/>
      <c r="I28" s="6"/>
      <c r="J28" s="6"/>
      <c r="K28" s="15" t="s">
        <v>7</v>
      </c>
      <c r="L28" s="17">
        <f>+L26-L27</f>
        <v>136800</v>
      </c>
      <c r="M28" s="6"/>
      <c r="N28" s="6"/>
      <c r="O28" s="6"/>
      <c r="P28" s="15" t="s">
        <v>7</v>
      </c>
      <c r="Q28" s="17">
        <f>+Q26-Q27</f>
        <v>90000</v>
      </c>
      <c r="R28" s="6"/>
      <c r="S28" s="6"/>
      <c r="T28" s="6"/>
      <c r="U28" s="15" t="s">
        <v>7</v>
      </c>
      <c r="V28" s="17">
        <f>+V26-V27</f>
        <v>108000</v>
      </c>
    </row>
    <row r="29" spans="1:22" x14ac:dyDescent="0.3">
      <c r="A29" s="1"/>
      <c r="B29" s="1"/>
      <c r="C29" s="1"/>
      <c r="D29" s="6"/>
      <c r="E29" s="6"/>
      <c r="F29" s="15" t="s">
        <v>8</v>
      </c>
      <c r="G29" s="15">
        <v>0</v>
      </c>
      <c r="H29" s="6"/>
      <c r="I29" s="6"/>
      <c r="J29" s="6"/>
      <c r="K29" s="15" t="s">
        <v>8</v>
      </c>
      <c r="L29" s="15">
        <v>0</v>
      </c>
      <c r="M29" s="6"/>
      <c r="N29" s="6"/>
      <c r="O29" s="6"/>
      <c r="P29" s="15" t="s">
        <v>8</v>
      </c>
      <c r="Q29" s="15">
        <f>(6000*(15-10))+(4000*(18-10))</f>
        <v>62000</v>
      </c>
      <c r="R29" s="6"/>
      <c r="S29" s="6"/>
      <c r="T29" s="6"/>
      <c r="U29" s="15" t="s">
        <v>8</v>
      </c>
      <c r="V29" s="15">
        <f>(6000*(15-11))*1.2+(4000*(18-(10*1.32)))</f>
        <v>48000</v>
      </c>
    </row>
    <row r="30" spans="1:22" x14ac:dyDescent="0.3">
      <c r="A30" s="1"/>
      <c r="B30" s="1"/>
      <c r="C30" s="1"/>
      <c r="D30" s="6"/>
      <c r="E30" s="6"/>
      <c r="F30" s="15" t="s">
        <v>9</v>
      </c>
      <c r="G30" s="15">
        <v>0</v>
      </c>
      <c r="H30" s="6"/>
      <c r="I30" s="6"/>
      <c r="J30" s="6"/>
      <c r="K30" s="15" t="s">
        <v>9</v>
      </c>
      <c r="L30" s="15">
        <f>-(100000*32%)-(180000*20%)</f>
        <v>-68000</v>
      </c>
      <c r="M30" s="6"/>
      <c r="N30" s="6"/>
      <c r="O30" s="6"/>
      <c r="P30" s="15" t="s">
        <v>9</v>
      </c>
      <c r="Q30" s="15">
        <v>0</v>
      </c>
      <c r="R30" s="6"/>
      <c r="S30" s="6"/>
      <c r="T30" s="6"/>
      <c r="U30" s="15" t="s">
        <v>9</v>
      </c>
      <c r="V30" s="15">
        <f>-(100000*32%)-(180000*20%)</f>
        <v>-68000</v>
      </c>
    </row>
    <row r="31" spans="1:22" ht="15" thickBot="1" x14ac:dyDescent="0.35">
      <c r="A31" s="1"/>
      <c r="B31" s="1"/>
      <c r="C31" s="1"/>
      <c r="D31" s="6"/>
      <c r="E31" s="6"/>
      <c r="F31" s="15" t="s">
        <v>10</v>
      </c>
      <c r="G31" s="18">
        <f>SUM(G28:G30)</f>
        <v>120000</v>
      </c>
      <c r="H31" s="6"/>
      <c r="I31" s="6"/>
      <c r="J31" s="6"/>
      <c r="K31" s="15" t="s">
        <v>10</v>
      </c>
      <c r="L31" s="18">
        <f>SUM(L28:L30)</f>
        <v>68800</v>
      </c>
      <c r="M31" s="6"/>
      <c r="N31" s="6"/>
      <c r="O31" s="6"/>
      <c r="P31" s="15" t="s">
        <v>10</v>
      </c>
      <c r="Q31" s="18">
        <f>SUM(Q28:Q30)</f>
        <v>152000</v>
      </c>
      <c r="R31" s="6"/>
      <c r="S31" s="6"/>
      <c r="T31" s="6"/>
      <c r="U31" s="15" t="s">
        <v>10</v>
      </c>
      <c r="V31" s="18">
        <f>SUM(V28:V30)</f>
        <v>88000</v>
      </c>
    </row>
    <row r="32" spans="1:22" ht="15" thickTop="1" x14ac:dyDescent="0.3"/>
  </sheetData>
  <mergeCells count="7">
    <mergeCell ref="B22:B23"/>
    <mergeCell ref="D3:G3"/>
    <mergeCell ref="I3:L3"/>
    <mergeCell ref="N3:Q3"/>
    <mergeCell ref="S3:V3"/>
    <mergeCell ref="B6:B7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Tutorial 5 Adicionales unidad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Hernandez</dc:creator>
  <cp:lastModifiedBy>Federico Lopez</cp:lastModifiedBy>
  <dcterms:created xsi:type="dcterms:W3CDTF">2021-09-06T16:37:14Z</dcterms:created>
  <dcterms:modified xsi:type="dcterms:W3CDTF">2022-04-20T22:14:17Z</dcterms:modified>
</cp:coreProperties>
</file>