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Historia Economica/TP Tutoriales/TP 10/"/>
    </mc:Choice>
  </mc:AlternateContent>
  <xr:revisionPtr revIDLastSave="0" documentId="8_{58D55249-4E9F-4D43-BAFB-D46658C52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ejercitacion 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7" i="1" l="1"/>
  <c r="R26" i="1"/>
  <c r="R25" i="1"/>
  <c r="R24" i="1"/>
  <c r="R23" i="1"/>
  <c r="R22" i="1"/>
  <c r="R21" i="1"/>
  <c r="R20" i="1"/>
  <c r="R19" i="1"/>
  <c r="R18" i="1"/>
  <c r="R15" i="1" s="1"/>
  <c r="P27" i="1"/>
  <c r="P26" i="1"/>
  <c r="P25" i="1"/>
  <c r="P24" i="1"/>
  <c r="P23" i="1"/>
  <c r="P22" i="1"/>
  <c r="P21" i="1"/>
  <c r="P20" i="1"/>
  <c r="P19" i="1"/>
  <c r="P18" i="1"/>
  <c r="N27" i="1"/>
  <c r="N26" i="1"/>
  <c r="N25" i="1"/>
  <c r="N24" i="1"/>
  <c r="N23" i="1"/>
  <c r="N22" i="1"/>
  <c r="N21" i="1"/>
  <c r="N20" i="1"/>
  <c r="N19" i="1"/>
  <c r="N18" i="1"/>
  <c r="L27" i="1"/>
  <c r="L26" i="1"/>
  <c r="L25" i="1"/>
  <c r="L24" i="1"/>
  <c r="L23" i="1"/>
  <c r="L22" i="1"/>
  <c r="L21" i="1"/>
  <c r="L20" i="1"/>
  <c r="L19" i="1"/>
  <c r="L18" i="1"/>
  <c r="J27" i="1"/>
  <c r="J26" i="1"/>
  <c r="J25" i="1"/>
  <c r="J24" i="1"/>
  <c r="J23" i="1"/>
  <c r="J22" i="1"/>
  <c r="J21" i="1"/>
  <c r="J20" i="1"/>
  <c r="J19" i="1"/>
  <c r="J18" i="1"/>
  <c r="H27" i="1"/>
  <c r="H26" i="1"/>
  <c r="H25" i="1"/>
  <c r="H24" i="1"/>
  <c r="H23" i="1"/>
  <c r="H22" i="1"/>
  <c r="H21" i="1"/>
  <c r="H20" i="1"/>
  <c r="H19" i="1"/>
  <c r="H18" i="1"/>
  <c r="F27" i="1"/>
  <c r="F26" i="1"/>
  <c r="F25" i="1"/>
  <c r="F24" i="1"/>
  <c r="F23" i="1"/>
  <c r="F22" i="1"/>
  <c r="F21" i="1"/>
  <c r="F20" i="1"/>
  <c r="F19" i="1"/>
  <c r="F18" i="1"/>
  <c r="D27" i="1"/>
  <c r="D26" i="1"/>
  <c r="D25" i="1"/>
  <c r="D24" i="1"/>
  <c r="D23" i="1"/>
  <c r="D22" i="1"/>
  <c r="D21" i="1"/>
  <c r="D20" i="1"/>
  <c r="D19" i="1"/>
  <c r="D18" i="1"/>
  <c r="B19" i="1"/>
  <c r="B20" i="1"/>
  <c r="B21" i="1"/>
  <c r="B22" i="1"/>
  <c r="B23" i="1"/>
  <c r="B24" i="1"/>
  <c r="B25" i="1"/>
  <c r="B26" i="1"/>
  <c r="B27" i="1"/>
  <c r="B18" i="1"/>
  <c r="S27" i="1"/>
  <c r="S26" i="1"/>
  <c r="S25" i="1"/>
  <c r="S24" i="1"/>
  <c r="S23" i="1"/>
  <c r="S22" i="1"/>
  <c r="S21" i="1"/>
  <c r="S20" i="1"/>
  <c r="S19" i="1"/>
  <c r="S18" i="1"/>
  <c r="Q27" i="1"/>
  <c r="Q26" i="1"/>
  <c r="Q25" i="1"/>
  <c r="Q24" i="1"/>
  <c r="Q23" i="1"/>
  <c r="Q22" i="1"/>
  <c r="Q21" i="1"/>
  <c r="Q20" i="1"/>
  <c r="Q19" i="1"/>
  <c r="Q18" i="1"/>
  <c r="Q15" i="1" s="1"/>
  <c r="O27" i="1"/>
  <c r="O26" i="1"/>
  <c r="O25" i="1"/>
  <c r="O24" i="1"/>
  <c r="O23" i="1"/>
  <c r="O22" i="1"/>
  <c r="O21" i="1"/>
  <c r="O20" i="1"/>
  <c r="O19" i="1"/>
  <c r="O18" i="1"/>
  <c r="M27" i="1"/>
  <c r="M26" i="1"/>
  <c r="M25" i="1"/>
  <c r="M24" i="1"/>
  <c r="M23" i="1"/>
  <c r="M22" i="1"/>
  <c r="M21" i="1"/>
  <c r="M20" i="1"/>
  <c r="M19" i="1"/>
  <c r="M18" i="1"/>
  <c r="K27" i="1"/>
  <c r="K26" i="1"/>
  <c r="K25" i="1"/>
  <c r="K24" i="1"/>
  <c r="K23" i="1"/>
  <c r="K22" i="1"/>
  <c r="K21" i="1"/>
  <c r="K20" i="1"/>
  <c r="K19" i="1"/>
  <c r="K18" i="1"/>
  <c r="I27" i="1"/>
  <c r="I26" i="1"/>
  <c r="I25" i="1"/>
  <c r="I24" i="1"/>
  <c r="I23" i="1"/>
  <c r="I22" i="1"/>
  <c r="I21" i="1"/>
  <c r="I20" i="1"/>
  <c r="I19" i="1"/>
  <c r="I18" i="1"/>
  <c r="I15" i="1" s="1"/>
  <c r="G27" i="1"/>
  <c r="G26" i="1"/>
  <c r="G25" i="1"/>
  <c r="G24" i="1"/>
  <c r="G23" i="1"/>
  <c r="G22" i="1"/>
  <c r="G21" i="1"/>
  <c r="G20" i="1"/>
  <c r="G15" i="1" s="1"/>
  <c r="G19" i="1"/>
  <c r="G18" i="1"/>
  <c r="E27" i="1"/>
  <c r="E26" i="1"/>
  <c r="E25" i="1"/>
  <c r="E24" i="1"/>
  <c r="E23" i="1"/>
  <c r="E22" i="1"/>
  <c r="E21" i="1"/>
  <c r="E20" i="1"/>
  <c r="E19" i="1"/>
  <c r="E18" i="1"/>
  <c r="C19" i="1"/>
  <c r="C20" i="1"/>
  <c r="C21" i="1"/>
  <c r="C22" i="1"/>
  <c r="C23" i="1"/>
  <c r="C24" i="1"/>
  <c r="C25" i="1"/>
  <c r="C26" i="1"/>
  <c r="C27" i="1"/>
  <c r="C18" i="1"/>
  <c r="D15" i="1"/>
  <c r="E15" i="1"/>
  <c r="H15" i="1"/>
  <c r="J15" i="1"/>
  <c r="K15" i="1"/>
  <c r="L15" i="1"/>
  <c r="M15" i="1"/>
  <c r="N15" i="1"/>
  <c r="O15" i="1"/>
  <c r="P15" i="1"/>
  <c r="S15" i="1"/>
  <c r="B15" i="1"/>
  <c r="B4" i="1"/>
  <c r="C4" i="1"/>
  <c r="B5" i="1"/>
  <c r="C5" i="1"/>
  <c r="A19" i="1"/>
  <c r="A20" i="1" s="1"/>
  <c r="A21" i="1" s="1"/>
  <c r="A22" i="1" s="1"/>
  <c r="A23" i="1" s="1"/>
  <c r="A24" i="1" s="1"/>
  <c r="A25" i="1" s="1"/>
  <c r="A26" i="1" s="1"/>
  <c r="A27" i="1" s="1"/>
  <c r="F15" i="1" l="1"/>
  <c r="C15" i="1"/>
  <c r="J11" i="1"/>
  <c r="I11" i="1"/>
  <c r="C10" i="1"/>
  <c r="B10" i="1"/>
  <c r="I6" i="1" l="1"/>
  <c r="I5" i="1"/>
  <c r="I3" i="1"/>
  <c r="J8" i="1"/>
  <c r="J6" i="1"/>
  <c r="I8" i="1"/>
  <c r="J5" i="1"/>
  <c r="J3" i="1"/>
  <c r="J4" i="1"/>
  <c r="J10" i="1"/>
  <c r="I9" i="1"/>
  <c r="I7" i="1"/>
  <c r="J9" i="1" l="1"/>
  <c r="I10" i="1"/>
  <c r="J7" i="1"/>
  <c r="I4" i="1"/>
</calcChain>
</file>

<file path=xl/sharedStrings.xml><?xml version="1.0" encoding="utf-8"?>
<sst xmlns="http://schemas.openxmlformats.org/spreadsheetml/2006/main" count="53" uniqueCount="19">
  <si>
    <t>Britain</t>
  </si>
  <si>
    <t>France</t>
  </si>
  <si>
    <t>k=</t>
  </si>
  <si>
    <t>Vida de una Jenny (n)</t>
  </si>
  <si>
    <t>Productividad (P) =</t>
  </si>
  <si>
    <t>Mantenimiento (m) =</t>
  </si>
  <si>
    <t>Inglaterra</t>
  </si>
  <si>
    <t>Francia</t>
  </si>
  <si>
    <t>% fulltime (D)</t>
  </si>
  <si>
    <t>Relative Productivity (P)</t>
  </si>
  <si>
    <t>Tabla 1</t>
  </si>
  <si>
    <t>Precio jenny (J) =</t>
  </si>
  <si>
    <t>salario por día (w) =</t>
  </si>
  <si>
    <t>Días trabaj por año (Y) =</t>
  </si>
  <si>
    <t>% del día trabaj (D) =</t>
  </si>
  <si>
    <t>r of r (10 yrs) TIR=</t>
  </si>
  <si>
    <t>Supone</t>
  </si>
  <si>
    <t xml:space="preserve"> P=</t>
  </si>
  <si>
    <t>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</si>
</sst>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\ ;\(\$#,##0\)"/>
    <numFmt numFmtId="165" formatCode="m/d"/>
    <numFmt numFmtId="166" formatCode="0.0%"/>
  </numFmts>
  <fonts count="7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u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3" fillId="0" borderId="1" applyNumberFormat="0" applyFont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 applyBorder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0" fillId="0" borderId="2" xfId="0" applyBorder="1"/>
    <xf numFmtId="0" fontId="4" fillId="0" borderId="0" xfId="0" applyFont="1" applyFill="1"/>
    <xf numFmtId="166" fontId="4" fillId="0" borderId="2" xfId="0" applyNumberFormat="1" applyFont="1" applyFill="1" applyBorder="1" applyAlignment="1"/>
    <xf numFmtId="0" fontId="4" fillId="0" borderId="7" xfId="0" applyFont="1" applyBorder="1"/>
    <xf numFmtId="166" fontId="4" fillId="0" borderId="0" xfId="0" applyNumberFormat="1" applyFont="1" applyBorder="1"/>
    <xf numFmtId="166" fontId="4" fillId="0" borderId="8" xfId="0" applyNumberFormat="1" applyFont="1" applyBorder="1"/>
    <xf numFmtId="0" fontId="4" fillId="0" borderId="0" xfId="0" applyFont="1" applyFill="1" applyBorder="1" applyAlignment="1"/>
    <xf numFmtId="166" fontId="4" fillId="0" borderId="0" xfId="0" applyNumberFormat="1" applyFont="1" applyFill="1" applyBorder="1" applyAlignment="1"/>
    <xf numFmtId="166" fontId="4" fillId="0" borderId="8" xfId="0" applyNumberFormat="1" applyFont="1" applyFill="1" applyBorder="1" applyAlignment="1"/>
    <xf numFmtId="0" fontId="4" fillId="0" borderId="9" xfId="0" applyFont="1" applyBorder="1"/>
    <xf numFmtId="0" fontId="4" fillId="0" borderId="10" xfId="0" applyFont="1" applyBorder="1"/>
    <xf numFmtId="166" fontId="4" fillId="0" borderId="10" xfId="0" applyNumberFormat="1" applyFont="1" applyBorder="1"/>
    <xf numFmtId="166" fontId="4" fillId="0" borderId="11" xfId="0" applyNumberFormat="1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4" xfId="0" applyFont="1" applyBorder="1"/>
    <xf numFmtId="0" fontId="4" fillId="0" borderId="2" xfId="0" applyFont="1" applyBorder="1" applyAlignment="1"/>
    <xf numFmtId="0" fontId="4" fillId="0" borderId="3" xfId="0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2" borderId="0" xfId="0" applyFont="1" applyFill="1"/>
  </cellXfs>
  <cellStyles count="8">
    <cellStyle name="Comma0" xfId="6" xr:uid="{00000000-0005-0000-0000-000000000000}"/>
    <cellStyle name="Currency0" xfId="7" xr:uid="{00000000-0005-0000-0000-000001000000}"/>
    <cellStyle name="Date" xfId="2" xr:uid="{00000000-0005-0000-0000-000002000000}"/>
    <cellStyle name="Fixed" xfId="1" xr:uid="{00000000-0005-0000-0000-000003000000}"/>
    <cellStyle name="Heading 1" xfId="3" xr:uid="{00000000-0005-0000-0000-000004000000}"/>
    <cellStyle name="Heading 2" xfId="4" xr:uid="{00000000-0005-0000-0000-000005000000}"/>
    <cellStyle name="Normal" xfId="0" builtinId="0"/>
    <cellStyle name="Total" xfId="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85" zoomScaleNormal="85" workbookViewId="0">
      <selection activeCell="G5" sqref="G5"/>
    </sheetView>
  </sheetViews>
  <sheetFormatPr baseColWidth="10" defaultColWidth="10.77734375" defaultRowHeight="15.6" x14ac:dyDescent="0.3"/>
  <cols>
    <col min="1" max="1" width="21.6640625" style="1" bestFit="1" customWidth="1"/>
    <col min="2" max="2" width="12.77734375" style="1" bestFit="1" customWidth="1"/>
    <col min="3" max="3" width="11.33203125" style="1" customWidth="1"/>
    <col min="4" max="4" width="13.33203125" bestFit="1" customWidth="1"/>
    <col min="5" max="6" width="8.77734375" style="1" customWidth="1"/>
    <col min="7" max="7" width="12.33203125" style="1" customWidth="1"/>
    <col min="8" max="8" width="13.33203125" style="1" bestFit="1" customWidth="1"/>
    <col min="9" max="9" width="14.88671875" style="1" bestFit="1" customWidth="1"/>
    <col min="10" max="10" width="9.44140625" style="1" bestFit="1" customWidth="1"/>
    <col min="11" max="256" width="8.77734375" style="1" customWidth="1"/>
    <col min="257" max="16384" width="10.77734375" style="1"/>
  </cols>
  <sheetData>
    <row r="1" spans="1:19" ht="18" thickBot="1" x14ac:dyDescent="0.35">
      <c r="G1" s="28" t="s">
        <v>10</v>
      </c>
      <c r="H1" s="29"/>
      <c r="I1" s="29"/>
      <c r="J1" s="30"/>
    </row>
    <row r="2" spans="1:19" ht="47.4" thickBot="1" x14ac:dyDescent="0.35">
      <c r="B2" s="4" t="s">
        <v>6</v>
      </c>
      <c r="C2" s="4" t="s">
        <v>7</v>
      </c>
      <c r="D2" s="1"/>
      <c r="G2" s="23" t="s">
        <v>9</v>
      </c>
      <c r="H2" s="24" t="s">
        <v>8</v>
      </c>
      <c r="I2" s="24" t="s">
        <v>0</v>
      </c>
      <c r="J2" s="25" t="s">
        <v>1</v>
      </c>
    </row>
    <row r="3" spans="1:19" x14ac:dyDescent="0.3">
      <c r="G3" s="13">
        <v>2</v>
      </c>
      <c r="H3" s="7">
        <v>0.5</v>
      </c>
      <c r="I3" s="14">
        <f>B15</f>
        <v>0.34638107336739488</v>
      </c>
      <c r="J3" s="15">
        <f>C15</f>
        <v>1.6194459169946995E-3</v>
      </c>
    </row>
    <row r="4" spans="1:19" x14ac:dyDescent="0.3">
      <c r="A4" s="1" t="s">
        <v>11</v>
      </c>
      <c r="B4" s="1">
        <f>140/2</f>
        <v>70</v>
      </c>
      <c r="C4" s="1">
        <f>280/2</f>
        <v>140</v>
      </c>
      <c r="D4" s="1"/>
      <c r="G4" s="13">
        <v>2</v>
      </c>
      <c r="H4" s="7">
        <v>0.4</v>
      </c>
      <c r="I4" s="14">
        <f>D15</f>
        <v>0.24049994768631988</v>
      </c>
      <c r="J4" s="15">
        <f>E15</f>
        <v>-8.1764562873316682E-2</v>
      </c>
    </row>
    <row r="5" spans="1:19" x14ac:dyDescent="0.3">
      <c r="A5" s="1" t="s">
        <v>12</v>
      </c>
      <c r="B5" s="1">
        <f>6.25/12</f>
        <v>0.52083333333333337</v>
      </c>
      <c r="C5" s="1">
        <f>9/20</f>
        <v>0.45</v>
      </c>
      <c r="D5" s="1"/>
      <c r="G5" s="13">
        <v>2</v>
      </c>
      <c r="H5" s="7">
        <v>0.3</v>
      </c>
      <c r="I5" s="14">
        <f>F15</f>
        <v>0.12280051147773863</v>
      </c>
      <c r="J5" s="15">
        <f>G15</f>
        <v>-0.21722493337189186</v>
      </c>
    </row>
    <row r="6" spans="1:19" x14ac:dyDescent="0.3">
      <c r="A6" s="1" t="s">
        <v>13</v>
      </c>
      <c r="B6" s="1">
        <v>250</v>
      </c>
      <c r="C6" s="1">
        <v>250</v>
      </c>
      <c r="D6" s="1"/>
      <c r="G6" s="13">
        <v>3</v>
      </c>
      <c r="H6" s="7">
        <v>0.5</v>
      </c>
      <c r="I6" s="14">
        <f>H15</f>
        <v>0.51169530710382682</v>
      </c>
      <c r="J6" s="15">
        <f>I15</f>
        <v>0.10726259901475776</v>
      </c>
    </row>
    <row r="7" spans="1:19" x14ac:dyDescent="0.3">
      <c r="A7" s="1" t="s">
        <v>4</v>
      </c>
      <c r="B7" s="1">
        <v>3</v>
      </c>
      <c r="C7" s="1">
        <v>3</v>
      </c>
      <c r="D7" s="1"/>
      <c r="G7" s="13">
        <v>3</v>
      </c>
      <c r="H7" s="16">
        <v>0.4</v>
      </c>
      <c r="I7" s="17">
        <f>J15</f>
        <v>0.38025010699878736</v>
      </c>
      <c r="J7" s="18">
        <f>K15</f>
        <v>2.5045645283263918E-2</v>
      </c>
    </row>
    <row r="8" spans="1:19" x14ac:dyDescent="0.3">
      <c r="A8" s="1" t="s">
        <v>14</v>
      </c>
      <c r="B8" s="1">
        <v>0.4</v>
      </c>
      <c r="C8" s="1">
        <v>0.4</v>
      </c>
      <c r="D8" s="1"/>
      <c r="G8" s="13">
        <v>3</v>
      </c>
      <c r="H8" s="7">
        <v>0.3</v>
      </c>
      <c r="I8" s="14">
        <f>L15</f>
        <v>0.24049994768631988</v>
      </c>
      <c r="J8" s="15">
        <f>M15</f>
        <v>-8.176456287331646E-2</v>
      </c>
    </row>
    <row r="9" spans="1:19" x14ac:dyDescent="0.3">
      <c r="A9" s="1" t="s">
        <v>3</v>
      </c>
      <c r="B9" s="1">
        <v>10</v>
      </c>
      <c r="C9" s="1">
        <v>10</v>
      </c>
      <c r="D9" s="1"/>
      <c r="G9" s="13">
        <v>4</v>
      </c>
      <c r="H9" s="7">
        <v>0.5</v>
      </c>
      <c r="I9" s="14">
        <f>N15</f>
        <v>0.5918243410403321</v>
      </c>
      <c r="J9" s="15">
        <f>O15</f>
        <v>0.15274290130162282</v>
      </c>
    </row>
    <row r="10" spans="1:19" x14ac:dyDescent="0.3">
      <c r="A10" s="1" t="s">
        <v>5</v>
      </c>
      <c r="B10" s="1">
        <f>0.1*B4</f>
        <v>7</v>
      </c>
      <c r="C10" s="1">
        <f>0.1*C4</f>
        <v>14</v>
      </c>
      <c r="D10" s="1"/>
      <c r="G10" s="13">
        <v>4</v>
      </c>
      <c r="H10" s="7">
        <v>0.4</v>
      </c>
      <c r="I10" s="14">
        <f>P15</f>
        <v>0.44662423409120122</v>
      </c>
      <c r="J10" s="15">
        <f>Q15</f>
        <v>6.8011217559641013E-2</v>
      </c>
    </row>
    <row r="11" spans="1:19" ht="16.2" thickBot="1" x14ac:dyDescent="0.35">
      <c r="D11" s="1"/>
      <c r="G11" s="19">
        <v>4</v>
      </c>
      <c r="H11" s="20">
        <v>0.3</v>
      </c>
      <c r="I11" s="21">
        <f>R15</f>
        <v>0.29440263209798845</v>
      </c>
      <c r="J11" s="22">
        <f>S15</f>
        <v>-3.6988787202316686E-2</v>
      </c>
    </row>
    <row r="12" spans="1:19" x14ac:dyDescent="0.3">
      <c r="B12" s="31" t="s">
        <v>17</v>
      </c>
      <c r="C12" s="31" t="s">
        <v>18</v>
      </c>
      <c r="D12" s="31" t="s">
        <v>17</v>
      </c>
      <c r="E12" s="31" t="s">
        <v>18</v>
      </c>
      <c r="F12" s="31" t="s">
        <v>17</v>
      </c>
      <c r="G12" s="31" t="s">
        <v>18</v>
      </c>
      <c r="H12" s="31" t="s">
        <v>17</v>
      </c>
      <c r="I12" s="31" t="s">
        <v>18</v>
      </c>
      <c r="J12" s="31" t="s">
        <v>17</v>
      </c>
      <c r="K12" s="31" t="s">
        <v>18</v>
      </c>
      <c r="L12" s="31" t="s">
        <v>17</v>
      </c>
      <c r="M12" s="31" t="s">
        <v>18</v>
      </c>
      <c r="N12" s="31" t="s">
        <v>17</v>
      </c>
      <c r="O12" s="31" t="s">
        <v>18</v>
      </c>
      <c r="P12" s="31" t="s">
        <v>17</v>
      </c>
      <c r="Q12" s="31" t="s">
        <v>18</v>
      </c>
      <c r="R12" s="31" t="s">
        <v>17</v>
      </c>
      <c r="S12" s="31" t="s">
        <v>18</v>
      </c>
    </row>
    <row r="13" spans="1:19" x14ac:dyDescent="0.3">
      <c r="A13" s="1" t="s">
        <v>16</v>
      </c>
      <c r="B13" s="26">
        <v>2</v>
      </c>
      <c r="C13" s="27">
        <v>0.5</v>
      </c>
      <c r="D13" s="26">
        <v>2</v>
      </c>
      <c r="E13" s="27">
        <v>0.4</v>
      </c>
      <c r="F13" s="26">
        <v>2</v>
      </c>
      <c r="G13" s="27">
        <v>0.3</v>
      </c>
      <c r="H13" s="26">
        <v>3</v>
      </c>
      <c r="I13" s="27">
        <v>0.5</v>
      </c>
      <c r="J13" s="26">
        <v>3</v>
      </c>
      <c r="K13" s="27">
        <v>0.4</v>
      </c>
      <c r="L13" s="26">
        <v>3</v>
      </c>
      <c r="M13" s="27">
        <v>0.3</v>
      </c>
      <c r="N13" s="26">
        <v>4</v>
      </c>
      <c r="O13" s="27">
        <v>0.5</v>
      </c>
      <c r="P13" s="26">
        <v>4</v>
      </c>
      <c r="Q13" s="27">
        <v>0.4</v>
      </c>
      <c r="R13" s="26">
        <v>4</v>
      </c>
      <c r="S13" s="27">
        <v>0.3</v>
      </c>
    </row>
    <row r="14" spans="1:19" x14ac:dyDescent="0.3">
      <c r="B14" s="5" t="s">
        <v>6</v>
      </c>
      <c r="C14" s="8" t="s">
        <v>7</v>
      </c>
      <c r="D14" s="5" t="s">
        <v>6</v>
      </c>
      <c r="E14" s="8" t="s">
        <v>7</v>
      </c>
      <c r="F14" s="5" t="s">
        <v>6</v>
      </c>
      <c r="G14" s="8" t="s">
        <v>7</v>
      </c>
      <c r="H14" s="5" t="s">
        <v>6</v>
      </c>
      <c r="I14" s="8" t="s">
        <v>7</v>
      </c>
      <c r="J14" s="5" t="s">
        <v>6</v>
      </c>
      <c r="K14" s="8" t="s">
        <v>7</v>
      </c>
      <c r="L14" s="5" t="s">
        <v>6</v>
      </c>
      <c r="M14" s="8" t="s">
        <v>7</v>
      </c>
      <c r="N14" s="5" t="s">
        <v>6</v>
      </c>
      <c r="O14" s="8" t="s">
        <v>7</v>
      </c>
      <c r="P14" s="5" t="s">
        <v>6</v>
      </c>
      <c r="Q14" s="8" t="s">
        <v>7</v>
      </c>
      <c r="R14" s="5" t="s">
        <v>6</v>
      </c>
      <c r="S14" s="8" t="s">
        <v>7</v>
      </c>
    </row>
    <row r="15" spans="1:19" s="11" customFormat="1" x14ac:dyDescent="0.3">
      <c r="A15" s="11" t="s">
        <v>15</v>
      </c>
      <c r="B15" s="12">
        <f>IRR(B17:B27)</f>
        <v>0.34638107336739488</v>
      </c>
      <c r="C15" s="12">
        <f t="shared" ref="C15:S15" si="0">IRR(C17:C27)</f>
        <v>1.6194459169946995E-3</v>
      </c>
      <c r="D15" s="12">
        <f t="shared" si="0"/>
        <v>0.24049994768631988</v>
      </c>
      <c r="E15" s="12">
        <f t="shared" si="0"/>
        <v>-8.1764562873316682E-2</v>
      </c>
      <c r="F15" s="12">
        <f t="shared" si="0"/>
        <v>0.12280051147773863</v>
      </c>
      <c r="G15" s="12">
        <f t="shared" si="0"/>
        <v>-0.21722493337189186</v>
      </c>
      <c r="H15" s="12">
        <f t="shared" si="0"/>
        <v>0.51169530710382682</v>
      </c>
      <c r="I15" s="12">
        <f t="shared" si="0"/>
        <v>0.10726259901475776</v>
      </c>
      <c r="J15" s="12">
        <f t="shared" si="0"/>
        <v>0.38025010699878736</v>
      </c>
      <c r="K15" s="12">
        <f t="shared" si="0"/>
        <v>2.5045645283263918E-2</v>
      </c>
      <c r="L15" s="12">
        <f t="shared" si="0"/>
        <v>0.24049994768631988</v>
      </c>
      <c r="M15" s="12">
        <f t="shared" si="0"/>
        <v>-8.176456287331646E-2</v>
      </c>
      <c r="N15" s="12">
        <f t="shared" si="0"/>
        <v>0.5918243410403321</v>
      </c>
      <c r="O15" s="12">
        <f t="shared" si="0"/>
        <v>0.15274290130162282</v>
      </c>
      <c r="P15" s="12">
        <f t="shared" si="0"/>
        <v>0.44662423409120122</v>
      </c>
      <c r="Q15" s="12">
        <f t="shared" si="0"/>
        <v>6.8011217559641013E-2</v>
      </c>
      <c r="R15" s="12">
        <f t="shared" si="0"/>
        <v>0.29440263209798845</v>
      </c>
      <c r="S15" s="12">
        <f t="shared" si="0"/>
        <v>-3.6988787202316686E-2</v>
      </c>
    </row>
    <row r="16" spans="1:19" x14ac:dyDescent="0.3">
      <c r="B16" s="6"/>
      <c r="C16" s="9"/>
      <c r="D16" s="10"/>
      <c r="E16" s="9"/>
      <c r="F16" s="6"/>
      <c r="G16" s="9"/>
      <c r="H16" s="6"/>
      <c r="I16" s="9"/>
      <c r="J16" s="6"/>
      <c r="K16" s="9"/>
      <c r="L16" s="6"/>
      <c r="M16" s="9"/>
      <c r="N16" s="6"/>
      <c r="O16" s="9"/>
      <c r="P16" s="6"/>
      <c r="Q16" s="9"/>
      <c r="R16" s="6"/>
      <c r="S16" s="9"/>
    </row>
    <row r="17" spans="1:19" x14ac:dyDescent="0.3">
      <c r="A17" s="1" t="s">
        <v>2</v>
      </c>
      <c r="B17" s="6">
        <v>-70</v>
      </c>
      <c r="C17" s="9">
        <v>-140</v>
      </c>
      <c r="D17" s="6">
        <v>-70</v>
      </c>
      <c r="E17" s="9">
        <v>-140</v>
      </c>
      <c r="F17" s="6">
        <v>-70</v>
      </c>
      <c r="G17" s="9">
        <v>-140</v>
      </c>
      <c r="H17" s="6">
        <v>-70</v>
      </c>
      <c r="I17" s="9">
        <v>-140</v>
      </c>
      <c r="J17" s="6">
        <v>-70</v>
      </c>
      <c r="K17" s="9">
        <v>-140</v>
      </c>
      <c r="L17" s="6">
        <v>-70</v>
      </c>
      <c r="M17" s="9">
        <v>-140</v>
      </c>
      <c r="N17" s="6">
        <v>-70</v>
      </c>
      <c r="O17" s="9">
        <v>-140</v>
      </c>
      <c r="P17" s="6">
        <v>-70</v>
      </c>
      <c r="Q17" s="9">
        <v>-140</v>
      </c>
      <c r="R17" s="6">
        <v>-70</v>
      </c>
      <c r="S17" s="9">
        <v>-140</v>
      </c>
    </row>
    <row r="18" spans="1:19" x14ac:dyDescent="0.3">
      <c r="A18" s="1">
        <v>1</v>
      </c>
      <c r="B18" s="6">
        <f>($B$5*($B$6*C$13*(1-(1/B$13))))-$B$10</f>
        <v>25.552083333333336</v>
      </c>
      <c r="C18" s="6">
        <f>($C$5*($C$6*C$13*(1-(1/B$13))))-$C$10</f>
        <v>14.125</v>
      </c>
      <c r="D18" s="6">
        <f>($B$5*($B$6*E$13*(1-(1/D$13))))-$B$10</f>
        <v>19.041666666666668</v>
      </c>
      <c r="E18" s="6">
        <f>($C$5*($C$6*E$13*(1-(1/D$13))))-$C$10</f>
        <v>8.5</v>
      </c>
      <c r="F18" s="6">
        <f>($B$5*($B$6*G$13*(1-(1/F$13))))-$B$10</f>
        <v>12.53125</v>
      </c>
      <c r="G18" s="6">
        <f>($C$5*($C$6*G$13*(1-(1/F$13))))-$C$10</f>
        <v>2.875</v>
      </c>
      <c r="H18" s="6">
        <f>($B$5*($B$6*I$13*(1-(1/H$13))))-$B$10</f>
        <v>36.402777777777786</v>
      </c>
      <c r="I18" s="6">
        <f>($C$5*($C$6*I$13*(1-(1/H$13))))-$C$10</f>
        <v>23.500000000000007</v>
      </c>
      <c r="J18" s="6">
        <f>($B$5*($B$6*K$13*(1-(1/J$13))))-$B$10</f>
        <v>27.722222222222229</v>
      </c>
      <c r="K18" s="6">
        <f>($C$5*($C$6*K$13*(1-(1/J$13))))-$C$10</f>
        <v>16.000000000000004</v>
      </c>
      <c r="L18" s="6">
        <f>($B$5*($B$6*M$13*(1-(1/L$13))))-$B$10</f>
        <v>19.041666666666671</v>
      </c>
      <c r="M18" s="6">
        <f>($C$5*($C$6*M$13*(1-(1/L$13))))-$C$10</f>
        <v>8.5000000000000036</v>
      </c>
      <c r="N18" s="6">
        <f>($B$5*($B$6*O$13*(1-(1/N$13))))-$B$10</f>
        <v>41.828125</v>
      </c>
      <c r="O18" s="6">
        <f>($C$5*($C$6*O$13*(1-(1/N$13))))-$C$10</f>
        <v>28.1875</v>
      </c>
      <c r="P18" s="6">
        <f>($B$5*($B$6*Q$13*(1-(1/P$13))))-$B$10</f>
        <v>32.0625</v>
      </c>
      <c r="Q18" s="6">
        <f>($C$5*($C$6*Q$13*(1-(1/P$13))))-$C$10</f>
        <v>19.75</v>
      </c>
      <c r="R18" s="6">
        <f>($B$5*($B$6*S$13*(1-(1/R$13))))-$B$10</f>
        <v>22.296875000000004</v>
      </c>
      <c r="S18" s="6">
        <f>($C$5*($C$6*S$13*(1-(1/R$13))))-$C$10</f>
        <v>11.3125</v>
      </c>
    </row>
    <row r="19" spans="1:19" x14ac:dyDescent="0.3">
      <c r="A19" s="1">
        <f t="shared" ref="A19:A27" si="1">A18+1</f>
        <v>2</v>
      </c>
      <c r="B19" s="6">
        <f t="shared" ref="B19:D27" si="2">($B$5*($B$6*C$13*(1-(1/B$13))))-$B$10</f>
        <v>25.552083333333336</v>
      </c>
      <c r="C19" s="6">
        <f t="shared" ref="C19:E27" si="3">($C$5*($C$6*C$13*(1-(1/B$13))))-$C$10</f>
        <v>14.125</v>
      </c>
      <c r="D19" s="6">
        <f t="shared" si="2"/>
        <v>19.041666666666668</v>
      </c>
      <c r="E19" s="6">
        <f t="shared" si="3"/>
        <v>8.5</v>
      </c>
      <c r="F19" s="6">
        <f t="shared" ref="F19" si="4">($B$5*($B$6*G$13*(1-(1/F$13))))-$B$10</f>
        <v>12.53125</v>
      </c>
      <c r="G19" s="6">
        <f t="shared" ref="G19" si="5">($C$5*($C$6*G$13*(1-(1/F$13))))-$C$10</f>
        <v>2.875</v>
      </c>
      <c r="H19" s="6">
        <f t="shared" ref="H19" si="6">($B$5*($B$6*I$13*(1-(1/H$13))))-$B$10</f>
        <v>36.402777777777786</v>
      </c>
      <c r="I19" s="6">
        <f t="shared" ref="I19" si="7">($C$5*($C$6*I$13*(1-(1/H$13))))-$C$10</f>
        <v>23.500000000000007</v>
      </c>
      <c r="J19" s="6">
        <f t="shared" ref="J19" si="8">($B$5*($B$6*K$13*(1-(1/J$13))))-$B$10</f>
        <v>27.722222222222229</v>
      </c>
      <c r="K19" s="6">
        <f t="shared" ref="K19" si="9">($C$5*($C$6*K$13*(1-(1/J$13))))-$C$10</f>
        <v>16.000000000000004</v>
      </c>
      <c r="L19" s="6">
        <f t="shared" ref="L19" si="10">($B$5*($B$6*M$13*(1-(1/L$13))))-$B$10</f>
        <v>19.041666666666671</v>
      </c>
      <c r="M19" s="6">
        <f t="shared" ref="M19" si="11">($C$5*($C$6*M$13*(1-(1/L$13))))-$C$10</f>
        <v>8.5000000000000036</v>
      </c>
      <c r="N19" s="6">
        <f t="shared" ref="N19" si="12">($B$5*($B$6*O$13*(1-(1/N$13))))-$B$10</f>
        <v>41.828125</v>
      </c>
      <c r="O19" s="6">
        <f t="shared" ref="O19" si="13">($C$5*($C$6*O$13*(1-(1/N$13))))-$C$10</f>
        <v>28.1875</v>
      </c>
      <c r="P19" s="6">
        <f t="shared" ref="P19" si="14">($B$5*($B$6*Q$13*(1-(1/P$13))))-$B$10</f>
        <v>32.0625</v>
      </c>
      <c r="Q19" s="6">
        <f t="shared" ref="Q19" si="15">($C$5*($C$6*Q$13*(1-(1/P$13))))-$C$10</f>
        <v>19.75</v>
      </c>
      <c r="R19" s="6">
        <f t="shared" ref="R19" si="16">($B$5*($B$6*S$13*(1-(1/R$13))))-$B$10</f>
        <v>22.296875000000004</v>
      </c>
      <c r="S19" s="6">
        <f t="shared" ref="S19" si="17">($C$5*($C$6*S$13*(1-(1/R$13))))-$C$10</f>
        <v>11.3125</v>
      </c>
    </row>
    <row r="20" spans="1:19" x14ac:dyDescent="0.3">
      <c r="A20" s="1">
        <f t="shared" si="1"/>
        <v>3</v>
      </c>
      <c r="B20" s="6">
        <f t="shared" si="2"/>
        <v>25.552083333333336</v>
      </c>
      <c r="C20" s="6">
        <f t="shared" si="3"/>
        <v>14.125</v>
      </c>
      <c r="D20" s="6">
        <f t="shared" si="2"/>
        <v>19.041666666666668</v>
      </c>
      <c r="E20" s="6">
        <f t="shared" si="3"/>
        <v>8.5</v>
      </c>
      <c r="F20" s="6">
        <f t="shared" ref="F20" si="18">($B$5*($B$6*G$13*(1-(1/F$13))))-$B$10</f>
        <v>12.53125</v>
      </c>
      <c r="G20" s="6">
        <f t="shared" ref="G20" si="19">($C$5*($C$6*G$13*(1-(1/F$13))))-$C$10</f>
        <v>2.875</v>
      </c>
      <c r="H20" s="6">
        <f t="shared" ref="H20" si="20">($B$5*($B$6*I$13*(1-(1/H$13))))-$B$10</f>
        <v>36.402777777777786</v>
      </c>
      <c r="I20" s="6">
        <f t="shared" ref="I20" si="21">($C$5*($C$6*I$13*(1-(1/H$13))))-$C$10</f>
        <v>23.500000000000007</v>
      </c>
      <c r="J20" s="6">
        <f t="shared" ref="J20" si="22">($B$5*($B$6*K$13*(1-(1/J$13))))-$B$10</f>
        <v>27.722222222222229</v>
      </c>
      <c r="K20" s="6">
        <f t="shared" ref="K20" si="23">($C$5*($C$6*K$13*(1-(1/J$13))))-$C$10</f>
        <v>16.000000000000004</v>
      </c>
      <c r="L20" s="6">
        <f t="shared" ref="L20" si="24">($B$5*($B$6*M$13*(1-(1/L$13))))-$B$10</f>
        <v>19.041666666666671</v>
      </c>
      <c r="M20" s="6">
        <f t="shared" ref="M20" si="25">($C$5*($C$6*M$13*(1-(1/L$13))))-$C$10</f>
        <v>8.5000000000000036</v>
      </c>
      <c r="N20" s="6">
        <f t="shared" ref="N20" si="26">($B$5*($B$6*O$13*(1-(1/N$13))))-$B$10</f>
        <v>41.828125</v>
      </c>
      <c r="O20" s="6">
        <f t="shared" ref="O20" si="27">($C$5*($C$6*O$13*(1-(1/N$13))))-$C$10</f>
        <v>28.1875</v>
      </c>
      <c r="P20" s="6">
        <f t="shared" ref="P20" si="28">($B$5*($B$6*Q$13*(1-(1/P$13))))-$B$10</f>
        <v>32.0625</v>
      </c>
      <c r="Q20" s="6">
        <f t="shared" ref="Q20" si="29">($C$5*($C$6*Q$13*(1-(1/P$13))))-$C$10</f>
        <v>19.75</v>
      </c>
      <c r="R20" s="6">
        <f t="shared" ref="R20" si="30">($B$5*($B$6*S$13*(1-(1/R$13))))-$B$10</f>
        <v>22.296875000000004</v>
      </c>
      <c r="S20" s="6">
        <f t="shared" ref="S20" si="31">($C$5*($C$6*S$13*(1-(1/R$13))))-$C$10</f>
        <v>11.3125</v>
      </c>
    </row>
    <row r="21" spans="1:19" x14ac:dyDescent="0.3">
      <c r="A21" s="1">
        <f t="shared" si="1"/>
        <v>4</v>
      </c>
      <c r="B21" s="6">
        <f t="shared" si="2"/>
        <v>25.552083333333336</v>
      </c>
      <c r="C21" s="6">
        <f t="shared" si="3"/>
        <v>14.125</v>
      </c>
      <c r="D21" s="6">
        <f t="shared" si="2"/>
        <v>19.041666666666668</v>
      </c>
      <c r="E21" s="6">
        <f t="shared" si="3"/>
        <v>8.5</v>
      </c>
      <c r="F21" s="6">
        <f t="shared" ref="F21" si="32">($B$5*($B$6*G$13*(1-(1/F$13))))-$B$10</f>
        <v>12.53125</v>
      </c>
      <c r="G21" s="6">
        <f t="shared" ref="G21" si="33">($C$5*($C$6*G$13*(1-(1/F$13))))-$C$10</f>
        <v>2.875</v>
      </c>
      <c r="H21" s="6">
        <f t="shared" ref="H21" si="34">($B$5*($B$6*I$13*(1-(1/H$13))))-$B$10</f>
        <v>36.402777777777786</v>
      </c>
      <c r="I21" s="6">
        <f t="shared" ref="I21" si="35">($C$5*($C$6*I$13*(1-(1/H$13))))-$C$10</f>
        <v>23.500000000000007</v>
      </c>
      <c r="J21" s="6">
        <f t="shared" ref="J21" si="36">($B$5*($B$6*K$13*(1-(1/J$13))))-$B$10</f>
        <v>27.722222222222229</v>
      </c>
      <c r="K21" s="6">
        <f t="shared" ref="K21" si="37">($C$5*($C$6*K$13*(1-(1/J$13))))-$C$10</f>
        <v>16.000000000000004</v>
      </c>
      <c r="L21" s="6">
        <f t="shared" ref="L21" si="38">($B$5*($B$6*M$13*(1-(1/L$13))))-$B$10</f>
        <v>19.041666666666671</v>
      </c>
      <c r="M21" s="6">
        <f t="shared" ref="M21" si="39">($C$5*($C$6*M$13*(1-(1/L$13))))-$C$10</f>
        <v>8.5000000000000036</v>
      </c>
      <c r="N21" s="6">
        <f t="shared" ref="N21" si="40">($B$5*($B$6*O$13*(1-(1/N$13))))-$B$10</f>
        <v>41.828125</v>
      </c>
      <c r="O21" s="6">
        <f t="shared" ref="O21" si="41">($C$5*($C$6*O$13*(1-(1/N$13))))-$C$10</f>
        <v>28.1875</v>
      </c>
      <c r="P21" s="6">
        <f t="shared" ref="P21" si="42">($B$5*($B$6*Q$13*(1-(1/P$13))))-$B$10</f>
        <v>32.0625</v>
      </c>
      <c r="Q21" s="6">
        <f t="shared" ref="Q21" si="43">($C$5*($C$6*Q$13*(1-(1/P$13))))-$C$10</f>
        <v>19.75</v>
      </c>
      <c r="R21" s="6">
        <f t="shared" ref="R21" si="44">($B$5*($B$6*S$13*(1-(1/R$13))))-$B$10</f>
        <v>22.296875000000004</v>
      </c>
      <c r="S21" s="6">
        <f t="shared" ref="S21" si="45">($C$5*($C$6*S$13*(1-(1/R$13))))-$C$10</f>
        <v>11.3125</v>
      </c>
    </row>
    <row r="22" spans="1:19" x14ac:dyDescent="0.3">
      <c r="A22" s="1">
        <f t="shared" si="1"/>
        <v>5</v>
      </c>
      <c r="B22" s="6">
        <f t="shared" si="2"/>
        <v>25.552083333333336</v>
      </c>
      <c r="C22" s="6">
        <f t="shared" si="3"/>
        <v>14.125</v>
      </c>
      <c r="D22" s="6">
        <f t="shared" si="2"/>
        <v>19.041666666666668</v>
      </c>
      <c r="E22" s="6">
        <f t="shared" si="3"/>
        <v>8.5</v>
      </c>
      <c r="F22" s="6">
        <f t="shared" ref="F22" si="46">($B$5*($B$6*G$13*(1-(1/F$13))))-$B$10</f>
        <v>12.53125</v>
      </c>
      <c r="G22" s="6">
        <f t="shared" ref="G22" si="47">($C$5*($C$6*G$13*(1-(1/F$13))))-$C$10</f>
        <v>2.875</v>
      </c>
      <c r="H22" s="6">
        <f t="shared" ref="H22" si="48">($B$5*($B$6*I$13*(1-(1/H$13))))-$B$10</f>
        <v>36.402777777777786</v>
      </c>
      <c r="I22" s="6">
        <f t="shared" ref="I22" si="49">($C$5*($C$6*I$13*(1-(1/H$13))))-$C$10</f>
        <v>23.500000000000007</v>
      </c>
      <c r="J22" s="6">
        <f t="shared" ref="J22" si="50">($B$5*($B$6*K$13*(1-(1/J$13))))-$B$10</f>
        <v>27.722222222222229</v>
      </c>
      <c r="K22" s="6">
        <f t="shared" ref="K22" si="51">($C$5*($C$6*K$13*(1-(1/J$13))))-$C$10</f>
        <v>16.000000000000004</v>
      </c>
      <c r="L22" s="6">
        <f t="shared" ref="L22" si="52">($B$5*($B$6*M$13*(1-(1/L$13))))-$B$10</f>
        <v>19.041666666666671</v>
      </c>
      <c r="M22" s="6">
        <f t="shared" ref="M22" si="53">($C$5*($C$6*M$13*(1-(1/L$13))))-$C$10</f>
        <v>8.5000000000000036</v>
      </c>
      <c r="N22" s="6">
        <f t="shared" ref="N22" si="54">($B$5*($B$6*O$13*(1-(1/N$13))))-$B$10</f>
        <v>41.828125</v>
      </c>
      <c r="O22" s="6">
        <f t="shared" ref="O22" si="55">($C$5*($C$6*O$13*(1-(1/N$13))))-$C$10</f>
        <v>28.1875</v>
      </c>
      <c r="P22" s="6">
        <f t="shared" ref="P22" si="56">($B$5*($B$6*Q$13*(1-(1/P$13))))-$B$10</f>
        <v>32.0625</v>
      </c>
      <c r="Q22" s="6">
        <f t="shared" ref="Q22" si="57">($C$5*($C$6*Q$13*(1-(1/P$13))))-$C$10</f>
        <v>19.75</v>
      </c>
      <c r="R22" s="6">
        <f t="shared" ref="R22" si="58">($B$5*($B$6*S$13*(1-(1/R$13))))-$B$10</f>
        <v>22.296875000000004</v>
      </c>
      <c r="S22" s="6">
        <f t="shared" ref="S22" si="59">($C$5*($C$6*S$13*(1-(1/R$13))))-$C$10</f>
        <v>11.3125</v>
      </c>
    </row>
    <row r="23" spans="1:19" x14ac:dyDescent="0.3">
      <c r="A23" s="1">
        <f t="shared" si="1"/>
        <v>6</v>
      </c>
      <c r="B23" s="6">
        <f t="shared" si="2"/>
        <v>25.552083333333336</v>
      </c>
      <c r="C23" s="6">
        <f t="shared" si="3"/>
        <v>14.125</v>
      </c>
      <c r="D23" s="6">
        <f t="shared" si="2"/>
        <v>19.041666666666668</v>
      </c>
      <c r="E23" s="6">
        <f t="shared" si="3"/>
        <v>8.5</v>
      </c>
      <c r="F23" s="6">
        <f t="shared" ref="F23" si="60">($B$5*($B$6*G$13*(1-(1/F$13))))-$B$10</f>
        <v>12.53125</v>
      </c>
      <c r="G23" s="6">
        <f t="shared" ref="G23" si="61">($C$5*($C$6*G$13*(1-(1/F$13))))-$C$10</f>
        <v>2.875</v>
      </c>
      <c r="H23" s="6">
        <f t="shared" ref="H23" si="62">($B$5*($B$6*I$13*(1-(1/H$13))))-$B$10</f>
        <v>36.402777777777786</v>
      </c>
      <c r="I23" s="6">
        <f t="shared" ref="I23" si="63">($C$5*($C$6*I$13*(1-(1/H$13))))-$C$10</f>
        <v>23.500000000000007</v>
      </c>
      <c r="J23" s="6">
        <f t="shared" ref="J23" si="64">($B$5*($B$6*K$13*(1-(1/J$13))))-$B$10</f>
        <v>27.722222222222229</v>
      </c>
      <c r="K23" s="6">
        <f t="shared" ref="K23" si="65">($C$5*($C$6*K$13*(1-(1/J$13))))-$C$10</f>
        <v>16.000000000000004</v>
      </c>
      <c r="L23" s="6">
        <f t="shared" ref="L23" si="66">($B$5*($B$6*M$13*(1-(1/L$13))))-$B$10</f>
        <v>19.041666666666671</v>
      </c>
      <c r="M23" s="6">
        <f t="shared" ref="M23" si="67">($C$5*($C$6*M$13*(1-(1/L$13))))-$C$10</f>
        <v>8.5000000000000036</v>
      </c>
      <c r="N23" s="6">
        <f t="shared" ref="N23" si="68">($B$5*($B$6*O$13*(1-(1/N$13))))-$B$10</f>
        <v>41.828125</v>
      </c>
      <c r="O23" s="6">
        <f t="shared" ref="O23" si="69">($C$5*($C$6*O$13*(1-(1/N$13))))-$C$10</f>
        <v>28.1875</v>
      </c>
      <c r="P23" s="6">
        <f t="shared" ref="P23" si="70">($B$5*($B$6*Q$13*(1-(1/P$13))))-$B$10</f>
        <v>32.0625</v>
      </c>
      <c r="Q23" s="6">
        <f t="shared" ref="Q23" si="71">($C$5*($C$6*Q$13*(1-(1/P$13))))-$C$10</f>
        <v>19.75</v>
      </c>
      <c r="R23" s="6">
        <f t="shared" ref="R23" si="72">($B$5*($B$6*S$13*(1-(1/R$13))))-$B$10</f>
        <v>22.296875000000004</v>
      </c>
      <c r="S23" s="6">
        <f t="shared" ref="S23" si="73">($C$5*($C$6*S$13*(1-(1/R$13))))-$C$10</f>
        <v>11.3125</v>
      </c>
    </row>
    <row r="24" spans="1:19" x14ac:dyDescent="0.3">
      <c r="A24" s="1">
        <f t="shared" si="1"/>
        <v>7</v>
      </c>
      <c r="B24" s="6">
        <f t="shared" si="2"/>
        <v>25.552083333333336</v>
      </c>
      <c r="C24" s="6">
        <f t="shared" si="3"/>
        <v>14.125</v>
      </c>
      <c r="D24" s="6">
        <f t="shared" si="2"/>
        <v>19.041666666666668</v>
      </c>
      <c r="E24" s="6">
        <f t="shared" si="3"/>
        <v>8.5</v>
      </c>
      <c r="F24" s="6">
        <f t="shared" ref="F24" si="74">($B$5*($B$6*G$13*(1-(1/F$13))))-$B$10</f>
        <v>12.53125</v>
      </c>
      <c r="G24" s="6">
        <f t="shared" ref="G24" si="75">($C$5*($C$6*G$13*(1-(1/F$13))))-$C$10</f>
        <v>2.875</v>
      </c>
      <c r="H24" s="6">
        <f t="shared" ref="H24" si="76">($B$5*($B$6*I$13*(1-(1/H$13))))-$B$10</f>
        <v>36.402777777777786</v>
      </c>
      <c r="I24" s="6">
        <f t="shared" ref="I24" si="77">($C$5*($C$6*I$13*(1-(1/H$13))))-$C$10</f>
        <v>23.500000000000007</v>
      </c>
      <c r="J24" s="6">
        <f t="shared" ref="J24" si="78">($B$5*($B$6*K$13*(1-(1/J$13))))-$B$10</f>
        <v>27.722222222222229</v>
      </c>
      <c r="K24" s="6">
        <f t="shared" ref="K24" si="79">($C$5*($C$6*K$13*(1-(1/J$13))))-$C$10</f>
        <v>16.000000000000004</v>
      </c>
      <c r="L24" s="6">
        <f t="shared" ref="L24" si="80">($B$5*($B$6*M$13*(1-(1/L$13))))-$B$10</f>
        <v>19.041666666666671</v>
      </c>
      <c r="M24" s="6">
        <f t="shared" ref="M24" si="81">($C$5*($C$6*M$13*(1-(1/L$13))))-$C$10</f>
        <v>8.5000000000000036</v>
      </c>
      <c r="N24" s="6">
        <f t="shared" ref="N24" si="82">($B$5*($B$6*O$13*(1-(1/N$13))))-$B$10</f>
        <v>41.828125</v>
      </c>
      <c r="O24" s="6">
        <f t="shared" ref="O24" si="83">($C$5*($C$6*O$13*(1-(1/N$13))))-$C$10</f>
        <v>28.1875</v>
      </c>
      <c r="P24" s="6">
        <f t="shared" ref="P24" si="84">($B$5*($B$6*Q$13*(1-(1/P$13))))-$B$10</f>
        <v>32.0625</v>
      </c>
      <c r="Q24" s="6">
        <f t="shared" ref="Q24" si="85">($C$5*($C$6*Q$13*(1-(1/P$13))))-$C$10</f>
        <v>19.75</v>
      </c>
      <c r="R24" s="6">
        <f t="shared" ref="R24" si="86">($B$5*($B$6*S$13*(1-(1/R$13))))-$B$10</f>
        <v>22.296875000000004</v>
      </c>
      <c r="S24" s="6">
        <f t="shared" ref="S24" si="87">($C$5*($C$6*S$13*(1-(1/R$13))))-$C$10</f>
        <v>11.3125</v>
      </c>
    </row>
    <row r="25" spans="1:19" x14ac:dyDescent="0.3">
      <c r="A25" s="1">
        <f t="shared" si="1"/>
        <v>8</v>
      </c>
      <c r="B25" s="6">
        <f t="shared" si="2"/>
        <v>25.552083333333336</v>
      </c>
      <c r="C25" s="6">
        <f t="shared" si="3"/>
        <v>14.125</v>
      </c>
      <c r="D25" s="6">
        <f t="shared" si="2"/>
        <v>19.041666666666668</v>
      </c>
      <c r="E25" s="6">
        <f t="shared" si="3"/>
        <v>8.5</v>
      </c>
      <c r="F25" s="6">
        <f t="shared" ref="F25" si="88">($B$5*($B$6*G$13*(1-(1/F$13))))-$B$10</f>
        <v>12.53125</v>
      </c>
      <c r="G25" s="6">
        <f t="shared" ref="G25" si="89">($C$5*($C$6*G$13*(1-(1/F$13))))-$C$10</f>
        <v>2.875</v>
      </c>
      <c r="H25" s="6">
        <f t="shared" ref="H25" si="90">($B$5*($B$6*I$13*(1-(1/H$13))))-$B$10</f>
        <v>36.402777777777786</v>
      </c>
      <c r="I25" s="6">
        <f t="shared" ref="I25" si="91">($C$5*($C$6*I$13*(1-(1/H$13))))-$C$10</f>
        <v>23.500000000000007</v>
      </c>
      <c r="J25" s="6">
        <f t="shared" ref="J25" si="92">($B$5*($B$6*K$13*(1-(1/J$13))))-$B$10</f>
        <v>27.722222222222229</v>
      </c>
      <c r="K25" s="6">
        <f t="shared" ref="K25" si="93">($C$5*($C$6*K$13*(1-(1/J$13))))-$C$10</f>
        <v>16.000000000000004</v>
      </c>
      <c r="L25" s="6">
        <f t="shared" ref="L25" si="94">($B$5*($B$6*M$13*(1-(1/L$13))))-$B$10</f>
        <v>19.041666666666671</v>
      </c>
      <c r="M25" s="6">
        <f t="shared" ref="M25" si="95">($C$5*($C$6*M$13*(1-(1/L$13))))-$C$10</f>
        <v>8.5000000000000036</v>
      </c>
      <c r="N25" s="6">
        <f t="shared" ref="N25" si="96">($B$5*($B$6*O$13*(1-(1/N$13))))-$B$10</f>
        <v>41.828125</v>
      </c>
      <c r="O25" s="6">
        <f t="shared" ref="O25" si="97">($C$5*($C$6*O$13*(1-(1/N$13))))-$C$10</f>
        <v>28.1875</v>
      </c>
      <c r="P25" s="6">
        <f t="shared" ref="P25" si="98">($B$5*($B$6*Q$13*(1-(1/P$13))))-$B$10</f>
        <v>32.0625</v>
      </c>
      <c r="Q25" s="6">
        <f t="shared" ref="Q25" si="99">($C$5*($C$6*Q$13*(1-(1/P$13))))-$C$10</f>
        <v>19.75</v>
      </c>
      <c r="R25" s="6">
        <f t="shared" ref="R25" si="100">($B$5*($B$6*S$13*(1-(1/R$13))))-$B$10</f>
        <v>22.296875000000004</v>
      </c>
      <c r="S25" s="6">
        <f t="shared" ref="S25" si="101">($C$5*($C$6*S$13*(1-(1/R$13))))-$C$10</f>
        <v>11.3125</v>
      </c>
    </row>
    <row r="26" spans="1:19" x14ac:dyDescent="0.3">
      <c r="A26" s="1">
        <f t="shared" si="1"/>
        <v>9</v>
      </c>
      <c r="B26" s="6">
        <f t="shared" si="2"/>
        <v>25.552083333333336</v>
      </c>
      <c r="C26" s="6">
        <f t="shared" si="3"/>
        <v>14.125</v>
      </c>
      <c r="D26" s="6">
        <f t="shared" si="2"/>
        <v>19.041666666666668</v>
      </c>
      <c r="E26" s="6">
        <f t="shared" si="3"/>
        <v>8.5</v>
      </c>
      <c r="F26" s="6">
        <f t="shared" ref="F26" si="102">($B$5*($B$6*G$13*(1-(1/F$13))))-$B$10</f>
        <v>12.53125</v>
      </c>
      <c r="G26" s="6">
        <f t="shared" ref="G26" si="103">($C$5*($C$6*G$13*(1-(1/F$13))))-$C$10</f>
        <v>2.875</v>
      </c>
      <c r="H26" s="6">
        <f t="shared" ref="H26" si="104">($B$5*($B$6*I$13*(1-(1/H$13))))-$B$10</f>
        <v>36.402777777777786</v>
      </c>
      <c r="I26" s="6">
        <f t="shared" ref="I26" si="105">($C$5*($C$6*I$13*(1-(1/H$13))))-$C$10</f>
        <v>23.500000000000007</v>
      </c>
      <c r="J26" s="6">
        <f t="shared" ref="J26" si="106">($B$5*($B$6*K$13*(1-(1/J$13))))-$B$10</f>
        <v>27.722222222222229</v>
      </c>
      <c r="K26" s="6">
        <f t="shared" ref="K26" si="107">($C$5*($C$6*K$13*(1-(1/J$13))))-$C$10</f>
        <v>16.000000000000004</v>
      </c>
      <c r="L26" s="6">
        <f t="shared" ref="L26" si="108">($B$5*($B$6*M$13*(1-(1/L$13))))-$B$10</f>
        <v>19.041666666666671</v>
      </c>
      <c r="M26" s="6">
        <f t="shared" ref="M26" si="109">($C$5*($C$6*M$13*(1-(1/L$13))))-$C$10</f>
        <v>8.5000000000000036</v>
      </c>
      <c r="N26" s="6">
        <f t="shared" ref="N26" si="110">($B$5*($B$6*O$13*(1-(1/N$13))))-$B$10</f>
        <v>41.828125</v>
      </c>
      <c r="O26" s="6">
        <f t="shared" ref="O26" si="111">($C$5*($C$6*O$13*(1-(1/N$13))))-$C$10</f>
        <v>28.1875</v>
      </c>
      <c r="P26" s="6">
        <f t="shared" ref="P26" si="112">($B$5*($B$6*Q$13*(1-(1/P$13))))-$B$10</f>
        <v>32.0625</v>
      </c>
      <c r="Q26" s="6">
        <f t="shared" ref="Q26" si="113">($C$5*($C$6*Q$13*(1-(1/P$13))))-$C$10</f>
        <v>19.75</v>
      </c>
      <c r="R26" s="6">
        <f t="shared" ref="R26" si="114">($B$5*($B$6*S$13*(1-(1/R$13))))-$B$10</f>
        <v>22.296875000000004</v>
      </c>
      <c r="S26" s="6">
        <f t="shared" ref="S26" si="115">($C$5*($C$6*S$13*(1-(1/R$13))))-$C$10</f>
        <v>11.3125</v>
      </c>
    </row>
    <row r="27" spans="1:19" x14ac:dyDescent="0.3">
      <c r="A27" s="1">
        <f t="shared" si="1"/>
        <v>10</v>
      </c>
      <c r="B27" s="6">
        <f t="shared" si="2"/>
        <v>25.552083333333336</v>
      </c>
      <c r="C27" s="6">
        <f t="shared" si="3"/>
        <v>14.125</v>
      </c>
      <c r="D27" s="6">
        <f t="shared" si="2"/>
        <v>19.041666666666668</v>
      </c>
      <c r="E27" s="6">
        <f t="shared" si="3"/>
        <v>8.5</v>
      </c>
      <c r="F27" s="6">
        <f t="shared" ref="F27" si="116">($B$5*($B$6*G$13*(1-(1/F$13))))-$B$10</f>
        <v>12.53125</v>
      </c>
      <c r="G27" s="6">
        <f t="shared" ref="G27" si="117">($C$5*($C$6*G$13*(1-(1/F$13))))-$C$10</f>
        <v>2.875</v>
      </c>
      <c r="H27" s="6">
        <f t="shared" ref="H27" si="118">($B$5*($B$6*I$13*(1-(1/H$13))))-$B$10</f>
        <v>36.402777777777786</v>
      </c>
      <c r="I27" s="6">
        <f t="shared" ref="I27" si="119">($C$5*($C$6*I$13*(1-(1/H$13))))-$C$10</f>
        <v>23.500000000000007</v>
      </c>
      <c r="J27" s="6">
        <f t="shared" ref="J27" si="120">($B$5*($B$6*K$13*(1-(1/J$13))))-$B$10</f>
        <v>27.722222222222229</v>
      </c>
      <c r="K27" s="6">
        <f t="shared" ref="K27" si="121">($C$5*($C$6*K$13*(1-(1/J$13))))-$C$10</f>
        <v>16.000000000000004</v>
      </c>
      <c r="L27" s="6">
        <f t="shared" ref="L27" si="122">($B$5*($B$6*M$13*(1-(1/L$13))))-$B$10</f>
        <v>19.041666666666671</v>
      </c>
      <c r="M27" s="6">
        <f t="shared" ref="M27" si="123">($C$5*($C$6*M$13*(1-(1/L$13))))-$C$10</f>
        <v>8.5000000000000036</v>
      </c>
      <c r="N27" s="6">
        <f t="shared" ref="N27" si="124">($B$5*($B$6*O$13*(1-(1/N$13))))-$B$10</f>
        <v>41.828125</v>
      </c>
      <c r="O27" s="6">
        <f t="shared" ref="O27" si="125">($C$5*($C$6*O$13*(1-(1/N$13))))-$C$10</f>
        <v>28.1875</v>
      </c>
      <c r="P27" s="6">
        <f t="shared" ref="P27" si="126">($B$5*($B$6*Q$13*(1-(1/P$13))))-$B$10</f>
        <v>32.0625</v>
      </c>
      <c r="Q27" s="6">
        <f t="shared" ref="Q27" si="127">($C$5*($C$6*Q$13*(1-(1/P$13))))-$C$10</f>
        <v>19.75</v>
      </c>
      <c r="R27" s="6">
        <f t="shared" ref="R27" si="128">($B$5*($B$6*S$13*(1-(1/R$13))))-$B$10</f>
        <v>22.296875000000004</v>
      </c>
      <c r="S27" s="6">
        <f t="shared" ref="S27" si="129">($C$5*($C$6*S$13*(1-(1/R$13))))-$C$10</f>
        <v>11.3125</v>
      </c>
    </row>
    <row r="30" spans="1:19" x14ac:dyDescent="0.3">
      <c r="D30" s="1"/>
    </row>
    <row r="31" spans="1:19" x14ac:dyDescent="0.3">
      <c r="D31" s="1"/>
    </row>
    <row r="33" spans="4:8" x14ac:dyDescent="0.3">
      <c r="D33" s="1"/>
      <c r="E33" s="2"/>
    </row>
    <row r="34" spans="4:8" x14ac:dyDescent="0.3">
      <c r="D34" s="1"/>
    </row>
    <row r="35" spans="4:8" x14ac:dyDescent="0.3">
      <c r="D35" s="1"/>
    </row>
    <row r="36" spans="4:8" x14ac:dyDescent="0.3">
      <c r="D36" s="1"/>
      <c r="G36" s="3"/>
      <c r="H36" s="3"/>
    </row>
    <row r="37" spans="4:8" x14ac:dyDescent="0.3">
      <c r="D37" s="1"/>
      <c r="G37" s="3"/>
      <c r="H37" s="3"/>
    </row>
    <row r="38" spans="4:8" x14ac:dyDescent="0.3">
      <c r="D38" s="1"/>
      <c r="G38" s="3"/>
      <c r="H38" s="3"/>
    </row>
    <row r="39" spans="4:8" x14ac:dyDescent="0.3">
      <c r="D39" s="1"/>
      <c r="G39" s="3"/>
      <c r="H39" s="3"/>
    </row>
    <row r="40" spans="4:8" x14ac:dyDescent="0.3">
      <c r="D40" s="1"/>
      <c r="G40" s="3"/>
      <c r="H40" s="3"/>
    </row>
    <row r="41" spans="4:8" x14ac:dyDescent="0.3">
      <c r="D41" s="1"/>
      <c r="G41" s="3"/>
      <c r="H41" s="3"/>
    </row>
    <row r="42" spans="4:8" x14ac:dyDescent="0.3">
      <c r="D42" s="1"/>
      <c r="G42" s="3"/>
      <c r="H42" s="3"/>
    </row>
    <row r="43" spans="4:8" x14ac:dyDescent="0.3">
      <c r="D43" s="1"/>
      <c r="G43" s="3"/>
      <c r="H43" s="3"/>
    </row>
    <row r="44" spans="4:8" x14ac:dyDescent="0.3">
      <c r="D44" s="1"/>
      <c r="G44" s="3"/>
      <c r="H44" s="3"/>
    </row>
  </sheetData>
  <mergeCells count="1">
    <mergeCell ref="G1:J1"/>
  </mergeCells>
  <pageMargins left="0.75" right="0.75" top="1" bottom="1" header="0.5" footer="0.5"/>
  <pageSetup paperSize="9" orientation="portrait" horizontalDpi="0" verticalDpi="0"/>
  <ignoredErrors>
    <ignoredError sqref="C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ejercitacion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Vazquez</dc:creator>
  <cp:lastModifiedBy>Federico Lopez</cp:lastModifiedBy>
  <dcterms:created xsi:type="dcterms:W3CDTF">2018-04-29T16:03:21Z</dcterms:created>
  <dcterms:modified xsi:type="dcterms:W3CDTF">2022-06-01T02:30:55Z</dcterms:modified>
</cp:coreProperties>
</file>