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3/Historia Economica/TP 3/"/>
    </mc:Choice>
  </mc:AlternateContent>
  <xr:revisionPtr revIDLastSave="1" documentId="8_{50AF34D7-9BAA-44E0-B272-F2518459D453}" xr6:coauthVersionLast="47" xr6:coauthVersionMax="47" xr10:uidLastSave="{BC0A59D3-CEFD-49B2-BDA0-1FD3F9A05624}"/>
  <bookViews>
    <workbookView xWindow="-108" yWindow="-108" windowWidth="23256" windowHeight="12456" tabRatio="500" xr2:uid="{00000000-000D-0000-FFFF-FFFF00000000}"/>
  </bookViews>
  <sheets>
    <sheet name="EJ. 3" sheetId="8" r:id="rId1"/>
    <sheet name="Ejercitacion 4" sheetId="5" r:id="rId2"/>
    <sheet name="Ej. 5" sheetId="7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8" l="1"/>
  <c r="B23" i="8"/>
  <c r="E17" i="8"/>
  <c r="F17" i="8" s="1"/>
  <c r="G17" i="8" s="1"/>
  <c r="E18" i="8"/>
  <c r="F18" i="8" s="1"/>
  <c r="G18" i="8" s="1"/>
  <c r="E19" i="8"/>
  <c r="F19" i="8" s="1"/>
  <c r="G19" i="8" s="1"/>
  <c r="E20" i="8"/>
  <c r="E21" i="8"/>
  <c r="F21" i="8" s="1"/>
  <c r="G21" i="8" s="1"/>
  <c r="E16" i="8"/>
  <c r="F16" i="8" s="1"/>
  <c r="F23" i="8" s="1"/>
  <c r="C17" i="8"/>
  <c r="D17" i="8" s="1"/>
  <c r="C18" i="8"/>
  <c r="D18" i="8" s="1"/>
  <c r="C19" i="8"/>
  <c r="D19" i="8" s="1"/>
  <c r="D23" i="8" s="1"/>
  <c r="C20" i="8"/>
  <c r="D20" i="8" s="1"/>
  <c r="C21" i="8"/>
  <c r="D21" i="8" s="1"/>
  <c r="C16" i="8"/>
  <c r="F20" i="8"/>
  <c r="G20" i="8" s="1"/>
  <c r="D16" i="8"/>
  <c r="B8" i="8" a="1"/>
  <c r="B8" i="8" s="1"/>
  <c r="D28" i="8" s="1"/>
  <c r="D29" i="8" s="1"/>
  <c r="G16" i="8" l="1"/>
  <c r="C28" i="8"/>
  <c r="C29" i="8" s="1"/>
  <c r="D22" i="8"/>
  <c r="F22" i="8"/>
  <c r="F24" i="8" l="1"/>
  <c r="E28" i="8" s="1"/>
  <c r="C28" i="5"/>
  <c r="A28" i="5"/>
  <c r="B8" i="7" a="1"/>
  <c r="B8" i="7" s="1"/>
  <c r="B10" i="5" a="1"/>
  <c r="B10" i="5" s="1"/>
  <c r="C17" i="5" s="1"/>
  <c r="C18" i="5" l="1"/>
  <c r="C19" i="5"/>
  <c r="C20" i="5"/>
  <c r="C21" i="5"/>
  <c r="C2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<sst xmlns="http://schemas.openxmlformats.org/spreadsheetml/2006/main" count="84" uniqueCount="47">
  <si>
    <t>Región</t>
  </si>
  <si>
    <t>Distancia de Roma (en km)</t>
  </si>
  <si>
    <t>Precio en Roma (HS)</t>
  </si>
  <si>
    <t>Precio en la provincia (HS)</t>
  </si>
  <si>
    <t>“Descuento” por la distancia de Roma (HS)</t>
  </si>
  <si>
    <t xml:space="preserve">Sicilia </t>
  </si>
  <si>
    <t xml:space="preserve">España </t>
  </si>
  <si>
    <t>Italia</t>
  </si>
  <si>
    <t>Asia Menor</t>
  </si>
  <si>
    <t>Egipto</t>
  </si>
  <si>
    <t>Palestina</t>
  </si>
  <si>
    <t>3.00-4.00</t>
  </si>
  <si>
    <t>2.00-3.00</t>
  </si>
  <si>
    <t>5.00-6.00</t>
  </si>
  <si>
    <t>2.00-2.25</t>
  </si>
  <si>
    <t>2.00-2.5</t>
  </si>
  <si>
    <t>Pendiente</t>
  </si>
  <si>
    <t>Ordenada</t>
  </si>
  <si>
    <t>Error</t>
  </si>
  <si>
    <t>Error^2</t>
  </si>
  <si>
    <t>R^2?</t>
  </si>
  <si>
    <t>Datos reales</t>
  </si>
  <si>
    <t>Distancias (x)</t>
  </si>
  <si>
    <t>Diferencias estimadas</t>
  </si>
  <si>
    <t>xq son iguales?</t>
  </si>
  <si>
    <t>Diferencia con el promedio (deberia ser con los estimados o de los datos reales?)</t>
  </si>
  <si>
    <t>2,00-3,00</t>
  </si>
  <si>
    <t>3,00-4,00</t>
  </si>
  <si>
    <t>5,00-6,00</t>
  </si>
  <si>
    <t>2,00-2,25</t>
  </si>
  <si>
    <t>2,00-2,5</t>
  </si>
  <si>
    <t>Distance discount</t>
  </si>
  <si>
    <t>(No es lo que le da a él)</t>
  </si>
  <si>
    <t>square of the difference with the estimated values</t>
  </si>
  <si>
    <t>R^2</t>
  </si>
  <si>
    <t>Constante</t>
  </si>
  <si>
    <t>N (Obs)</t>
  </si>
  <si>
    <t>Distancia</t>
  </si>
  <si>
    <t>Coeficiente (Pendiente B1)</t>
  </si>
  <si>
    <t>B1 Ordenada</t>
  </si>
  <si>
    <t>Grados de libertad</t>
  </si>
  <si>
    <t>?</t>
  </si>
  <si>
    <t>Cuadrado de diferencia con el promedio</t>
  </si>
  <si>
    <t>Raiz</t>
  </si>
  <si>
    <t>NO</t>
  </si>
  <si>
    <t>Suma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</si>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</sst>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64" fontId="0" fillId="0" borderId="0" xfId="0" applyNumberFormat="1"/>
    <xf numFmtId="0" fontId="0" fillId="4" borderId="0" xfId="0" applyFill="1"/>
    <xf numFmtId="0" fontId="0" fillId="0" borderId="6" xfId="0" applyBorder="1"/>
    <xf numFmtId="165" fontId="0" fillId="0" borderId="6" xfId="0" applyNumberFormat="1" applyBorder="1"/>
    <xf numFmtId="165" fontId="0" fillId="4" borderId="0" xfId="0" applyNumberFormat="1" applyFill="1"/>
    <xf numFmtId="165" fontId="2" fillId="0" borderId="6" xfId="0" applyNumberFormat="1" applyFont="1" applyBorder="1"/>
    <xf numFmtId="165" fontId="0" fillId="2" borderId="6" xfId="0" applyNumberFormat="1" applyFill="1" applyBorder="1"/>
    <xf numFmtId="165" fontId="0" fillId="0" borderId="0" xfId="0" applyNumberFormat="1"/>
    <xf numFmtId="165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87975663014847"/>
          <c:y val="9.9406376896043119E-2"/>
          <c:w val="0.83626840964103788"/>
          <c:h val="0.74375075113352873"/>
        </c:manualLayout>
      </c:layout>
      <c:scatterChart>
        <c:scatterStyle val="lineMarker"/>
        <c:varyColors val="0"/>
        <c:ser>
          <c:idx val="0"/>
          <c:order val="0"/>
          <c:tx>
            <c:v>Datos originales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4AD3CBE-6311-47FC-BEC4-816250C86BFB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{84AD3CBE-6311-47FC-BEC4-816250C86BFB}</c15:txfldGUID>
                      <c15:f>'Ejercitacion 4'!$A$2</c15:f>
                      <c15:dlblFieldTableCache>
                        <c:ptCount val="1"/>
                        <c:pt idx="0">
                          <c:v>Sicilia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02CB-43A1-B883-C2B921F0D30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1A2912-B1DB-42ED-8D6A-411D5610D9E2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{271A2912-B1DB-42ED-8D6A-411D5610D9E2}</c15:txfldGUID>
                      <c15:f>'Ejercitacion 4'!$A$3</c15:f>
                      <c15:dlblFieldTableCache>
                        <c:ptCount val="1"/>
                        <c:pt idx="0">
                          <c:v>España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02CB-43A1-B883-C2B921F0D308}"/>
                </c:ext>
              </c:extLst>
            </c:dLbl>
            <c:dLbl>
              <c:idx val="2"/>
              <c:layout>
                <c:manualLayout>
                  <c:x val="-6.1765352111952859E-2"/>
                  <c:y val="3.9279275998324745E-2"/>
                </c:manualLayout>
              </c:layout>
              <c:tx>
                <c:rich>
                  <a:bodyPr/>
                  <a:lstStyle/>
                  <a:p>
                    <a:fld id="{89ADF0C0-E76D-4005-835B-4CE6DF15BABC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{89ADF0C0-E76D-4005-835B-4CE6DF15BABC}</c15:txfldGUID>
                      <c15:f>'Ejercitacion 4'!$A$4</c15:f>
                      <c15:dlblFieldTableCache>
                        <c:ptCount val="1"/>
                        <c:pt idx="0">
                          <c:v>Italia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02CB-43A1-B883-C2B921F0D308}"/>
                </c:ext>
              </c:extLst>
            </c:dLbl>
            <c:dLbl>
              <c:idx val="3"/>
              <c:layout>
                <c:manualLayout>
                  <c:x val="-1.2729342191993972E-2"/>
                  <c:y val="-3.0098148114427226E-2"/>
                </c:manualLayout>
              </c:layout>
              <c:tx>
                <c:rich>
                  <a:bodyPr/>
                  <a:lstStyle/>
                  <a:p>
                    <a:fld id="{149D187A-5723-4AB9-A218-FAD89157F71D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{149D187A-5723-4AB9-A218-FAD89157F71D}</c15:txfldGUID>
                      <c15:f>'Ejercitacion 4'!$A$5</c15:f>
                      <c15:dlblFieldTableCache>
                        <c:ptCount val="1"/>
                        <c:pt idx="0">
                          <c:v>Asia Menor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02CB-43A1-B883-C2B921F0D30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B15CC8C-0275-4100-882F-5D8DD2073F0C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{AB15CC8C-0275-4100-882F-5D8DD2073F0C}</c15:txfldGUID>
                      <c15:f>'Ejercitacion 4'!$A$6</c15:f>
                      <c15:dlblFieldTableCache>
                        <c:ptCount val="1"/>
                        <c:pt idx="0">
                          <c:v>Egipto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02CB-43A1-B883-C2B921F0D308}"/>
                </c:ext>
              </c:extLst>
            </c:dLbl>
            <c:dLbl>
              <c:idx val="5"/>
              <c:layout>
                <c:manualLayout>
                  <c:x val="-9.485841389968018E-3"/>
                  <c:y val="1.1528306353223871E-2"/>
                </c:manualLayout>
              </c:layout>
              <c:tx>
                <c:rich>
                  <a:bodyPr/>
                  <a:lstStyle/>
                  <a:p>
                    <a:fld id="{6F769826-5A2C-4F24-B5A8-0BA5ED248356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{6F769826-5A2C-4F24-B5A8-0BA5ED248356}</c15:txfldGUID>
                      <c15:f>'Ejercitacion 4'!$A$7</c15:f>
                      <c15:dlblFieldTableCache>
                        <c:ptCount val="1"/>
                        <c:pt idx="0">
                          <c:v>Palestina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02CB-43A1-B883-C2B921F0D3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'EJ. 3'!$B$2:$B$7</c:f>
              <c:numCache>
                <c:formatCode>General</c:formatCode>
                <c:ptCount val="6"/>
                <c:pt idx="0">
                  <c:v>427</c:v>
                </c:pt>
                <c:pt idx="1">
                  <c:v>1363</c:v>
                </c:pt>
                <c:pt idx="2">
                  <c:v>1510</c:v>
                </c:pt>
                <c:pt idx="3">
                  <c:v>1724</c:v>
                </c:pt>
                <c:pt idx="4">
                  <c:v>1953</c:v>
                </c:pt>
                <c:pt idx="5">
                  <c:v>2298</c:v>
                </c:pt>
              </c:numCache>
            </c:numRef>
          </c:xVal>
          <c:yVal>
            <c:numRef>
              <c:f>'EJ. 3'!$E$2:$E$7</c:f>
              <c:numCache>
                <c:formatCode>General</c:formatCode>
                <c:ptCount val="6"/>
                <c:pt idx="0">
                  <c:v>-1.5</c:v>
                </c:pt>
                <c:pt idx="1">
                  <c:v>-2.5</c:v>
                </c:pt>
                <c:pt idx="2">
                  <c:v>-3</c:v>
                </c:pt>
                <c:pt idx="3">
                  <c:v>-3.13</c:v>
                </c:pt>
                <c:pt idx="4">
                  <c:v>-4</c:v>
                </c:pt>
                <c:pt idx="5">
                  <c:v>-3.25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2CB-43A1-B883-C2B921F0D308}"/>
            </c:ext>
          </c:extLst>
        </c:ser>
        <c:ser>
          <c:idx val="1"/>
          <c:order val="1"/>
          <c:tx>
            <c:v>cuadrados de errores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'EJ. 3'!$B$2:$B$7</c:f>
              <c:numCache>
                <c:formatCode>General</c:formatCode>
                <c:ptCount val="6"/>
                <c:pt idx="0">
                  <c:v>427</c:v>
                </c:pt>
                <c:pt idx="1">
                  <c:v>1363</c:v>
                </c:pt>
                <c:pt idx="2">
                  <c:v>1510</c:v>
                </c:pt>
                <c:pt idx="3">
                  <c:v>1724</c:v>
                </c:pt>
                <c:pt idx="4">
                  <c:v>1953</c:v>
                </c:pt>
                <c:pt idx="5">
                  <c:v>2298</c:v>
                </c:pt>
              </c:numCache>
            </c:numRef>
          </c:xVal>
          <c:yVal>
            <c:numRef>
              <c:f>'EJ. 3'!$D$16:$D$21</c:f>
              <c:numCache>
                <c:formatCode>0.0000</c:formatCode>
                <c:ptCount val="6"/>
                <c:pt idx="0">
                  <c:v>8.68701964003726E-3</c:v>
                </c:pt>
                <c:pt idx="1">
                  <c:v>3.3731838708316732E-2</c:v>
                </c:pt>
                <c:pt idx="2">
                  <c:v>2.1048165802570806E-2</c:v>
                </c:pt>
                <c:pt idx="3">
                  <c:v>6.6387227153043423E-4</c:v>
                </c:pt>
                <c:pt idx="4">
                  <c:v>0.39561117022220771</c:v>
                </c:pt>
                <c:pt idx="5">
                  <c:v>0.27348233855858778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EC-42FE-B608-3E4DD4542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396800"/>
        <c:axId val="959395968"/>
      </c:scatterChart>
      <c:valAx>
        <c:axId val="95939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Distancia a Roma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low"/>
        <c:spPr>
          <a:pattFill prst="pct5">
            <a:fgClr>
              <a:schemeClr val="tx1"/>
            </a:fgClr>
            <a:bgClr>
              <a:schemeClr val="bg1"/>
            </a:bgClr>
          </a:patt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95968"/>
        <c:crosses val="autoZero"/>
        <c:crossBetween val="midCat"/>
      </c:valAx>
      <c:valAx>
        <c:axId val="959395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Descuento</a:t>
                </a:r>
                <a:r>
                  <a:rPr lang="en-GB" baseline="0"/>
                  <a:t> por distancia a Roma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9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55052506748353"/>
          <c:y val="8.5530892073492709E-2"/>
          <c:w val="0.83626840964103788"/>
          <c:h val="0.743750751133528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'Ejercitacion 4'!$E$1</c:f>
              <c:strCache>
                <c:ptCount val="1"/>
                <c:pt idx="0">
                  <c:v>“Descuento” por la distancia de Roma (HS)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4AD3CBE-6311-47FC-BEC4-816250C86BFB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{84AD3CBE-6311-47FC-BEC4-816250C86BFB}</c15:txfldGUID>
                      <c15:f>'Ejercitacion 4'!$A$2</c15:f>
                      <c15:dlblFieldTableCache>
                        <c:ptCount val="1"/>
                        <c:pt idx="0">
                          <c:v>Sicilia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B8F1-4E72-8394-B44832CCFC2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1A2912-B1DB-42ED-8D6A-411D5610D9E2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{271A2912-B1DB-42ED-8D6A-411D5610D9E2}</c15:txfldGUID>
                      <c15:f>'Ejercitacion 4'!$A$3</c15:f>
                      <c15:dlblFieldTableCache>
                        <c:ptCount val="1"/>
                        <c:pt idx="0">
                          <c:v>España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B8F1-4E72-8394-B44832CCFC2A}"/>
                </c:ext>
              </c:extLst>
            </c:dLbl>
            <c:dLbl>
              <c:idx val="2"/>
              <c:layout>
                <c:manualLayout>
                  <c:x val="-6.1765352111952859E-2"/>
                  <c:y val="3.9279275998324745E-2"/>
                </c:manualLayout>
              </c:layout>
              <c:tx>
                <c:rich>
                  <a:bodyPr/>
                  <a:lstStyle/>
                  <a:p>
                    <a:fld id="{89ADF0C0-E76D-4005-835B-4CE6DF15BABC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{89ADF0C0-E76D-4005-835B-4CE6DF15BABC}</c15:txfldGUID>
                      <c15:f>'Ejercitacion 4'!$A$4</c15:f>
                      <c15:dlblFieldTableCache>
                        <c:ptCount val="1"/>
                        <c:pt idx="0">
                          <c:v>Italia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B8F1-4E72-8394-B44832CCFC2A}"/>
                </c:ext>
              </c:extLst>
            </c:dLbl>
            <c:dLbl>
              <c:idx val="3"/>
              <c:layout>
                <c:manualLayout>
                  <c:x val="-1.2729342191993972E-2"/>
                  <c:y val="-3.0098148114427226E-2"/>
                </c:manualLayout>
              </c:layout>
              <c:tx>
                <c:rich>
                  <a:bodyPr/>
                  <a:lstStyle/>
                  <a:p>
                    <a:fld id="{149D187A-5723-4AB9-A218-FAD89157F71D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{149D187A-5723-4AB9-A218-FAD89157F71D}</c15:txfldGUID>
                      <c15:f>'Ejercitacion 4'!$A$5</c15:f>
                      <c15:dlblFieldTableCache>
                        <c:ptCount val="1"/>
                        <c:pt idx="0">
                          <c:v>Asia Menor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B8F1-4E72-8394-B44832CCFC2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B15CC8C-0275-4100-882F-5D8DD2073F0C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{AB15CC8C-0275-4100-882F-5D8DD2073F0C}</c15:txfldGUID>
                      <c15:f>'Ejercitacion 4'!$A$6</c15:f>
                      <c15:dlblFieldTableCache>
                        <c:ptCount val="1"/>
                        <c:pt idx="0">
                          <c:v>Egipto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B8F1-4E72-8394-B44832CCFC2A}"/>
                </c:ext>
              </c:extLst>
            </c:dLbl>
            <c:dLbl>
              <c:idx val="5"/>
              <c:layout>
                <c:manualLayout>
                  <c:x val="-9.485841389968018E-3"/>
                  <c:y val="1.1528306353223871E-2"/>
                </c:manualLayout>
              </c:layout>
              <c:tx>
                <c:rich>
                  <a:bodyPr/>
                  <a:lstStyle/>
                  <a:p>
                    <a:fld id="{6F769826-5A2C-4F24-B5A8-0BA5ED248356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{6F769826-5A2C-4F24-B5A8-0BA5ED248356}</c15:txfldGUID>
                      <c15:f>'Ejercitacion 4'!$A$7</c15:f>
                      <c15:dlblFieldTableCache>
                        <c:ptCount val="1"/>
                        <c:pt idx="0">
                          <c:v>Palestina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B8F1-4E72-8394-B44832CCFC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'Ejercitacion 4'!$B$2:$B$7</c:f>
              <c:numCache>
                <c:formatCode>General</c:formatCode>
                <c:ptCount val="6"/>
                <c:pt idx="0">
                  <c:v>427</c:v>
                </c:pt>
                <c:pt idx="1">
                  <c:v>1363</c:v>
                </c:pt>
                <c:pt idx="2">
                  <c:v>1510</c:v>
                </c:pt>
                <c:pt idx="3">
                  <c:v>1724</c:v>
                </c:pt>
                <c:pt idx="4">
                  <c:v>1953</c:v>
                </c:pt>
                <c:pt idx="5">
                  <c:v>2298</c:v>
                </c:pt>
              </c:numCache>
            </c:numRef>
          </c:xVal>
          <c:yVal>
            <c:numRef>
              <c:f>'Ejercitacion 4'!$E$2:$E$7</c:f>
              <c:numCache>
                <c:formatCode>General</c:formatCode>
                <c:ptCount val="6"/>
                <c:pt idx="0">
                  <c:v>-1.5</c:v>
                </c:pt>
                <c:pt idx="1">
                  <c:v>-2.5</c:v>
                </c:pt>
                <c:pt idx="2">
                  <c:v>-3</c:v>
                </c:pt>
                <c:pt idx="3">
                  <c:v>-3.13</c:v>
                </c:pt>
                <c:pt idx="4">
                  <c:v>-4</c:v>
                </c:pt>
                <c:pt idx="5">
                  <c:v>-3.25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1-4E72-8394-B44832CCFC2A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'Ejercitacion 4'!$B$17:$B$23</c:f>
              <c:numCache>
                <c:formatCode>General</c:formatCode>
                <c:ptCount val="7"/>
                <c:pt idx="0">
                  <c:v>427</c:v>
                </c:pt>
                <c:pt idx="1">
                  <c:v>1363</c:v>
                </c:pt>
                <c:pt idx="2">
                  <c:v>1510</c:v>
                </c:pt>
                <c:pt idx="3">
                  <c:v>1724</c:v>
                </c:pt>
                <c:pt idx="4">
                  <c:v>1953</c:v>
                </c:pt>
                <c:pt idx="5">
                  <c:v>2298</c:v>
                </c:pt>
              </c:numCache>
            </c:numRef>
          </c:xVal>
          <c:yVal>
            <c:numRef>
              <c:f>'Ejercitacion 4'!$C$17:$C$23</c:f>
              <c:numCache>
                <c:formatCode>General</c:formatCode>
                <c:ptCount val="7"/>
                <c:pt idx="0">
                  <c:v>-1.5932041825243763</c:v>
                </c:pt>
                <c:pt idx="1">
                  <c:v>-2.6836622952821747</c:v>
                </c:pt>
                <c:pt idx="2">
                  <c:v>-2.8549201399140087</c:v>
                </c:pt>
                <c:pt idx="3">
                  <c:v>-3.1042342810787193</c:v>
                </c:pt>
                <c:pt idx="4">
                  <c:v>-3.3710237125119837</c:v>
                </c:pt>
                <c:pt idx="5">
                  <c:v>-3.7729553886887368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F1-4E72-8394-B44832CC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396800"/>
        <c:axId val="959395968"/>
      </c:scatterChart>
      <c:valAx>
        <c:axId val="95939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Distancia a Roma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95968"/>
        <c:crosses val="autoZero"/>
        <c:crossBetween val="midCat"/>
      </c:valAx>
      <c:valAx>
        <c:axId val="959395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Descuento</a:t>
                </a:r>
                <a:r>
                  <a:rPr lang="en-GB" baseline="0"/>
                  <a:t> por distancia a Roma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9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0</xdr:row>
      <xdr:rowOff>342900</xdr:rowOff>
    </xdr:from>
    <xdr:to>
      <xdr:col>11</xdr:col>
      <xdr:colOff>453722</xdr:colOff>
      <xdr:row>13</xdr:row>
      <xdr:rowOff>388620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7CCF5E-0B2E-4E6D-A9EA-CB3C73DA7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98232</xdr:colOff>
      <xdr:row>0</xdr:row>
      <xdr:rowOff>101380</xdr:rowOff>
    </xdr:from>
    <xdr:to>
      <xdr:col>11</xdr:col>
      <xdr:colOff>422083</xdr:colOff>
      <xdr:row>11</xdr:row>
      <xdr:rowOff>17891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09E11F-B665-47B0-98C0-9AE660431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0F99-ADDC-48E7-B9B5-2236FC7C1E54}">
  <dimension ref="A1:G30"/>
  <sheetViews>
    <sheetView tabSelected="1" workbookViewId="0">
      <selection activeCell="D28" sqref="D28"/>
    </sheetView>
  </sheetViews>
  <sheetFormatPr baseColWidth="10" defaultRowHeight="15.6" x14ac:dyDescent="0.3"/>
  <cols>
    <col min="1" max="1" width="10.3984375" customWidth="1"/>
    <col min="2" max="2" width="9.5" customWidth="1"/>
    <col min="3" max="3" width="8.09765625" customWidth="1"/>
    <col min="4" max="4" width="11.09765625" customWidth="1"/>
    <col min="5" max="5" width="10.5" customWidth="1"/>
    <col min="6" max="6" width="9.69921875" customWidth="1"/>
    <col min="7" max="7" width="11.5" customWidth="1"/>
  </cols>
  <sheetData>
    <row r="1" spans="1:7" ht="55.8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7" ht="16.2" thickBot="1" x14ac:dyDescent="0.35">
      <c r="A2" s="11" t="s">
        <v>5</v>
      </c>
      <c r="B2" s="12">
        <v>427</v>
      </c>
      <c r="C2" s="12">
        <v>4</v>
      </c>
      <c r="D2" s="12" t="s">
        <v>26</v>
      </c>
      <c r="E2" s="12">
        <v>-1.5</v>
      </c>
    </row>
    <row r="3" spans="1:7" ht="16.2" thickBot="1" x14ac:dyDescent="0.35">
      <c r="A3" s="11" t="s">
        <v>6</v>
      </c>
      <c r="B3" s="12">
        <v>1363</v>
      </c>
      <c r="C3" s="12" t="s">
        <v>27</v>
      </c>
      <c r="D3" s="12">
        <v>1</v>
      </c>
      <c r="E3" s="12">
        <v>-2.5</v>
      </c>
    </row>
    <row r="4" spans="1:7" ht="16.2" thickBot="1" x14ac:dyDescent="0.35">
      <c r="A4" s="11" t="s">
        <v>7</v>
      </c>
      <c r="B4" s="12">
        <v>1510</v>
      </c>
      <c r="C4" s="12" t="s">
        <v>27</v>
      </c>
      <c r="D4" s="12">
        <v>0.5</v>
      </c>
      <c r="E4" s="12">
        <v>-3</v>
      </c>
    </row>
    <row r="5" spans="1:7" ht="16.2" thickBot="1" x14ac:dyDescent="0.35">
      <c r="A5" s="11" t="s">
        <v>8</v>
      </c>
      <c r="B5" s="12">
        <v>1724</v>
      </c>
      <c r="C5" s="12" t="s">
        <v>28</v>
      </c>
      <c r="D5" s="12" t="s">
        <v>29</v>
      </c>
      <c r="E5" s="12">
        <v>-3.13</v>
      </c>
    </row>
    <row r="6" spans="1:7" ht="16.2" thickBot="1" x14ac:dyDescent="0.35">
      <c r="A6" s="11" t="s">
        <v>9</v>
      </c>
      <c r="B6" s="12">
        <v>1953</v>
      </c>
      <c r="C6" s="12" t="s">
        <v>28</v>
      </c>
      <c r="D6" s="12">
        <v>1.5</v>
      </c>
      <c r="E6" s="12">
        <v>-4</v>
      </c>
    </row>
    <row r="7" spans="1:7" ht="16.2" thickBot="1" x14ac:dyDescent="0.35">
      <c r="A7" s="11" t="s">
        <v>10</v>
      </c>
      <c r="B7" s="12">
        <v>2298</v>
      </c>
      <c r="C7" s="12" t="s">
        <v>28</v>
      </c>
      <c r="D7" s="12" t="s">
        <v>30</v>
      </c>
      <c r="E7" s="12">
        <v>-3.25</v>
      </c>
    </row>
    <row r="8" spans="1:7" ht="41.4" x14ac:dyDescent="0.3">
      <c r="A8" s="14" t="s">
        <v>38</v>
      </c>
      <c r="B8" cm="1">
        <f t="array" ref="B8:C12">+LINEST(E2:E7, B2:B7, TRUE, TRUE)</f>
        <v>-1.1650193512369644E-3</v>
      </c>
      <c r="C8">
        <v>-1.0957409195461925</v>
      </c>
      <c r="D8" t="s">
        <v>39</v>
      </c>
    </row>
    <row r="9" spans="1:7" x14ac:dyDescent="0.3">
      <c r="B9">
        <v>2.9904361528902793E-4</v>
      </c>
      <c r="C9">
        <v>0.49421254389375641</v>
      </c>
    </row>
    <row r="10" spans="1:7" x14ac:dyDescent="0.3">
      <c r="A10" s="15" t="s">
        <v>34</v>
      </c>
      <c r="B10" s="7">
        <v>0.7914210870842262</v>
      </c>
      <c r="C10">
        <v>0.42814261794501673</v>
      </c>
    </row>
    <row r="11" spans="1:7" x14ac:dyDescent="0.3">
      <c r="B11">
        <v>15.177394033188959</v>
      </c>
      <c r="C11">
        <v>4</v>
      </c>
      <c r="D11" t="s">
        <v>40</v>
      </c>
    </row>
    <row r="12" spans="1:7" x14ac:dyDescent="0.3">
      <c r="B12">
        <v>2.7821089281300835</v>
      </c>
      <c r="C12">
        <v>0.73322440520325027</v>
      </c>
    </row>
    <row r="14" spans="1:7" ht="78" x14ac:dyDescent="0.3">
      <c r="D14" s="13" t="s">
        <v>33</v>
      </c>
      <c r="G14" t="s">
        <v>44</v>
      </c>
    </row>
    <row r="15" spans="1:7" x14ac:dyDescent="0.3">
      <c r="A15" s="18"/>
      <c r="B15" s="18" t="s">
        <v>23</v>
      </c>
      <c r="C15" s="18" t="s">
        <v>18</v>
      </c>
      <c r="D15" s="18" t="s">
        <v>19</v>
      </c>
      <c r="E15" s="18" t="s">
        <v>25</v>
      </c>
      <c r="F15" s="18" t="s">
        <v>42</v>
      </c>
      <c r="G15" s="17" t="s">
        <v>43</v>
      </c>
    </row>
    <row r="16" spans="1:7" x14ac:dyDescent="0.3">
      <c r="A16" s="18">
        <v>1</v>
      </c>
      <c r="B16" s="19">
        <v>-1.5932041825243763</v>
      </c>
      <c r="C16" s="19">
        <f t="shared" ref="C16:C21" si="0">+B16-E2</f>
        <v>-9.3204182524376344E-2</v>
      </c>
      <c r="D16" s="19">
        <f t="shared" ref="D16:D21" si="1">+C16^2</f>
        <v>8.68701964003726E-3</v>
      </c>
      <c r="E16" s="19">
        <f t="shared" ref="E16:E21" si="2">+E2-(AVERAGE($B$16:$B$21))</f>
        <v>1.3966666666666665</v>
      </c>
      <c r="F16" s="19">
        <f t="shared" ref="F16:F21" si="3">+E16^2</f>
        <v>1.9506777777777773</v>
      </c>
      <c r="G16" s="20">
        <f>+SQRT(F16)</f>
        <v>1.3966666666666665</v>
      </c>
    </row>
    <row r="17" spans="1:7" x14ac:dyDescent="0.3">
      <c r="A17" s="18">
        <v>2</v>
      </c>
      <c r="B17" s="19">
        <v>-2.6836622952821747</v>
      </c>
      <c r="C17" s="19">
        <f t="shared" si="0"/>
        <v>-0.1836622952821747</v>
      </c>
      <c r="D17" s="19">
        <f t="shared" si="1"/>
        <v>3.3731838708316732E-2</v>
      </c>
      <c r="E17" s="19">
        <f t="shared" si="2"/>
        <v>0.3966666666666665</v>
      </c>
      <c r="F17" s="19">
        <f t="shared" si="3"/>
        <v>0.15734444444444431</v>
      </c>
      <c r="G17" s="20">
        <f t="shared" ref="G17:G21" si="4">+SQRT(F17)</f>
        <v>0.3966666666666665</v>
      </c>
    </row>
    <row r="18" spans="1:7" x14ac:dyDescent="0.3">
      <c r="A18" s="18">
        <v>3</v>
      </c>
      <c r="B18" s="19">
        <v>-2.8549201399140087</v>
      </c>
      <c r="C18" s="19">
        <f t="shared" si="0"/>
        <v>0.14507986008599127</v>
      </c>
      <c r="D18" s="19">
        <f t="shared" si="1"/>
        <v>2.1048165802570806E-2</v>
      </c>
      <c r="E18" s="19">
        <f t="shared" si="2"/>
        <v>-0.1033333333333335</v>
      </c>
      <c r="F18" s="19">
        <f t="shared" si="3"/>
        <v>1.0677777777777812E-2</v>
      </c>
      <c r="G18" s="20">
        <f t="shared" si="4"/>
        <v>0.1033333333333335</v>
      </c>
    </row>
    <row r="19" spans="1:7" x14ac:dyDescent="0.3">
      <c r="A19" s="18">
        <v>4</v>
      </c>
      <c r="B19" s="19">
        <v>-3.1042342810787193</v>
      </c>
      <c r="C19" s="19">
        <f t="shared" si="0"/>
        <v>2.5765718921280545E-2</v>
      </c>
      <c r="D19" s="19">
        <f t="shared" si="1"/>
        <v>6.6387227153043423E-4</v>
      </c>
      <c r="E19" s="19">
        <f t="shared" si="2"/>
        <v>-0.23333333333333339</v>
      </c>
      <c r="F19" s="19">
        <f t="shared" si="3"/>
        <v>5.4444444444444469E-2</v>
      </c>
      <c r="G19" s="20">
        <f t="shared" si="4"/>
        <v>0.23333333333333339</v>
      </c>
    </row>
    <row r="20" spans="1:7" x14ac:dyDescent="0.3">
      <c r="A20" s="18">
        <v>5</v>
      </c>
      <c r="B20" s="19">
        <v>-3.3710237125119837</v>
      </c>
      <c r="C20" s="19">
        <f t="shared" si="0"/>
        <v>0.62897628748801626</v>
      </c>
      <c r="D20" s="19">
        <f t="shared" si="1"/>
        <v>0.39561117022220771</v>
      </c>
      <c r="E20" s="19">
        <f t="shared" si="2"/>
        <v>-1.1033333333333335</v>
      </c>
      <c r="F20" s="19">
        <f t="shared" si="3"/>
        <v>1.2173444444444448</v>
      </c>
      <c r="G20" s="20">
        <f t="shared" si="4"/>
        <v>1.1033333333333335</v>
      </c>
    </row>
    <row r="21" spans="1:7" x14ac:dyDescent="0.3">
      <c r="A21" s="18">
        <v>6</v>
      </c>
      <c r="B21" s="19">
        <v>-3.7729553886887368</v>
      </c>
      <c r="C21" s="19">
        <f t="shared" si="0"/>
        <v>-0.52295538868873681</v>
      </c>
      <c r="D21" s="19">
        <f t="shared" si="1"/>
        <v>0.27348233855858778</v>
      </c>
      <c r="E21" s="19">
        <f t="shared" si="2"/>
        <v>-0.3533333333333335</v>
      </c>
      <c r="F21" s="19">
        <f t="shared" si="3"/>
        <v>0.12484444444444456</v>
      </c>
      <c r="G21" s="20">
        <f t="shared" si="4"/>
        <v>0.3533333333333335</v>
      </c>
    </row>
    <row r="22" spans="1:7" x14ac:dyDescent="0.3">
      <c r="A22" s="18" t="s">
        <v>45</v>
      </c>
      <c r="B22" s="19">
        <f>+SUM(B15:B21)</f>
        <v>-17.38</v>
      </c>
      <c r="C22" s="21"/>
      <c r="D22" s="22">
        <f>+SUM(D15:D21)</f>
        <v>0.73322440520325072</v>
      </c>
      <c r="E22" s="19"/>
      <c r="F22" s="22">
        <f>+SUM(F16:F21)</f>
        <v>3.5153333333333339</v>
      </c>
      <c r="G22" s="20"/>
    </row>
    <row r="23" spans="1:7" x14ac:dyDescent="0.3">
      <c r="A23" s="18" t="s">
        <v>46</v>
      </c>
      <c r="B23" s="22">
        <f>+(AVERAGE(B16:B21))</f>
        <v>-2.8966666666666665</v>
      </c>
      <c r="C23" s="22"/>
      <c r="D23" s="22">
        <f t="shared" ref="D23:F23" si="5">+(AVERAGE(D16:D21))</f>
        <v>0.12220406753387512</v>
      </c>
      <c r="E23" s="22"/>
      <c r="F23" s="22">
        <f t="shared" si="5"/>
        <v>0.58588888888888901</v>
      </c>
      <c r="G23" s="20"/>
    </row>
    <row r="24" spans="1:7" x14ac:dyDescent="0.3">
      <c r="B24" s="23"/>
      <c r="C24" s="23"/>
      <c r="D24" s="23"/>
      <c r="E24" s="24" t="s">
        <v>20</v>
      </c>
      <c r="F24" s="24">
        <f>1-(D22/F22)</f>
        <v>0.79142108708422609</v>
      </c>
      <c r="G24" s="20"/>
    </row>
    <row r="25" spans="1:7" ht="46.8" x14ac:dyDescent="0.3">
      <c r="B25" s="16"/>
      <c r="C25" s="16"/>
      <c r="D25" s="16"/>
      <c r="F25" s="25" t="s">
        <v>32</v>
      </c>
    </row>
    <row r="27" spans="1:7" x14ac:dyDescent="0.3">
      <c r="B27" t="s">
        <v>36</v>
      </c>
      <c r="C27" t="s">
        <v>35</v>
      </c>
      <c r="D27" t="s">
        <v>37</v>
      </c>
      <c r="E27" t="s">
        <v>34</v>
      </c>
    </row>
    <row r="28" spans="1:7" x14ac:dyDescent="0.3">
      <c r="A28" t="s">
        <v>31</v>
      </c>
      <c r="B28">
        <v>6</v>
      </c>
      <c r="C28">
        <f>+C8</f>
        <v>-1.0957409195461925</v>
      </c>
      <c r="D28">
        <f>+B8</f>
        <v>-1.1650193512369644E-3</v>
      </c>
      <c r="E28">
        <f>+F24</f>
        <v>0.79142108708422609</v>
      </c>
    </row>
    <row r="29" spans="1:7" x14ac:dyDescent="0.3">
      <c r="C29" s="7">
        <f>+C28/C10</f>
        <v>-2.5592895302165659</v>
      </c>
      <c r="D29" s="7">
        <f>+D28/C10</f>
        <v>-2.7211011060491517E-3</v>
      </c>
    </row>
    <row r="30" spans="1:7" x14ac:dyDescent="0.3">
      <c r="C30" t="s">
        <v>41</v>
      </c>
      <c r="D30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C143-2A84-A943-82AA-90C70C58CA5C}">
  <dimension ref="A1:E28"/>
  <sheetViews>
    <sheetView topLeftCell="A16" zoomScale="115" zoomScaleNormal="115" workbookViewId="0">
      <selection activeCell="E23" sqref="E23"/>
    </sheetView>
  </sheetViews>
  <sheetFormatPr baseColWidth="10" defaultColWidth="11.19921875" defaultRowHeight="15.6" x14ac:dyDescent="0.3"/>
  <cols>
    <col min="2" max="3" width="19.19921875" bestFit="1" customWidth="1"/>
  </cols>
  <sheetData>
    <row r="1" spans="1:5" ht="6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2" thickBot="1" x14ac:dyDescent="0.35">
      <c r="A2" s="3" t="s">
        <v>5</v>
      </c>
      <c r="B2" s="4">
        <v>427</v>
      </c>
      <c r="C2" s="4">
        <v>4</v>
      </c>
      <c r="D2" s="4" t="s">
        <v>12</v>
      </c>
      <c r="E2" s="4">
        <v>-1.5</v>
      </c>
    </row>
    <row r="3" spans="1:5" ht="16.2" thickBot="1" x14ac:dyDescent="0.35">
      <c r="A3" s="3" t="s">
        <v>6</v>
      </c>
      <c r="B3" s="4">
        <v>1363</v>
      </c>
      <c r="C3" s="4" t="s">
        <v>11</v>
      </c>
      <c r="D3" s="4">
        <v>1</v>
      </c>
      <c r="E3" s="4">
        <v>-2.5</v>
      </c>
    </row>
    <row r="4" spans="1:5" ht="16.2" thickBot="1" x14ac:dyDescent="0.35">
      <c r="A4" s="3" t="s">
        <v>7</v>
      </c>
      <c r="B4" s="4">
        <v>1510</v>
      </c>
      <c r="C4" s="4" t="s">
        <v>11</v>
      </c>
      <c r="D4" s="4">
        <v>0.5</v>
      </c>
      <c r="E4" s="4">
        <v>-3</v>
      </c>
    </row>
    <row r="5" spans="1:5" ht="16.2" thickBot="1" x14ac:dyDescent="0.35">
      <c r="A5" s="3" t="s">
        <v>8</v>
      </c>
      <c r="B5" s="4">
        <v>1724</v>
      </c>
      <c r="C5" s="4" t="s">
        <v>13</v>
      </c>
      <c r="D5" s="4" t="s">
        <v>14</v>
      </c>
      <c r="E5" s="4">
        <v>-3.13</v>
      </c>
    </row>
    <row r="6" spans="1:5" ht="16.2" thickBot="1" x14ac:dyDescent="0.35">
      <c r="A6" s="3" t="s">
        <v>9</v>
      </c>
      <c r="B6" s="4">
        <v>1953</v>
      </c>
      <c r="C6" s="4" t="s">
        <v>13</v>
      </c>
      <c r="D6" s="4">
        <v>1.5</v>
      </c>
      <c r="E6" s="4">
        <v>-4</v>
      </c>
    </row>
    <row r="7" spans="1:5" ht="16.2" thickBot="1" x14ac:dyDescent="0.35">
      <c r="A7" s="3" t="s">
        <v>10</v>
      </c>
      <c r="B7" s="4">
        <v>2298</v>
      </c>
      <c r="C7" s="4" t="s">
        <v>13</v>
      </c>
      <c r="D7" s="4" t="s">
        <v>15</v>
      </c>
      <c r="E7" s="4">
        <v>-3.25</v>
      </c>
    </row>
    <row r="9" spans="1:5" x14ac:dyDescent="0.3">
      <c r="A9" s="5"/>
      <c r="B9" t="s">
        <v>16</v>
      </c>
      <c r="C9" s="6" t="s">
        <v>17</v>
      </c>
    </row>
    <row r="10" spans="1:5" x14ac:dyDescent="0.3">
      <c r="A10" s="5"/>
      <c r="B10" cm="1">
        <f t="array" ref="B10:C14">+LINEST(E2:E7, B2:B7,TRUE,TRUE )</f>
        <v>-1.1650193512369644E-3</v>
      </c>
      <c r="C10">
        <v>-1.0957409195461925</v>
      </c>
    </row>
    <row r="11" spans="1:5" x14ac:dyDescent="0.3">
      <c r="B11">
        <v>2.9904361528902793E-4</v>
      </c>
      <c r="C11">
        <v>0.49421254389375641</v>
      </c>
    </row>
    <row r="12" spans="1:5" x14ac:dyDescent="0.3">
      <c r="B12">
        <v>0.7914210870842262</v>
      </c>
      <c r="C12">
        <v>0.42814261794501673</v>
      </c>
    </row>
    <row r="13" spans="1:5" x14ac:dyDescent="0.3">
      <c r="B13">
        <v>15.177394033188959</v>
      </c>
      <c r="C13">
        <v>4</v>
      </c>
    </row>
    <row r="14" spans="1:5" x14ac:dyDescent="0.3">
      <c r="B14">
        <v>2.7821089281300835</v>
      </c>
      <c r="C14">
        <v>0.73322440520325027</v>
      </c>
    </row>
    <row r="16" spans="1:5" x14ac:dyDescent="0.3">
      <c r="A16" t="s">
        <v>21</v>
      </c>
      <c r="B16" t="s">
        <v>22</v>
      </c>
      <c r="C16" s="6" t="s">
        <v>23</v>
      </c>
    </row>
    <row r="17" spans="1:3" x14ac:dyDescent="0.3">
      <c r="A17">
        <v>-1.5</v>
      </c>
      <c r="B17">
        <v>427</v>
      </c>
      <c r="C17">
        <f t="shared" ref="C17:C22" si="0">+B17*$B$10+$C$10</f>
        <v>-1.5932041825243763</v>
      </c>
    </row>
    <row r="18" spans="1:3" x14ac:dyDescent="0.3">
      <c r="A18">
        <v>-2.5</v>
      </c>
      <c r="B18">
        <v>1363</v>
      </c>
      <c r="C18">
        <f t="shared" si="0"/>
        <v>-2.6836622952821747</v>
      </c>
    </row>
    <row r="19" spans="1:3" x14ac:dyDescent="0.3">
      <c r="A19">
        <v>-3</v>
      </c>
      <c r="B19">
        <v>1510</v>
      </c>
      <c r="C19">
        <f t="shared" si="0"/>
        <v>-2.8549201399140087</v>
      </c>
    </row>
    <row r="20" spans="1:3" x14ac:dyDescent="0.3">
      <c r="A20">
        <v>-3.13</v>
      </c>
      <c r="B20">
        <v>1724</v>
      </c>
      <c r="C20">
        <f t="shared" si="0"/>
        <v>-3.1042342810787193</v>
      </c>
    </row>
    <row r="21" spans="1:3" x14ac:dyDescent="0.3">
      <c r="A21">
        <v>-4</v>
      </c>
      <c r="B21">
        <v>1953</v>
      </c>
      <c r="C21">
        <f t="shared" si="0"/>
        <v>-3.3710237125119837</v>
      </c>
    </row>
    <row r="22" spans="1:3" x14ac:dyDescent="0.3">
      <c r="A22">
        <v>-3.25</v>
      </c>
      <c r="B22">
        <v>2298</v>
      </c>
      <c r="C22">
        <f t="shared" si="0"/>
        <v>-3.7729553886887368</v>
      </c>
    </row>
    <row r="28" spans="1:3" x14ac:dyDescent="0.3">
      <c r="A28">
        <f>+AVERAGE(A17:A22)</f>
        <v>-2.8966666666666665</v>
      </c>
      <c r="B28" t="s">
        <v>24</v>
      </c>
      <c r="C28">
        <f>+AVERAGE(C17:C22)</f>
        <v>-2.8966666666666665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F073-5EDF-4387-8F8B-BD93BECBE3B7}">
  <dimension ref="A1:E12"/>
  <sheetViews>
    <sheetView workbookViewId="0">
      <selection activeCell="D16" sqref="D16"/>
    </sheetView>
  </sheetViews>
  <sheetFormatPr baseColWidth="10" defaultRowHeight="15.6" x14ac:dyDescent="0.3"/>
  <sheetData>
    <row r="1" spans="1:5" ht="6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2" thickBot="1" x14ac:dyDescent="0.35">
      <c r="A2" s="3" t="s">
        <v>5</v>
      </c>
      <c r="B2" s="4">
        <v>427</v>
      </c>
      <c r="C2" s="4">
        <v>4</v>
      </c>
      <c r="D2" s="4" t="s">
        <v>12</v>
      </c>
      <c r="E2" s="4">
        <v>-1.5</v>
      </c>
    </row>
    <row r="3" spans="1:5" ht="16.2" thickBot="1" x14ac:dyDescent="0.35">
      <c r="A3" s="3" t="s">
        <v>6</v>
      </c>
      <c r="B3" s="4">
        <v>1363</v>
      </c>
      <c r="C3" s="4" t="s">
        <v>11</v>
      </c>
      <c r="D3" s="4">
        <v>1</v>
      </c>
      <c r="E3" s="4">
        <v>-2.5</v>
      </c>
    </row>
    <row r="4" spans="1:5" ht="16.2" thickBot="1" x14ac:dyDescent="0.35">
      <c r="A4" s="3" t="s">
        <v>8</v>
      </c>
      <c r="B4" s="4">
        <v>1724</v>
      </c>
      <c r="C4" s="4" t="s">
        <v>13</v>
      </c>
      <c r="D4" s="4" t="s">
        <v>14</v>
      </c>
      <c r="E4" s="4">
        <v>-3.13</v>
      </c>
    </row>
    <row r="5" spans="1:5" ht="16.2" thickBot="1" x14ac:dyDescent="0.35">
      <c r="A5" s="3" t="s">
        <v>9</v>
      </c>
      <c r="B5" s="4">
        <v>1953</v>
      </c>
      <c r="C5" s="4" t="s">
        <v>13</v>
      </c>
      <c r="D5" s="4">
        <v>1.5</v>
      </c>
      <c r="E5" s="4">
        <v>-4</v>
      </c>
    </row>
    <row r="6" spans="1:5" ht="16.2" thickBot="1" x14ac:dyDescent="0.35">
      <c r="A6" s="3" t="s">
        <v>10</v>
      </c>
      <c r="B6" s="4">
        <v>2298</v>
      </c>
      <c r="C6" s="4" t="s">
        <v>13</v>
      </c>
      <c r="D6" s="4" t="s">
        <v>15</v>
      </c>
      <c r="E6" s="4">
        <v>-3.25</v>
      </c>
    </row>
    <row r="8" spans="1:5" x14ac:dyDescent="0.3">
      <c r="B8" s="8" cm="1">
        <f t="array" ref="B8:C12">+LINEST(E2:E6, B2:B6, TRUE, TRUE)</f>
        <v>-1.1680651016823208E-3</v>
      </c>
      <c r="C8">
        <v>-1.0619948970873556</v>
      </c>
    </row>
    <row r="9" spans="1:5" x14ac:dyDescent="0.3">
      <c r="B9">
        <v>3.3942927585613381E-4</v>
      </c>
      <c r="C9">
        <v>0.57014595345227348</v>
      </c>
    </row>
    <row r="10" spans="1:5" x14ac:dyDescent="0.3">
      <c r="B10">
        <v>0.79787478571797399</v>
      </c>
      <c r="C10">
        <v>0.48578033634112228</v>
      </c>
    </row>
    <row r="11" spans="1:5" x14ac:dyDescent="0.3">
      <c r="B11">
        <v>11.84228482159623</v>
      </c>
      <c r="C11">
        <v>3</v>
      </c>
    </row>
    <row r="12" spans="1:5" x14ac:dyDescent="0.3">
      <c r="B12">
        <v>2.7945723944729179</v>
      </c>
      <c r="C12">
        <v>0.70794760552708158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EJ. 3</vt:lpstr>
      <vt:lpstr>Ejercitacion 4</vt:lpstr>
      <vt:lpstr>Ej.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Vazquez</dc:creator>
  <cp:lastModifiedBy>Federico Lopez</cp:lastModifiedBy>
  <dcterms:created xsi:type="dcterms:W3CDTF">2018-01-06T15:18:08Z</dcterms:created>
  <dcterms:modified xsi:type="dcterms:W3CDTF">2022-03-23T14:04:51Z</dcterms:modified>
</cp:coreProperties>
</file>