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d55e916249d8decc/Documents/Udesa/03 Cuatrimestre/Historia Economica/TP 5/"/>
    </mc:Choice>
  </mc:AlternateContent>
  <xr:revisionPtr revIDLastSave="321" documentId="13_ncr:1_{6805BFDE-3818-A949-A43F-24A7DD624791}" xr6:coauthVersionLast="47" xr6:coauthVersionMax="47" xr10:uidLastSave="{35307253-4AD4-4CD6-8D3A-E12D5B4DD037}"/>
  <bookViews>
    <workbookView xWindow="-108" yWindow="-108" windowWidth="23256" windowHeight="12456" tabRatio="709" firstSheet="1" activeTab="1" xr2:uid="{00000000-000D-0000-FFFF-FFFF00000000}"/>
  </bookViews>
  <sheets>
    <sheet name="Andalusia index" sheetId="2" r:id="rId1"/>
    <sheet name="Datos para Figura 1" sheetId="9" r:id="rId2"/>
    <sheet name="Datos para Figura 2" sheetId="14" r:id="rId3"/>
    <sheet name="Datos para Tabla 4b" sheetId="10" r:id="rId4"/>
    <sheet name="Datos para Tabla 4a" sheetId="11" r:id="rId5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9" l="1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6" i="9"/>
  <c r="G66" i="11" a="1"/>
  <c r="G66" i="11" s="1"/>
  <c r="G66" i="10" a="1"/>
  <c r="G66" i="10" s="1"/>
  <c r="H50" i="10"/>
  <c r="H46" i="10"/>
  <c r="H43" i="10"/>
  <c r="L63" i="11"/>
  <c r="L62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34" i="11"/>
  <c r="J62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34" i="11"/>
  <c r="F3" i="10" l="1" a="1"/>
  <c r="G18" i="11"/>
  <c r="H50" i="11"/>
  <c r="H46" i="11"/>
  <c r="H43" i="11"/>
  <c r="D2" i="9"/>
  <c r="G18" i="10" l="1"/>
  <c r="G61" i="10"/>
  <c r="I61" i="10" s="1"/>
  <c r="J61" i="10" s="1"/>
  <c r="G57" i="10"/>
  <c r="I57" i="10" s="1"/>
  <c r="J57" i="10" s="1"/>
  <c r="G52" i="10"/>
  <c r="I52" i="10" s="1"/>
  <c r="J52" i="10" s="1"/>
  <c r="G39" i="10"/>
  <c r="I39" i="10" s="1"/>
  <c r="J39" i="10" s="1"/>
  <c r="G51" i="10"/>
  <c r="I51" i="10" s="1"/>
  <c r="J51" i="10" s="1"/>
  <c r="G47" i="10"/>
  <c r="I47" i="10" s="1"/>
  <c r="J47" i="10" s="1"/>
  <c r="G38" i="10"/>
  <c r="I38" i="10" s="1"/>
  <c r="J38" i="10" s="1"/>
  <c r="G43" i="10"/>
  <c r="I43" i="10" s="1"/>
  <c r="J43" i="10" s="1"/>
  <c r="G37" i="10"/>
  <c r="I37" i="10" s="1"/>
  <c r="J37" i="10" s="1"/>
  <c r="G48" i="10"/>
  <c r="I48" i="10" s="1"/>
  <c r="J48" i="10" s="1"/>
  <c r="G44" i="10"/>
  <c r="I44" i="10" s="1"/>
  <c r="J44" i="10" s="1"/>
  <c r="G56" i="10"/>
  <c r="I56" i="10" s="1"/>
  <c r="J56" i="10" s="1"/>
  <c r="G60" i="10"/>
  <c r="I60" i="10" s="1"/>
  <c r="J60" i="10" s="1"/>
  <c r="G55" i="10"/>
  <c r="I55" i="10" s="1"/>
  <c r="J55" i="10" s="1"/>
  <c r="G50" i="10"/>
  <c r="I50" i="10" s="1"/>
  <c r="J50" i="10" s="1"/>
  <c r="G42" i="10"/>
  <c r="I42" i="10" s="1"/>
  <c r="J42" i="10" s="1"/>
  <c r="G36" i="10"/>
  <c r="G49" i="10"/>
  <c r="I49" i="10" s="1"/>
  <c r="J49" i="10" s="1"/>
  <c r="G40" i="10"/>
  <c r="I40" i="10" s="1"/>
  <c r="J40" i="10" s="1"/>
  <c r="G34" i="10"/>
  <c r="G59" i="10"/>
  <c r="I59" i="10" s="1"/>
  <c r="J59" i="10" s="1"/>
  <c r="G54" i="10"/>
  <c r="I54" i="10" s="1"/>
  <c r="J54" i="10" s="1"/>
  <c r="G46" i="10"/>
  <c r="I46" i="10" s="1"/>
  <c r="J46" i="10" s="1"/>
  <c r="G53" i="10"/>
  <c r="I53" i="10" s="1"/>
  <c r="J53" i="10" s="1"/>
  <c r="G45" i="10"/>
  <c r="I45" i="10" s="1"/>
  <c r="J45" i="10" s="1"/>
  <c r="G41" i="10"/>
  <c r="I41" i="10" s="1"/>
  <c r="J41" i="10" s="1"/>
  <c r="G35" i="10"/>
  <c r="I35" i="10" s="1"/>
  <c r="J35" i="10" s="1"/>
  <c r="G58" i="10"/>
  <c r="I58" i="10" s="1"/>
  <c r="J58" i="10" s="1"/>
  <c r="G12" i="10"/>
  <c r="G13" i="10"/>
  <c r="F3" i="10"/>
  <c r="G14" i="10" s="1"/>
  <c r="G16" i="10"/>
  <c r="D29" i="11"/>
  <c r="D19" i="11"/>
  <c r="C19" i="11"/>
  <c r="C15" i="11"/>
  <c r="C12" i="11"/>
  <c r="K57" i="10" l="1"/>
  <c r="L57" i="10" s="1"/>
  <c r="K34" i="10"/>
  <c r="L34" i="10" s="1"/>
  <c r="K39" i="10"/>
  <c r="L39" i="10" s="1"/>
  <c r="K50" i="10"/>
  <c r="L50" i="10" s="1"/>
  <c r="K43" i="10"/>
  <c r="L43" i="10" s="1"/>
  <c r="K45" i="10"/>
  <c r="L45" i="10" s="1"/>
  <c r="K38" i="10"/>
  <c r="L38" i="10" s="1"/>
  <c r="K44" i="10"/>
  <c r="L44" i="10" s="1"/>
  <c r="K37" i="10"/>
  <c r="L37" i="10" s="1"/>
  <c r="K56" i="10"/>
  <c r="L56" i="10" s="1"/>
  <c r="K58" i="10"/>
  <c r="L58" i="10" s="1"/>
  <c r="K46" i="10"/>
  <c r="L46" i="10" s="1"/>
  <c r="K42" i="10"/>
  <c r="L42" i="10" s="1"/>
  <c r="K36" i="10"/>
  <c r="L36" i="10" s="1"/>
  <c r="K35" i="10"/>
  <c r="L35" i="10" s="1"/>
  <c r="K53" i="10"/>
  <c r="L53" i="10" s="1"/>
  <c r="K49" i="10"/>
  <c r="L49" i="10" s="1"/>
  <c r="K59" i="10"/>
  <c r="L59" i="10" s="1"/>
  <c r="K54" i="10"/>
  <c r="L54" i="10" s="1"/>
  <c r="K47" i="10"/>
  <c r="L47" i="10" s="1"/>
  <c r="K48" i="10"/>
  <c r="L48" i="10" s="1"/>
  <c r="K61" i="10"/>
  <c r="L61" i="10" s="1"/>
  <c r="K52" i="10"/>
  <c r="L52" i="10" s="1"/>
  <c r="K51" i="10"/>
  <c r="L51" i="10" s="1"/>
  <c r="K41" i="10"/>
  <c r="L41" i="10" s="1"/>
  <c r="K60" i="10"/>
  <c r="L60" i="10" s="1"/>
  <c r="I34" i="10"/>
  <c r="J34" i="10" s="1"/>
  <c r="K40" i="10"/>
  <c r="L40" i="10" s="1"/>
  <c r="K55" i="10"/>
  <c r="L55" i="10" s="1"/>
  <c r="I36" i="10"/>
  <c r="J36" i="10" s="1"/>
  <c r="K8" i="11" a="1"/>
  <c r="K8" i="11" s="1"/>
  <c r="F3" i="11" a="1"/>
  <c r="D29" i="10"/>
  <c r="D19" i="10"/>
  <c r="C19" i="10"/>
  <c r="C15" i="10"/>
  <c r="C12" i="10"/>
  <c r="D13" i="9"/>
  <c r="F13" i="9" s="1"/>
  <c r="D15" i="9"/>
  <c r="D16" i="9"/>
  <c r="F16" i="9" s="1"/>
  <c r="D17" i="9"/>
  <c r="F17" i="9" s="1"/>
  <c r="D19" i="9"/>
  <c r="F19" i="9" s="1"/>
  <c r="D20" i="9"/>
  <c r="D21" i="9"/>
  <c r="D22" i="9"/>
  <c r="F22" i="9" s="1"/>
  <c r="D23" i="9"/>
  <c r="F23" i="9" s="1"/>
  <c r="D24" i="9"/>
  <c r="D25" i="9"/>
  <c r="F25" i="9" s="1"/>
  <c r="D26" i="9"/>
  <c r="F26" i="9" s="1"/>
  <c r="D27" i="9"/>
  <c r="F27" i="9" s="1"/>
  <c r="D28" i="9"/>
  <c r="F28" i="9" s="1"/>
  <c r="D29" i="9"/>
  <c r="D30" i="9"/>
  <c r="F30" i="9" s="1"/>
  <c r="D31" i="9"/>
  <c r="F31" i="9" s="1"/>
  <c r="D32" i="9"/>
  <c r="D33" i="9"/>
  <c r="F33" i="9" s="1"/>
  <c r="D34" i="9"/>
  <c r="F34" i="9" s="1"/>
  <c r="D35" i="9"/>
  <c r="F35" i="9" s="1"/>
  <c r="D36" i="9"/>
  <c r="F36" i="9" s="1"/>
  <c r="D37" i="9"/>
  <c r="D38" i="9"/>
  <c r="D39" i="9"/>
  <c r="F39" i="9" s="1"/>
  <c r="D40" i="9"/>
  <c r="F40" i="9" s="1"/>
  <c r="D41" i="9"/>
  <c r="F41" i="9" s="1"/>
  <c r="D42" i="9"/>
  <c r="F42" i="9" s="1"/>
  <c r="D43" i="9"/>
  <c r="F43" i="9" s="1"/>
  <c r="D44" i="9"/>
  <c r="F44" i="9" s="1"/>
  <c r="C45" i="9"/>
  <c r="C46" i="9"/>
  <c r="C47" i="9"/>
  <c r="C48" i="9"/>
  <c r="C50" i="9"/>
  <c r="C52" i="9"/>
  <c r="C53" i="9"/>
  <c r="C54" i="9"/>
  <c r="C55" i="9"/>
  <c r="C56" i="9"/>
  <c r="C57" i="9"/>
  <c r="C58" i="9"/>
  <c r="C59" i="9"/>
  <c r="C60" i="9"/>
  <c r="C62" i="9"/>
  <c r="C63" i="9"/>
  <c r="C64" i="9"/>
  <c r="C65" i="9"/>
  <c r="C66" i="9"/>
  <c r="C67" i="9"/>
  <c r="C68" i="9"/>
  <c r="C69" i="9"/>
  <c r="C70" i="9"/>
  <c r="C71" i="9"/>
  <c r="C72" i="9"/>
  <c r="C73" i="9"/>
  <c r="C75" i="9"/>
  <c r="C76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D91" i="9" s="1"/>
  <c r="E91" i="9" s="1"/>
  <c r="C93" i="9"/>
  <c r="D93" i="9" s="1"/>
  <c r="E93" i="9" s="1"/>
  <c r="C94" i="9"/>
  <c r="D94" i="9" s="1"/>
  <c r="E94" i="9" s="1"/>
  <c r="D12" i="9"/>
  <c r="F12" i="9" s="1"/>
  <c r="D4" i="9"/>
  <c r="F4" i="9" s="1"/>
  <c r="D5" i="9"/>
  <c r="F5" i="9" s="1"/>
  <c r="D6" i="9"/>
  <c r="D7" i="9"/>
  <c r="F7" i="9" s="1"/>
  <c r="D8" i="9"/>
  <c r="F8" i="9" s="1"/>
  <c r="D9" i="9"/>
  <c r="D10" i="9"/>
  <c r="F10" i="9" s="1"/>
  <c r="D3" i="9"/>
  <c r="F3" i="9" s="1"/>
  <c r="F21" i="9"/>
  <c r="F29" i="9"/>
  <c r="F37" i="9"/>
  <c r="F38" i="9"/>
  <c r="C74" i="9"/>
  <c r="C77" i="9"/>
  <c r="C92" i="9"/>
  <c r="C61" i="9"/>
  <c r="C49" i="9"/>
  <c r="C51" i="9"/>
  <c r="D78" i="9" l="1"/>
  <c r="E78" i="9" s="1"/>
  <c r="D50" i="9"/>
  <c r="D84" i="9"/>
  <c r="D75" i="9"/>
  <c r="E75" i="9" s="1"/>
  <c r="D66" i="9"/>
  <c r="E66" i="9" s="1"/>
  <c r="D57" i="9"/>
  <c r="E57" i="9" s="1"/>
  <c r="D47" i="9"/>
  <c r="E47" i="9" s="1"/>
  <c r="D85" i="9"/>
  <c r="D76" i="9"/>
  <c r="D67" i="9"/>
  <c r="E67" i="9" s="1"/>
  <c r="D58" i="9"/>
  <c r="D48" i="9"/>
  <c r="D83" i="9"/>
  <c r="E83" i="9" s="1"/>
  <c r="D73" i="9"/>
  <c r="E73" i="9" s="1"/>
  <c r="D65" i="9"/>
  <c r="E65" i="9" s="1"/>
  <c r="D56" i="9"/>
  <c r="E56" i="9" s="1"/>
  <c r="D46" i="9"/>
  <c r="D86" i="9"/>
  <c r="E86" i="9" s="1"/>
  <c r="D68" i="9"/>
  <c r="D59" i="9"/>
  <c r="D90" i="9"/>
  <c r="E90" i="9" s="1"/>
  <c r="D82" i="9"/>
  <c r="E82" i="9" s="1"/>
  <c r="D72" i="9"/>
  <c r="D64" i="9"/>
  <c r="E64" i="9" s="1"/>
  <c r="D55" i="9"/>
  <c r="D45" i="9"/>
  <c r="D89" i="9"/>
  <c r="E89" i="9" s="1"/>
  <c r="D81" i="9"/>
  <c r="D71" i="9"/>
  <c r="E71" i="9" s="1"/>
  <c r="D63" i="9"/>
  <c r="E63" i="9" s="1"/>
  <c r="D54" i="9"/>
  <c r="D88" i="9"/>
  <c r="D80" i="9"/>
  <c r="E80" i="9" s="1"/>
  <c r="D70" i="9"/>
  <c r="E70" i="9" s="1"/>
  <c r="D62" i="9"/>
  <c r="D53" i="9"/>
  <c r="E53" i="9" s="1"/>
  <c r="D87" i="9"/>
  <c r="E87" i="9" s="1"/>
  <c r="D79" i="9"/>
  <c r="E79" i="9" s="1"/>
  <c r="D69" i="9"/>
  <c r="E69" i="9" s="1"/>
  <c r="D60" i="9"/>
  <c r="E60" i="9" s="1"/>
  <c r="D52" i="9"/>
  <c r="L62" i="10"/>
  <c r="J62" i="10"/>
  <c r="F3" i="11"/>
  <c r="G14" i="11" s="1"/>
  <c r="G13" i="11"/>
  <c r="G41" i="11"/>
  <c r="G49" i="11"/>
  <c r="G57" i="11"/>
  <c r="G36" i="11"/>
  <c r="G44" i="11"/>
  <c r="G52" i="11"/>
  <c r="G60" i="11"/>
  <c r="G37" i="11"/>
  <c r="G45" i="11"/>
  <c r="G53" i="11"/>
  <c r="G61" i="11"/>
  <c r="G38" i="11"/>
  <c r="G46" i="11"/>
  <c r="G54" i="11"/>
  <c r="G34" i="11"/>
  <c r="G16" i="11"/>
  <c r="G39" i="11"/>
  <c r="G47" i="11"/>
  <c r="G55" i="11"/>
  <c r="G40" i="11"/>
  <c r="G48" i="11"/>
  <c r="G56" i="11"/>
  <c r="G12" i="11"/>
  <c r="G42" i="11"/>
  <c r="G50" i="11"/>
  <c r="G58" i="11"/>
  <c r="G35" i="11"/>
  <c r="G43" i="11"/>
  <c r="G51" i="11"/>
  <c r="G59" i="11"/>
  <c r="F24" i="9"/>
  <c r="F32" i="9"/>
  <c r="F20" i="9"/>
  <c r="E45" i="9"/>
  <c r="E50" i="9"/>
  <c r="E48" i="9"/>
  <c r="E52" i="9"/>
  <c r="F6" i="9"/>
  <c r="E46" i="9"/>
  <c r="E72" i="9"/>
  <c r="E84" i="9"/>
  <c r="E88" i="9"/>
  <c r="E54" i="9"/>
  <c r="F2" i="9"/>
  <c r="E59" i="9"/>
  <c r="E55" i="9"/>
  <c r="F15" i="9"/>
  <c r="F9" i="9"/>
  <c r="E85" i="9"/>
  <c r="E81" i="9"/>
  <c r="E76" i="9"/>
  <c r="E62" i="9" l="1"/>
  <c r="E58" i="9"/>
  <c r="E68" i="9"/>
  <c r="L63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<sst xmlns="http://schemas.openxmlformats.org/spreadsheetml/2006/main" count="85" uniqueCount="39">
  <si>
    <t>Non Traded Goods</t>
  </si>
  <si>
    <t>Traded Goods</t>
  </si>
  <si>
    <t>Year</t>
  </si>
  <si>
    <t>Lower Bound</t>
  </si>
  <si>
    <t>Average</t>
  </si>
  <si>
    <t>Upper Bound</t>
  </si>
  <si>
    <t>Licenses</t>
  </si>
  <si>
    <t>Misericordia</t>
  </si>
  <si>
    <t>Hamilton</t>
  </si>
  <si>
    <t>price</t>
  </si>
  <si>
    <t>exports</t>
  </si>
  <si>
    <t>rulings</t>
  </si>
  <si>
    <t>Precios Hamilton (maravedíes corrientes per arroba)</t>
  </si>
  <si>
    <t>Año</t>
  </si>
  <si>
    <t>Series empalmadas (Misericordia + Hamilton, prrecios corrientes)</t>
  </si>
  <si>
    <t>Series empalmadas, precios constantes (deflactado en base al índice de Andalusia)</t>
  </si>
  <si>
    <t>Promedio móvil de 5 años</t>
  </si>
  <si>
    <t>Licenses to Till</t>
  </si>
  <si>
    <t>Appelate lawsuits</t>
  </si>
  <si>
    <t>Price</t>
  </si>
  <si>
    <t>Exports</t>
  </si>
  <si>
    <t>Rulings</t>
  </si>
  <si>
    <t>Constant</t>
  </si>
  <si>
    <t>R2</t>
  </si>
  <si>
    <t>DW</t>
  </si>
  <si>
    <t>N</t>
  </si>
  <si>
    <t>Prob &gt; F</t>
  </si>
  <si>
    <t>t-statistic</t>
  </si>
  <si>
    <t>coefficient</t>
  </si>
  <si>
    <t>?</t>
  </si>
  <si>
    <t>Estimacion.Lineal:</t>
  </si>
  <si>
    <t>Coefficient</t>
  </si>
  <si>
    <t>Observations</t>
  </si>
  <si>
    <t>error</t>
  </si>
  <si>
    <t>error^2</t>
  </si>
  <si>
    <t>diferencia con promedio</t>
  </si>
  <si>
    <t>y</t>
  </si>
  <si>
    <t>x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</si>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</sst>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73" formatCode="0.0000000"/>
    <numFmt numFmtId="176" formatCode="#,##0.00000000"/>
    <numFmt numFmtId="177" formatCode="0.0000000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b/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47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164" fontId="2" fillId="0" borderId="0" xfId="1" applyNumberFormat="1" applyBorder="1"/>
    <xf numFmtId="0" fontId="2" fillId="0" borderId="0" xfId="1" applyBorder="1" applyAlignment="1">
      <alignment horizontal="center"/>
    </xf>
    <xf numFmtId="0" fontId="0" fillId="0" borderId="0" xfId="0" applyBorder="1"/>
    <xf numFmtId="164" fontId="0" fillId="0" borderId="0" xfId="0" applyNumberFormat="1" applyBorder="1"/>
    <xf numFmtId="0" fontId="1" fillId="0" borderId="10" xfId="0" applyFont="1" applyBorder="1" applyAlignment="1">
      <alignment horizontal="center" vertical="center"/>
    </xf>
    <xf numFmtId="0" fontId="5" fillId="0" borderId="0" xfId="0" applyFont="1"/>
    <xf numFmtId="0" fontId="6" fillId="0" borderId="0" xfId="1" applyFont="1" applyBorder="1" applyAlignment="1">
      <alignment horizontal="center"/>
    </xf>
    <xf numFmtId="165" fontId="6" fillId="0" borderId="0" xfId="1" applyNumberFormat="1" applyFont="1" applyBorder="1" applyAlignment="1">
      <alignment horizontal="center"/>
    </xf>
    <xf numFmtId="0" fontId="5" fillId="0" borderId="0" xfId="0" applyFont="1" applyBorder="1"/>
    <xf numFmtId="0" fontId="6" fillId="0" borderId="0" xfId="1" applyFont="1"/>
    <xf numFmtId="0" fontId="8" fillId="0" borderId="0" xfId="1" applyFont="1"/>
    <xf numFmtId="0" fontId="6" fillId="2" borderId="1" xfId="1" applyFont="1" applyFill="1" applyBorder="1" applyAlignment="1">
      <alignment horizontal="center"/>
    </xf>
    <xf numFmtId="0" fontId="6" fillId="3" borderId="2" xfId="1" applyFont="1" applyFill="1" applyBorder="1" applyAlignment="1">
      <alignment horizontal="center"/>
    </xf>
    <xf numFmtId="0" fontId="6" fillId="3" borderId="3" xfId="1" applyFont="1" applyFill="1" applyBorder="1" applyAlignment="1">
      <alignment horizontal="center"/>
    </xf>
    <xf numFmtId="0" fontId="6" fillId="4" borderId="4" xfId="1" applyFont="1" applyFill="1" applyBorder="1" applyAlignment="1">
      <alignment horizontal="center"/>
    </xf>
    <xf numFmtId="0" fontId="6" fillId="4" borderId="2" xfId="1" applyFont="1" applyFill="1" applyBorder="1" applyAlignment="1">
      <alignment horizontal="center"/>
    </xf>
    <xf numFmtId="0" fontId="6" fillId="4" borderId="3" xfId="1" applyFont="1" applyFill="1" applyBorder="1" applyAlignment="1">
      <alignment horizontal="center"/>
    </xf>
    <xf numFmtId="0" fontId="6" fillId="2" borderId="5" xfId="1" applyFont="1" applyFill="1" applyBorder="1"/>
    <xf numFmtId="164" fontId="6" fillId="0" borderId="5" xfId="1" applyNumberFormat="1" applyFont="1" applyBorder="1"/>
    <xf numFmtId="164" fontId="6" fillId="0" borderId="0" xfId="1" applyNumberFormat="1" applyFont="1" applyBorder="1"/>
    <xf numFmtId="164" fontId="6" fillId="0" borderId="6" xfId="1" applyNumberFormat="1" applyFont="1" applyBorder="1"/>
    <xf numFmtId="0" fontId="6" fillId="4" borderId="5" xfId="1" applyFont="1" applyFill="1" applyBorder="1"/>
    <xf numFmtId="0" fontId="6" fillId="2" borderId="7" xfId="1" applyFont="1" applyFill="1" applyBorder="1"/>
    <xf numFmtId="164" fontId="6" fillId="0" borderId="7" xfId="1" applyNumberFormat="1" applyFont="1" applyBorder="1"/>
    <xf numFmtId="164" fontId="6" fillId="0" borderId="8" xfId="1" applyNumberFormat="1" applyFont="1" applyBorder="1"/>
    <xf numFmtId="164" fontId="6" fillId="0" borderId="9" xfId="1" applyNumberFormat="1" applyFont="1" applyBorder="1"/>
    <xf numFmtId="0" fontId="6" fillId="4" borderId="7" xfId="1" applyFont="1" applyFill="1" applyBorder="1"/>
    <xf numFmtId="0" fontId="0" fillId="0" borderId="0" xfId="0" applyFont="1" applyBorder="1"/>
    <xf numFmtId="0" fontId="5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164" fontId="5" fillId="0" borderId="0" xfId="0" applyNumberFormat="1" applyFont="1" applyBorder="1"/>
    <xf numFmtId="0" fontId="9" fillId="0" borderId="8" xfId="0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 wrapText="1"/>
    </xf>
    <xf numFmtId="0" fontId="7" fillId="0" borderId="8" xfId="1" applyFont="1" applyFill="1" applyBorder="1" applyAlignment="1">
      <alignment horizontal="center" vertical="center" wrapText="1"/>
    </xf>
    <xf numFmtId="0" fontId="7" fillId="0" borderId="0" xfId="1" applyFont="1" applyAlignment="1">
      <alignment horizontal="center"/>
    </xf>
    <xf numFmtId="0" fontId="5" fillId="5" borderId="0" xfId="0" applyFont="1" applyFill="1"/>
    <xf numFmtId="0" fontId="5" fillId="6" borderId="0" xfId="0" applyFont="1" applyFill="1" applyBorder="1"/>
    <xf numFmtId="164" fontId="6" fillId="7" borderId="0" xfId="1" applyNumberFormat="1" applyFont="1" applyFill="1" applyBorder="1"/>
    <xf numFmtId="0" fontId="5" fillId="8" borderId="0" xfId="0" applyFont="1" applyFill="1" applyBorder="1"/>
    <xf numFmtId="0" fontId="5" fillId="0" borderId="11" xfId="0" applyFont="1" applyBorder="1"/>
    <xf numFmtId="0" fontId="0" fillId="0" borderId="11" xfId="0" applyBorder="1"/>
    <xf numFmtId="173" fontId="0" fillId="0" borderId="11" xfId="0" applyNumberFormat="1" applyBorder="1"/>
    <xf numFmtId="164" fontId="0" fillId="0" borderId="11" xfId="0" applyNumberFormat="1" applyBorder="1"/>
    <xf numFmtId="0" fontId="5" fillId="8" borderId="11" xfId="0" applyFont="1" applyFill="1" applyBorder="1"/>
    <xf numFmtId="0" fontId="5" fillId="9" borderId="11" xfId="0" applyFont="1" applyFill="1" applyBorder="1"/>
    <xf numFmtId="0" fontId="5" fillId="6" borderId="11" xfId="0" applyFont="1" applyFill="1" applyBorder="1"/>
    <xf numFmtId="0" fontId="5" fillId="7" borderId="11" xfId="0" applyFont="1" applyFill="1" applyBorder="1"/>
    <xf numFmtId="0" fontId="5" fillId="5" borderId="11" xfId="0" applyFont="1" applyFill="1" applyBorder="1"/>
    <xf numFmtId="0" fontId="5" fillId="0" borderId="11" xfId="0" applyFont="1" applyFill="1" applyBorder="1"/>
    <xf numFmtId="176" fontId="0" fillId="0" borderId="11" xfId="0" applyNumberFormat="1" applyBorder="1"/>
    <xf numFmtId="177" fontId="0" fillId="0" borderId="11" xfId="0" applyNumberFormat="1" applyBorder="1"/>
    <xf numFmtId="0" fontId="5" fillId="0" borderId="0" xfId="0" applyFont="1" applyAlignment="1">
      <alignment horizontal="center"/>
    </xf>
    <xf numFmtId="177" fontId="5" fillId="0" borderId="0" xfId="0" applyNumberFormat="1" applyFont="1"/>
  </cellXfs>
  <cellStyles count="14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018358182075213E-2"/>
          <c:y val="9.4860298711309868E-2"/>
          <c:w val="0.85219685039370074"/>
          <c:h val="0.74974358566558141"/>
        </c:manualLayout>
      </c:layout>
      <c:scatterChart>
        <c:scatterStyle val="lineMarker"/>
        <c:varyColors val="0"/>
        <c:ser>
          <c:idx val="3"/>
          <c:order val="3"/>
          <c:tx>
            <c:strRef>
              <c:f>'Datos para Figura 1'!$F$1</c:f>
              <c:strCache>
                <c:ptCount val="1"/>
                <c:pt idx="0">
                  <c:v>Misericordia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'Datos para Figura 1'!$A$2:$A$94</c:f>
              <c:numCache>
                <c:formatCode>General</c:formatCode>
                <c:ptCount val="93"/>
                <c:pt idx="0">
                  <c:v>1558</c:v>
                </c:pt>
                <c:pt idx="1">
                  <c:v>1559</c:v>
                </c:pt>
                <c:pt idx="2">
                  <c:v>1560</c:v>
                </c:pt>
                <c:pt idx="3">
                  <c:v>1561</c:v>
                </c:pt>
                <c:pt idx="4">
                  <c:v>1562</c:v>
                </c:pt>
                <c:pt idx="5">
                  <c:v>1563</c:v>
                </c:pt>
                <c:pt idx="6">
                  <c:v>1564</c:v>
                </c:pt>
                <c:pt idx="7">
                  <c:v>1565</c:v>
                </c:pt>
                <c:pt idx="8">
                  <c:v>1566</c:v>
                </c:pt>
                <c:pt idx="9">
                  <c:v>1567</c:v>
                </c:pt>
                <c:pt idx="10">
                  <c:v>1568</c:v>
                </c:pt>
                <c:pt idx="11">
                  <c:v>1569</c:v>
                </c:pt>
                <c:pt idx="12">
                  <c:v>1570</c:v>
                </c:pt>
                <c:pt idx="13">
                  <c:v>1571</c:v>
                </c:pt>
                <c:pt idx="14">
                  <c:v>1572</c:v>
                </c:pt>
                <c:pt idx="15">
                  <c:v>1573</c:v>
                </c:pt>
                <c:pt idx="16">
                  <c:v>1574</c:v>
                </c:pt>
                <c:pt idx="17">
                  <c:v>1575</c:v>
                </c:pt>
                <c:pt idx="18">
                  <c:v>1576</c:v>
                </c:pt>
                <c:pt idx="19">
                  <c:v>1577</c:v>
                </c:pt>
                <c:pt idx="20">
                  <c:v>1578</c:v>
                </c:pt>
                <c:pt idx="21">
                  <c:v>1579</c:v>
                </c:pt>
                <c:pt idx="22">
                  <c:v>1580</c:v>
                </c:pt>
                <c:pt idx="23">
                  <c:v>1581</c:v>
                </c:pt>
                <c:pt idx="24">
                  <c:v>1582</c:v>
                </c:pt>
                <c:pt idx="25">
                  <c:v>1583</c:v>
                </c:pt>
                <c:pt idx="26">
                  <c:v>1584</c:v>
                </c:pt>
                <c:pt idx="27">
                  <c:v>1585</c:v>
                </c:pt>
                <c:pt idx="28">
                  <c:v>1586</c:v>
                </c:pt>
                <c:pt idx="29">
                  <c:v>1587</c:v>
                </c:pt>
                <c:pt idx="30">
                  <c:v>1588</c:v>
                </c:pt>
                <c:pt idx="31">
                  <c:v>1589</c:v>
                </c:pt>
                <c:pt idx="32">
                  <c:v>1590</c:v>
                </c:pt>
                <c:pt idx="33">
                  <c:v>1591</c:v>
                </c:pt>
                <c:pt idx="34">
                  <c:v>1592</c:v>
                </c:pt>
                <c:pt idx="35">
                  <c:v>1593</c:v>
                </c:pt>
                <c:pt idx="36">
                  <c:v>1594</c:v>
                </c:pt>
                <c:pt idx="37">
                  <c:v>1595</c:v>
                </c:pt>
                <c:pt idx="38">
                  <c:v>1596</c:v>
                </c:pt>
                <c:pt idx="39">
                  <c:v>1597</c:v>
                </c:pt>
                <c:pt idx="40">
                  <c:v>1598</c:v>
                </c:pt>
                <c:pt idx="41">
                  <c:v>1599</c:v>
                </c:pt>
                <c:pt idx="42">
                  <c:v>1600</c:v>
                </c:pt>
                <c:pt idx="43">
                  <c:v>1601</c:v>
                </c:pt>
                <c:pt idx="44">
                  <c:v>1602</c:v>
                </c:pt>
                <c:pt idx="45">
                  <c:v>1603</c:v>
                </c:pt>
                <c:pt idx="46">
                  <c:v>1604</c:v>
                </c:pt>
                <c:pt idx="47">
                  <c:v>1605</c:v>
                </c:pt>
                <c:pt idx="48">
                  <c:v>1606</c:v>
                </c:pt>
                <c:pt idx="49">
                  <c:v>1607</c:v>
                </c:pt>
                <c:pt idx="50">
                  <c:v>1608</c:v>
                </c:pt>
                <c:pt idx="51">
                  <c:v>1609</c:v>
                </c:pt>
                <c:pt idx="52">
                  <c:v>1610</c:v>
                </c:pt>
                <c:pt idx="53">
                  <c:v>1611</c:v>
                </c:pt>
                <c:pt idx="54">
                  <c:v>1612</c:v>
                </c:pt>
                <c:pt idx="55">
                  <c:v>1613</c:v>
                </c:pt>
                <c:pt idx="56">
                  <c:v>1614</c:v>
                </c:pt>
                <c:pt idx="57">
                  <c:v>1615</c:v>
                </c:pt>
                <c:pt idx="58">
                  <c:v>1616</c:v>
                </c:pt>
                <c:pt idx="59">
                  <c:v>1617</c:v>
                </c:pt>
                <c:pt idx="60">
                  <c:v>1618</c:v>
                </c:pt>
                <c:pt idx="61">
                  <c:v>1619</c:v>
                </c:pt>
                <c:pt idx="62">
                  <c:v>1620</c:v>
                </c:pt>
                <c:pt idx="63">
                  <c:v>1621</c:v>
                </c:pt>
                <c:pt idx="64">
                  <c:v>1622</c:v>
                </c:pt>
                <c:pt idx="65">
                  <c:v>1623</c:v>
                </c:pt>
                <c:pt idx="66">
                  <c:v>1624</c:v>
                </c:pt>
                <c:pt idx="67">
                  <c:v>1625</c:v>
                </c:pt>
                <c:pt idx="68">
                  <c:v>1626</c:v>
                </c:pt>
                <c:pt idx="69">
                  <c:v>1627</c:v>
                </c:pt>
                <c:pt idx="70">
                  <c:v>1628</c:v>
                </c:pt>
                <c:pt idx="71">
                  <c:v>1629</c:v>
                </c:pt>
                <c:pt idx="72">
                  <c:v>1630</c:v>
                </c:pt>
                <c:pt idx="73">
                  <c:v>1631</c:v>
                </c:pt>
                <c:pt idx="74">
                  <c:v>1632</c:v>
                </c:pt>
                <c:pt idx="75">
                  <c:v>1633</c:v>
                </c:pt>
                <c:pt idx="76">
                  <c:v>1634</c:v>
                </c:pt>
                <c:pt idx="77">
                  <c:v>1635</c:v>
                </c:pt>
                <c:pt idx="78">
                  <c:v>1636</c:v>
                </c:pt>
                <c:pt idx="79">
                  <c:v>1637</c:v>
                </c:pt>
                <c:pt idx="80">
                  <c:v>1638</c:v>
                </c:pt>
                <c:pt idx="81">
                  <c:v>1639</c:v>
                </c:pt>
                <c:pt idx="82">
                  <c:v>1640</c:v>
                </c:pt>
                <c:pt idx="83">
                  <c:v>1641</c:v>
                </c:pt>
                <c:pt idx="84">
                  <c:v>1642</c:v>
                </c:pt>
                <c:pt idx="85">
                  <c:v>1643</c:v>
                </c:pt>
                <c:pt idx="86">
                  <c:v>1644</c:v>
                </c:pt>
                <c:pt idx="87">
                  <c:v>1645</c:v>
                </c:pt>
                <c:pt idx="88">
                  <c:v>1646</c:v>
                </c:pt>
                <c:pt idx="89">
                  <c:v>1647</c:v>
                </c:pt>
                <c:pt idx="90">
                  <c:v>1648</c:v>
                </c:pt>
                <c:pt idx="91">
                  <c:v>1649</c:v>
                </c:pt>
                <c:pt idx="92">
                  <c:v>1650</c:v>
                </c:pt>
              </c:numCache>
            </c:numRef>
          </c:xVal>
          <c:yVal>
            <c:numRef>
              <c:f>'Datos para Figura 1'!$F$2:$F$94</c:f>
              <c:numCache>
                <c:formatCode>General</c:formatCode>
                <c:ptCount val="93"/>
                <c:pt idx="0">
                  <c:v>412.33762137136944</c:v>
                </c:pt>
                <c:pt idx="1">
                  <c:v>487.15643935538446</c:v>
                </c:pt>
                <c:pt idx="2">
                  <c:v>463.03253599748439</c:v>
                </c:pt>
                <c:pt idx="3">
                  <c:v>533.21358321385276</c:v>
                </c:pt>
                <c:pt idx="4">
                  <c:v>495.72339752901416</c:v>
                </c:pt>
                <c:pt idx="5">
                  <c:v>508.03150878007364</c:v>
                </c:pt>
                <c:pt idx="6">
                  <c:v>664.78327302966409</c:v>
                </c:pt>
                <c:pt idx="7">
                  <c:v>703.44574275920854</c:v>
                </c:pt>
                <c:pt idx="8">
                  <c:v>688.99833847891307</c:v>
                </c:pt>
                <c:pt idx="10">
                  <c:v>442.10104783159466</c:v>
                </c:pt>
                <c:pt idx="11">
                  <c:v>473.26486232476202</c:v>
                </c:pt>
                <c:pt idx="13">
                  <c:v>508.18529266680741</c:v>
                </c:pt>
                <c:pt idx="14">
                  <c:v>613.76909626993654</c:v>
                </c:pt>
                <c:pt idx="15">
                  <c:v>551.99386666589305</c:v>
                </c:pt>
                <c:pt idx="17">
                  <c:v>555.06060210997884</c:v>
                </c:pt>
                <c:pt idx="18">
                  <c:v>452.76961449046615</c:v>
                </c:pt>
                <c:pt idx="19">
                  <c:v>349.08354581450993</c:v>
                </c:pt>
                <c:pt idx="20">
                  <c:v>375.75024314251573</c:v>
                </c:pt>
                <c:pt idx="21">
                  <c:v>364.69180976290187</c:v>
                </c:pt>
                <c:pt idx="22">
                  <c:v>402.87117956914955</c:v>
                </c:pt>
                <c:pt idx="23">
                  <c:v>396.88550919522856</c:v>
                </c:pt>
                <c:pt idx="24">
                  <c:v>330.64933635845563</c:v>
                </c:pt>
                <c:pt idx="25">
                  <c:v>279.62710300346748</c:v>
                </c:pt>
                <c:pt idx="26">
                  <c:v>270.67371190732649</c:v>
                </c:pt>
                <c:pt idx="27">
                  <c:v>401.53459718697491</c:v>
                </c:pt>
                <c:pt idx="28">
                  <c:v>453.67104669714752</c:v>
                </c:pt>
                <c:pt idx="29">
                  <c:v>408.6917270700643</c:v>
                </c:pt>
                <c:pt idx="30">
                  <c:v>367.19844634035542</c:v>
                </c:pt>
                <c:pt idx="31">
                  <c:v>259.74490265729912</c:v>
                </c:pt>
                <c:pt idx="32">
                  <c:v>241.96733455725189</c:v>
                </c:pt>
                <c:pt idx="33">
                  <c:v>296.72534148547101</c:v>
                </c:pt>
                <c:pt idx="34">
                  <c:v>337.02047788458862</c:v>
                </c:pt>
                <c:pt idx="35">
                  <c:v>298.56213538813796</c:v>
                </c:pt>
                <c:pt idx="36">
                  <c:v>329.80094606918203</c:v>
                </c:pt>
                <c:pt idx="37">
                  <c:v>369.86624809611067</c:v>
                </c:pt>
                <c:pt idx="38">
                  <c:v>360.63130567140973</c:v>
                </c:pt>
                <c:pt idx="39">
                  <c:v>357.07734548447684</c:v>
                </c:pt>
                <c:pt idx="40">
                  <c:v>300.15632361753183</c:v>
                </c:pt>
                <c:pt idx="41">
                  <c:v>269.61622064255971</c:v>
                </c:pt>
                <c:pt idx="42">
                  <c:v>303.13108953740198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732-41AD-87A3-E6165D24BDD9}"/>
            </c:ext>
          </c:extLst>
        </c:ser>
        <c:ser>
          <c:idx val="4"/>
          <c:order val="4"/>
          <c:tx>
            <c:strRef>
              <c:f>'Datos para Figura 1'!$E$1</c:f>
              <c:strCache>
                <c:ptCount val="1"/>
                <c:pt idx="0">
                  <c:v>Hamilton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'Datos para Figura 1'!$A$2:$A$94</c:f>
              <c:numCache>
                <c:formatCode>General</c:formatCode>
                <c:ptCount val="93"/>
                <c:pt idx="0">
                  <c:v>1558</c:v>
                </c:pt>
                <c:pt idx="1">
                  <c:v>1559</c:v>
                </c:pt>
                <c:pt idx="2">
                  <c:v>1560</c:v>
                </c:pt>
                <c:pt idx="3">
                  <c:v>1561</c:v>
                </c:pt>
                <c:pt idx="4">
                  <c:v>1562</c:v>
                </c:pt>
                <c:pt idx="5">
                  <c:v>1563</c:v>
                </c:pt>
                <c:pt idx="6">
                  <c:v>1564</c:v>
                </c:pt>
                <c:pt idx="7">
                  <c:v>1565</c:v>
                </c:pt>
                <c:pt idx="8">
                  <c:v>1566</c:v>
                </c:pt>
                <c:pt idx="9">
                  <c:v>1567</c:v>
                </c:pt>
                <c:pt idx="10">
                  <c:v>1568</c:v>
                </c:pt>
                <c:pt idx="11">
                  <c:v>1569</c:v>
                </c:pt>
                <c:pt idx="12">
                  <c:v>1570</c:v>
                </c:pt>
                <c:pt idx="13">
                  <c:v>1571</c:v>
                </c:pt>
                <c:pt idx="14">
                  <c:v>1572</c:v>
                </c:pt>
                <c:pt idx="15">
                  <c:v>1573</c:v>
                </c:pt>
                <c:pt idx="16">
                  <c:v>1574</c:v>
                </c:pt>
                <c:pt idx="17">
                  <c:v>1575</c:v>
                </c:pt>
                <c:pt idx="18">
                  <c:v>1576</c:v>
                </c:pt>
                <c:pt idx="19">
                  <c:v>1577</c:v>
                </c:pt>
                <c:pt idx="20">
                  <c:v>1578</c:v>
                </c:pt>
                <c:pt idx="21">
                  <c:v>1579</c:v>
                </c:pt>
                <c:pt idx="22">
                  <c:v>1580</c:v>
                </c:pt>
                <c:pt idx="23">
                  <c:v>1581</c:v>
                </c:pt>
                <c:pt idx="24">
                  <c:v>1582</c:v>
                </c:pt>
                <c:pt idx="25">
                  <c:v>1583</c:v>
                </c:pt>
                <c:pt idx="26">
                  <c:v>1584</c:v>
                </c:pt>
                <c:pt idx="27">
                  <c:v>1585</c:v>
                </c:pt>
                <c:pt idx="28">
                  <c:v>1586</c:v>
                </c:pt>
                <c:pt idx="29">
                  <c:v>1587</c:v>
                </c:pt>
                <c:pt idx="30">
                  <c:v>1588</c:v>
                </c:pt>
                <c:pt idx="31">
                  <c:v>1589</c:v>
                </c:pt>
                <c:pt idx="32">
                  <c:v>1590</c:v>
                </c:pt>
                <c:pt idx="33">
                  <c:v>1591</c:v>
                </c:pt>
                <c:pt idx="34">
                  <c:v>1592</c:v>
                </c:pt>
                <c:pt idx="35">
                  <c:v>1593</c:v>
                </c:pt>
                <c:pt idx="36">
                  <c:v>1594</c:v>
                </c:pt>
                <c:pt idx="37">
                  <c:v>1595</c:v>
                </c:pt>
                <c:pt idx="38">
                  <c:v>1596</c:v>
                </c:pt>
                <c:pt idx="39">
                  <c:v>1597</c:v>
                </c:pt>
                <c:pt idx="40">
                  <c:v>1598</c:v>
                </c:pt>
                <c:pt idx="41">
                  <c:v>1599</c:v>
                </c:pt>
                <c:pt idx="42">
                  <c:v>1600</c:v>
                </c:pt>
                <c:pt idx="43">
                  <c:v>1601</c:v>
                </c:pt>
                <c:pt idx="44">
                  <c:v>1602</c:v>
                </c:pt>
                <c:pt idx="45">
                  <c:v>1603</c:v>
                </c:pt>
                <c:pt idx="46">
                  <c:v>1604</c:v>
                </c:pt>
                <c:pt idx="47">
                  <c:v>1605</c:v>
                </c:pt>
                <c:pt idx="48">
                  <c:v>1606</c:v>
                </c:pt>
                <c:pt idx="49">
                  <c:v>1607</c:v>
                </c:pt>
                <c:pt idx="50">
                  <c:v>1608</c:v>
                </c:pt>
                <c:pt idx="51">
                  <c:v>1609</c:v>
                </c:pt>
                <c:pt idx="52">
                  <c:v>1610</c:v>
                </c:pt>
                <c:pt idx="53">
                  <c:v>1611</c:v>
                </c:pt>
                <c:pt idx="54">
                  <c:v>1612</c:v>
                </c:pt>
                <c:pt idx="55">
                  <c:v>1613</c:v>
                </c:pt>
                <c:pt idx="56">
                  <c:v>1614</c:v>
                </c:pt>
                <c:pt idx="57">
                  <c:v>1615</c:v>
                </c:pt>
                <c:pt idx="58">
                  <c:v>1616</c:v>
                </c:pt>
                <c:pt idx="59">
                  <c:v>1617</c:v>
                </c:pt>
                <c:pt idx="60">
                  <c:v>1618</c:v>
                </c:pt>
                <c:pt idx="61">
                  <c:v>1619</c:v>
                </c:pt>
                <c:pt idx="62">
                  <c:v>1620</c:v>
                </c:pt>
                <c:pt idx="63">
                  <c:v>1621</c:v>
                </c:pt>
                <c:pt idx="64">
                  <c:v>1622</c:v>
                </c:pt>
                <c:pt idx="65">
                  <c:v>1623</c:v>
                </c:pt>
                <c:pt idx="66">
                  <c:v>1624</c:v>
                </c:pt>
                <c:pt idx="67">
                  <c:v>1625</c:v>
                </c:pt>
                <c:pt idx="68">
                  <c:v>1626</c:v>
                </c:pt>
                <c:pt idx="69">
                  <c:v>1627</c:v>
                </c:pt>
                <c:pt idx="70">
                  <c:v>1628</c:v>
                </c:pt>
                <c:pt idx="71">
                  <c:v>1629</c:v>
                </c:pt>
                <c:pt idx="72">
                  <c:v>1630</c:v>
                </c:pt>
                <c:pt idx="73">
                  <c:v>1631</c:v>
                </c:pt>
                <c:pt idx="74">
                  <c:v>1632</c:v>
                </c:pt>
                <c:pt idx="75">
                  <c:v>1633</c:v>
                </c:pt>
                <c:pt idx="76">
                  <c:v>1634</c:v>
                </c:pt>
                <c:pt idx="77">
                  <c:v>1635</c:v>
                </c:pt>
                <c:pt idx="78">
                  <c:v>1636</c:v>
                </c:pt>
                <c:pt idx="79">
                  <c:v>1637</c:v>
                </c:pt>
                <c:pt idx="80">
                  <c:v>1638</c:v>
                </c:pt>
                <c:pt idx="81">
                  <c:v>1639</c:v>
                </c:pt>
                <c:pt idx="82">
                  <c:v>1640</c:v>
                </c:pt>
                <c:pt idx="83">
                  <c:v>1641</c:v>
                </c:pt>
                <c:pt idx="84">
                  <c:v>1642</c:v>
                </c:pt>
                <c:pt idx="85">
                  <c:v>1643</c:v>
                </c:pt>
                <c:pt idx="86">
                  <c:v>1644</c:v>
                </c:pt>
                <c:pt idx="87">
                  <c:v>1645</c:v>
                </c:pt>
                <c:pt idx="88">
                  <c:v>1646</c:v>
                </c:pt>
                <c:pt idx="89">
                  <c:v>1647</c:v>
                </c:pt>
                <c:pt idx="90">
                  <c:v>1648</c:v>
                </c:pt>
                <c:pt idx="91">
                  <c:v>1649</c:v>
                </c:pt>
                <c:pt idx="92">
                  <c:v>1650</c:v>
                </c:pt>
              </c:numCache>
            </c:numRef>
          </c:xVal>
          <c:yVal>
            <c:numRef>
              <c:f>'Datos para Figura 1'!$E$2:$E$94</c:f>
              <c:numCache>
                <c:formatCode>General</c:formatCode>
                <c:ptCount val="93"/>
                <c:pt idx="43">
                  <c:v>286.60635039568325</c:v>
                </c:pt>
                <c:pt idx="44">
                  <c:v>431.22040260951337</c:v>
                </c:pt>
                <c:pt idx="45">
                  <c:v>425.97519792006</c:v>
                </c:pt>
                <c:pt idx="46">
                  <c:v>415.74904186438727</c:v>
                </c:pt>
                <c:pt idx="48">
                  <c:v>479.24366905075749</c:v>
                </c:pt>
                <c:pt idx="50">
                  <c:v>278.26308073321371</c:v>
                </c:pt>
                <c:pt idx="51">
                  <c:v>221.64585730800695</c:v>
                </c:pt>
                <c:pt idx="52">
                  <c:v>199.01998870204122</c:v>
                </c:pt>
                <c:pt idx="53">
                  <c:v>436.8236915646537</c:v>
                </c:pt>
                <c:pt idx="54">
                  <c:v>426.76203732181318</c:v>
                </c:pt>
                <c:pt idx="55">
                  <c:v>542.98401709839493</c:v>
                </c:pt>
                <c:pt idx="56">
                  <c:v>607.45810946195752</c:v>
                </c:pt>
                <c:pt idx="57">
                  <c:v>400.21418391074019</c:v>
                </c:pt>
                <c:pt idx="58">
                  <c:v>346.90724905072574</c:v>
                </c:pt>
                <c:pt idx="60">
                  <c:v>397.90465356131347</c:v>
                </c:pt>
                <c:pt idx="61">
                  <c:v>421.88764380035775</c:v>
                </c:pt>
                <c:pt idx="62">
                  <c:v>635.69059225060823</c:v>
                </c:pt>
                <c:pt idx="63">
                  <c:v>332.58802477373979</c:v>
                </c:pt>
                <c:pt idx="64">
                  <c:v>342.52961643818907</c:v>
                </c:pt>
                <c:pt idx="65">
                  <c:v>508.95032441483465</c:v>
                </c:pt>
                <c:pt idx="66">
                  <c:v>495.57404055284547</c:v>
                </c:pt>
                <c:pt idx="67">
                  <c:v>592.85486928339958</c:v>
                </c:pt>
                <c:pt idx="68">
                  <c:v>688.01279675776948</c:v>
                </c:pt>
                <c:pt idx="69">
                  <c:v>402.67849690985111</c:v>
                </c:pt>
                <c:pt idx="70">
                  <c:v>554.88873706102038</c:v>
                </c:pt>
                <c:pt idx="71">
                  <c:v>522.81230030391498</c:v>
                </c:pt>
                <c:pt idx="73">
                  <c:v>298.26662810846619</c:v>
                </c:pt>
                <c:pt idx="74">
                  <c:v>312.91956338403548</c:v>
                </c:pt>
                <c:pt idx="76">
                  <c:v>328.63947311934527</c:v>
                </c:pt>
                <c:pt idx="77">
                  <c:v>346.5971233372515</c:v>
                </c:pt>
                <c:pt idx="78">
                  <c:v>265.50455010922394</c:v>
                </c:pt>
                <c:pt idx="79">
                  <c:v>267.59628382886552</c:v>
                </c:pt>
                <c:pt idx="80">
                  <c:v>340.79324563972142</c:v>
                </c:pt>
                <c:pt idx="81">
                  <c:v>403.70407507155682</c:v>
                </c:pt>
                <c:pt idx="82">
                  <c:v>451.21089998588548</c:v>
                </c:pt>
                <c:pt idx="83">
                  <c:v>502.78350373056247</c:v>
                </c:pt>
                <c:pt idx="84">
                  <c:v>702.29112146343664</c:v>
                </c:pt>
                <c:pt idx="85">
                  <c:v>352.74184683281209</c:v>
                </c:pt>
                <c:pt idx="86">
                  <c:v>347.99238687364829</c:v>
                </c:pt>
                <c:pt idx="87">
                  <c:v>420.2529396401606</c:v>
                </c:pt>
                <c:pt idx="88">
                  <c:v>396.04779523898628</c:v>
                </c:pt>
                <c:pt idx="89">
                  <c:v>346.98246497966687</c:v>
                </c:pt>
                <c:pt idx="91">
                  <c:v>454.72583422978499</c:v>
                </c:pt>
                <c:pt idx="92">
                  <c:v>325.69164433115463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732-41AD-87A3-E6165D24BDD9}"/>
            </c:ext>
          </c:extLst>
        </c:ser>
        <c:ser>
          <c:idx val="5"/>
          <c:order val="5"/>
          <c:tx>
            <c:strRef>
              <c:f>'Datos para Figura 1'!$G$1</c:f>
              <c:strCache>
                <c:ptCount val="1"/>
                <c:pt idx="0">
                  <c:v>Promedio móvil de 5 años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'Datos para Figura 1'!$A$2:$A$94</c:f>
              <c:numCache>
                <c:formatCode>General</c:formatCode>
                <c:ptCount val="93"/>
                <c:pt idx="0">
                  <c:v>1558</c:v>
                </c:pt>
                <c:pt idx="1">
                  <c:v>1559</c:v>
                </c:pt>
                <c:pt idx="2">
                  <c:v>1560</c:v>
                </c:pt>
                <c:pt idx="3">
                  <c:v>1561</c:v>
                </c:pt>
                <c:pt idx="4">
                  <c:v>1562</c:v>
                </c:pt>
                <c:pt idx="5">
                  <c:v>1563</c:v>
                </c:pt>
                <c:pt idx="6">
                  <c:v>1564</c:v>
                </c:pt>
                <c:pt idx="7">
                  <c:v>1565</c:v>
                </c:pt>
                <c:pt idx="8">
                  <c:v>1566</c:v>
                </c:pt>
                <c:pt idx="9">
                  <c:v>1567</c:v>
                </c:pt>
                <c:pt idx="10">
                  <c:v>1568</c:v>
                </c:pt>
                <c:pt idx="11">
                  <c:v>1569</c:v>
                </c:pt>
                <c:pt idx="12">
                  <c:v>1570</c:v>
                </c:pt>
                <c:pt idx="13">
                  <c:v>1571</c:v>
                </c:pt>
                <c:pt idx="14">
                  <c:v>1572</c:v>
                </c:pt>
                <c:pt idx="15">
                  <c:v>1573</c:v>
                </c:pt>
                <c:pt idx="16">
                  <c:v>1574</c:v>
                </c:pt>
                <c:pt idx="17">
                  <c:v>1575</c:v>
                </c:pt>
                <c:pt idx="18">
                  <c:v>1576</c:v>
                </c:pt>
                <c:pt idx="19">
                  <c:v>1577</c:v>
                </c:pt>
                <c:pt idx="20">
                  <c:v>1578</c:v>
                </c:pt>
                <c:pt idx="21">
                  <c:v>1579</c:v>
                </c:pt>
                <c:pt idx="22">
                  <c:v>1580</c:v>
                </c:pt>
                <c:pt idx="23">
                  <c:v>1581</c:v>
                </c:pt>
                <c:pt idx="24">
                  <c:v>1582</c:v>
                </c:pt>
                <c:pt idx="25">
                  <c:v>1583</c:v>
                </c:pt>
                <c:pt idx="26">
                  <c:v>1584</c:v>
                </c:pt>
                <c:pt idx="27">
                  <c:v>1585</c:v>
                </c:pt>
                <c:pt idx="28">
                  <c:v>1586</c:v>
                </c:pt>
                <c:pt idx="29">
                  <c:v>1587</c:v>
                </c:pt>
                <c:pt idx="30">
                  <c:v>1588</c:v>
                </c:pt>
                <c:pt idx="31">
                  <c:v>1589</c:v>
                </c:pt>
                <c:pt idx="32">
                  <c:v>1590</c:v>
                </c:pt>
                <c:pt idx="33">
                  <c:v>1591</c:v>
                </c:pt>
                <c:pt idx="34">
                  <c:v>1592</c:v>
                </c:pt>
                <c:pt idx="35">
                  <c:v>1593</c:v>
                </c:pt>
                <c:pt idx="36">
                  <c:v>1594</c:v>
                </c:pt>
                <c:pt idx="37">
                  <c:v>1595</c:v>
                </c:pt>
                <c:pt idx="38">
                  <c:v>1596</c:v>
                </c:pt>
                <c:pt idx="39">
                  <c:v>1597</c:v>
                </c:pt>
                <c:pt idx="40">
                  <c:v>1598</c:v>
                </c:pt>
                <c:pt idx="41">
                  <c:v>1599</c:v>
                </c:pt>
                <c:pt idx="42">
                  <c:v>1600</c:v>
                </c:pt>
                <c:pt idx="43">
                  <c:v>1601</c:v>
                </c:pt>
                <c:pt idx="44">
                  <c:v>1602</c:v>
                </c:pt>
                <c:pt idx="45">
                  <c:v>1603</c:v>
                </c:pt>
                <c:pt idx="46">
                  <c:v>1604</c:v>
                </c:pt>
                <c:pt idx="47">
                  <c:v>1605</c:v>
                </c:pt>
                <c:pt idx="48">
                  <c:v>1606</c:v>
                </c:pt>
                <c:pt idx="49">
                  <c:v>1607</c:v>
                </c:pt>
                <c:pt idx="50">
                  <c:v>1608</c:v>
                </c:pt>
                <c:pt idx="51">
                  <c:v>1609</c:v>
                </c:pt>
                <c:pt idx="52">
                  <c:v>1610</c:v>
                </c:pt>
                <c:pt idx="53">
                  <c:v>1611</c:v>
                </c:pt>
                <c:pt idx="54">
                  <c:v>1612</c:v>
                </c:pt>
                <c:pt idx="55">
                  <c:v>1613</c:v>
                </c:pt>
                <c:pt idx="56">
                  <c:v>1614</c:v>
                </c:pt>
                <c:pt idx="57">
                  <c:v>1615</c:v>
                </c:pt>
                <c:pt idx="58">
                  <c:v>1616</c:v>
                </c:pt>
                <c:pt idx="59">
                  <c:v>1617</c:v>
                </c:pt>
                <c:pt idx="60">
                  <c:v>1618</c:v>
                </c:pt>
                <c:pt idx="61">
                  <c:v>1619</c:v>
                </c:pt>
                <c:pt idx="62">
                  <c:v>1620</c:v>
                </c:pt>
                <c:pt idx="63">
                  <c:v>1621</c:v>
                </c:pt>
                <c:pt idx="64">
                  <c:v>1622</c:v>
                </c:pt>
                <c:pt idx="65">
                  <c:v>1623</c:v>
                </c:pt>
                <c:pt idx="66">
                  <c:v>1624</c:v>
                </c:pt>
                <c:pt idx="67">
                  <c:v>1625</c:v>
                </c:pt>
                <c:pt idx="68">
                  <c:v>1626</c:v>
                </c:pt>
                <c:pt idx="69">
                  <c:v>1627</c:v>
                </c:pt>
                <c:pt idx="70">
                  <c:v>1628</c:v>
                </c:pt>
                <c:pt idx="71">
                  <c:v>1629</c:v>
                </c:pt>
                <c:pt idx="72">
                  <c:v>1630</c:v>
                </c:pt>
                <c:pt idx="73">
                  <c:v>1631</c:v>
                </c:pt>
                <c:pt idx="74">
                  <c:v>1632</c:v>
                </c:pt>
                <c:pt idx="75">
                  <c:v>1633</c:v>
                </c:pt>
                <c:pt idx="76">
                  <c:v>1634</c:v>
                </c:pt>
                <c:pt idx="77">
                  <c:v>1635</c:v>
                </c:pt>
                <c:pt idx="78">
                  <c:v>1636</c:v>
                </c:pt>
                <c:pt idx="79">
                  <c:v>1637</c:v>
                </c:pt>
                <c:pt idx="80">
                  <c:v>1638</c:v>
                </c:pt>
                <c:pt idx="81">
                  <c:v>1639</c:v>
                </c:pt>
                <c:pt idx="82">
                  <c:v>1640</c:v>
                </c:pt>
                <c:pt idx="83">
                  <c:v>1641</c:v>
                </c:pt>
                <c:pt idx="84">
                  <c:v>1642</c:v>
                </c:pt>
                <c:pt idx="85">
                  <c:v>1643</c:v>
                </c:pt>
                <c:pt idx="86">
                  <c:v>1644</c:v>
                </c:pt>
                <c:pt idx="87">
                  <c:v>1645</c:v>
                </c:pt>
                <c:pt idx="88">
                  <c:v>1646</c:v>
                </c:pt>
                <c:pt idx="89">
                  <c:v>1647</c:v>
                </c:pt>
                <c:pt idx="90">
                  <c:v>1648</c:v>
                </c:pt>
                <c:pt idx="91">
                  <c:v>1649</c:v>
                </c:pt>
                <c:pt idx="92">
                  <c:v>1650</c:v>
                </c:pt>
              </c:numCache>
            </c:numRef>
          </c:xVal>
          <c:yVal>
            <c:numRef>
              <c:f>'Datos para Figura 1'!$G$2:$G$94</c:f>
              <c:numCache>
                <c:formatCode>General</c:formatCode>
                <c:ptCount val="93"/>
                <c:pt idx="4">
                  <c:v>478.29271549342104</c:v>
                </c:pt>
                <c:pt idx="5">
                  <c:v>497.43149297516192</c:v>
                </c:pt>
                <c:pt idx="6">
                  <c:v>532.95685971001785</c:v>
                </c:pt>
                <c:pt idx="7">
                  <c:v>581.03950106236266</c:v>
                </c:pt>
                <c:pt idx="8">
                  <c:v>612.19645211537465</c:v>
                </c:pt>
                <c:pt idx="9">
                  <c:v>641.31471576196486</c:v>
                </c:pt>
                <c:pt idx="10">
                  <c:v>624.83210052484515</c:v>
                </c:pt>
                <c:pt idx="11">
                  <c:v>576.9524978486196</c:v>
                </c:pt>
                <c:pt idx="12">
                  <c:v>534.78808287842321</c:v>
                </c:pt>
                <c:pt idx="13">
                  <c:v>474.5170676077214</c:v>
                </c:pt>
                <c:pt idx="14">
                  <c:v>509.33007477327521</c:v>
                </c:pt>
                <c:pt idx="15">
                  <c:v>536.80327948184981</c:v>
                </c:pt>
                <c:pt idx="16">
                  <c:v>557.98275186754563</c:v>
                </c:pt>
                <c:pt idx="17">
                  <c:v>557.25221442815393</c:v>
                </c:pt>
                <c:pt idx="18">
                  <c:v>543.3982948840686</c:v>
                </c:pt>
                <c:pt idx="19">
                  <c:v>477.22690727021205</c:v>
                </c:pt>
                <c:pt idx="20">
                  <c:v>433.16600138936769</c:v>
                </c:pt>
                <c:pt idx="21">
                  <c:v>419.47116306407452</c:v>
                </c:pt>
                <c:pt idx="22">
                  <c:v>389.03327855590862</c:v>
                </c:pt>
                <c:pt idx="23">
                  <c:v>377.85645749686108</c:v>
                </c:pt>
                <c:pt idx="24">
                  <c:v>374.16961560565028</c:v>
                </c:pt>
                <c:pt idx="25">
                  <c:v>354.94498757784061</c:v>
                </c:pt>
                <c:pt idx="26">
                  <c:v>336.1413680067256</c:v>
                </c:pt>
                <c:pt idx="27">
                  <c:v>335.87405153029061</c:v>
                </c:pt>
                <c:pt idx="28">
                  <c:v>347.23115903067446</c:v>
                </c:pt>
                <c:pt idx="29">
                  <c:v>362.83963717299611</c:v>
                </c:pt>
                <c:pt idx="30">
                  <c:v>380.35390584037378</c:v>
                </c:pt>
                <c:pt idx="31">
                  <c:v>378.16814399036821</c:v>
                </c:pt>
                <c:pt idx="32">
                  <c:v>346.25469146442367</c:v>
                </c:pt>
                <c:pt idx="33">
                  <c:v>314.86555042208835</c:v>
                </c:pt>
                <c:pt idx="34">
                  <c:v>300.53130058499323</c:v>
                </c:pt>
                <c:pt idx="35">
                  <c:v>286.80403839454971</c:v>
                </c:pt>
                <c:pt idx="36">
                  <c:v>300.81524707692631</c:v>
                </c:pt>
                <c:pt idx="37">
                  <c:v>326.39502978469807</c:v>
                </c:pt>
                <c:pt idx="38">
                  <c:v>339.17622262188581</c:v>
                </c:pt>
                <c:pt idx="39">
                  <c:v>343.18759614186348</c:v>
                </c:pt>
                <c:pt idx="40">
                  <c:v>343.5064337877422</c:v>
                </c:pt>
                <c:pt idx="41">
                  <c:v>331.46948870241778</c:v>
                </c:pt>
                <c:pt idx="42">
                  <c:v>318.12245699067603</c:v>
                </c:pt>
                <c:pt idx="43">
                  <c:v>303.31746593553072</c:v>
                </c:pt>
                <c:pt idx="44">
                  <c:v>318.14607736053802</c:v>
                </c:pt>
                <c:pt idx="45">
                  <c:v>343.30985222104363</c:v>
                </c:pt>
                <c:pt idx="46">
                  <c:v>372.53641646540916</c:v>
                </c:pt>
                <c:pt idx="47">
                  <c:v>389.88774819741099</c:v>
                </c:pt>
                <c:pt idx="48">
                  <c:v>438.0470778611795</c:v>
                </c:pt>
                <c:pt idx="49">
                  <c:v>440.3226362784016</c:v>
                </c:pt>
                <c:pt idx="50">
                  <c:v>391.08526388278614</c:v>
                </c:pt>
                <c:pt idx="51">
                  <c:v>326.3842023639927</c:v>
                </c:pt>
                <c:pt idx="52">
                  <c:v>294.54314894850484</c:v>
                </c:pt>
                <c:pt idx="53">
                  <c:v>283.93815457697889</c:v>
                </c:pt>
                <c:pt idx="54">
                  <c:v>312.50293112594574</c:v>
                </c:pt>
                <c:pt idx="55">
                  <c:v>365.44711839898201</c:v>
                </c:pt>
                <c:pt idx="56">
                  <c:v>442.60956882977206</c:v>
                </c:pt>
                <c:pt idx="57">
                  <c:v>482.84840787151188</c:v>
                </c:pt>
                <c:pt idx="58">
                  <c:v>464.86511936872631</c:v>
                </c:pt>
                <c:pt idx="59">
                  <c:v>474.39088988045461</c:v>
                </c:pt>
                <c:pt idx="60">
                  <c:v>438.12104899618419</c:v>
                </c:pt>
                <c:pt idx="61">
                  <c:v>391.72843258078422</c:v>
                </c:pt>
                <c:pt idx="62">
                  <c:v>450.59753466575131</c:v>
                </c:pt>
                <c:pt idx="63">
                  <c:v>447.01772859650481</c:v>
                </c:pt>
                <c:pt idx="64">
                  <c:v>426.12010616484167</c:v>
                </c:pt>
                <c:pt idx="65">
                  <c:v>448.32924033554593</c:v>
                </c:pt>
                <c:pt idx="66">
                  <c:v>463.06651968604348</c:v>
                </c:pt>
                <c:pt idx="67">
                  <c:v>454.49937509260172</c:v>
                </c:pt>
                <c:pt idx="68">
                  <c:v>525.58432948940765</c:v>
                </c:pt>
                <c:pt idx="69">
                  <c:v>537.61410558374007</c:v>
                </c:pt>
                <c:pt idx="70">
                  <c:v>546.80178811297731</c:v>
                </c:pt>
                <c:pt idx="71">
                  <c:v>552.24944006319106</c:v>
                </c:pt>
                <c:pt idx="72">
                  <c:v>542.09808275813896</c:v>
                </c:pt>
                <c:pt idx="73">
                  <c:v>444.66154059581316</c:v>
                </c:pt>
                <c:pt idx="74">
                  <c:v>422.22180721435927</c:v>
                </c:pt>
                <c:pt idx="75">
                  <c:v>377.9994972654722</c:v>
                </c:pt>
                <c:pt idx="76">
                  <c:v>313.27522153728228</c:v>
                </c:pt>
                <c:pt idx="77">
                  <c:v>321.6056969872746</c:v>
                </c:pt>
                <c:pt idx="78">
                  <c:v>313.41517748746401</c:v>
                </c:pt>
                <c:pt idx="79">
                  <c:v>302.08435759867155</c:v>
                </c:pt>
                <c:pt idx="80">
                  <c:v>309.82613520688153</c:v>
                </c:pt>
                <c:pt idx="81">
                  <c:v>324.83905559732386</c:v>
                </c:pt>
                <c:pt idx="82">
                  <c:v>345.76181092705065</c:v>
                </c:pt>
                <c:pt idx="83">
                  <c:v>393.21760165131832</c:v>
                </c:pt>
                <c:pt idx="84">
                  <c:v>480.15656917823253</c:v>
                </c:pt>
                <c:pt idx="85">
                  <c:v>482.5462894168507</c:v>
                </c:pt>
                <c:pt idx="86">
                  <c:v>471.40395177726907</c:v>
                </c:pt>
                <c:pt idx="87">
                  <c:v>465.21235970812404</c:v>
                </c:pt>
                <c:pt idx="88">
                  <c:v>443.86521800980881</c:v>
                </c:pt>
                <c:pt idx="89">
                  <c:v>372.80348671305484</c:v>
                </c:pt>
                <c:pt idx="90">
                  <c:v>377.81889668311555</c:v>
                </c:pt>
                <c:pt idx="91">
                  <c:v>404.5022585221497</c:v>
                </c:pt>
                <c:pt idx="92">
                  <c:v>380.8619346948982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732-41AD-87A3-E6165D24BD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920143"/>
        <c:axId val="164391764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'Datos para Figura 1'!$B$1</c15:sqref>
                        </c15:formulaRef>
                      </c:ext>
                    </c:extLst>
                    <c:strCache>
                      <c:ptCount val="1"/>
                      <c:pt idx="0">
                        <c:v>Precios Hamilton (maravedíes corrientes per arroba)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'Datos para Figura 1'!$A$2:$A$94</c15:sqref>
                        </c15:formulaRef>
                      </c:ext>
                    </c:extLst>
                    <c:numCache>
                      <c:formatCode>General</c:formatCode>
                      <c:ptCount val="93"/>
                      <c:pt idx="0">
                        <c:v>1558</c:v>
                      </c:pt>
                      <c:pt idx="1">
                        <c:v>1559</c:v>
                      </c:pt>
                      <c:pt idx="2">
                        <c:v>1560</c:v>
                      </c:pt>
                      <c:pt idx="3">
                        <c:v>1561</c:v>
                      </c:pt>
                      <c:pt idx="4">
                        <c:v>1562</c:v>
                      </c:pt>
                      <c:pt idx="5">
                        <c:v>1563</c:v>
                      </c:pt>
                      <c:pt idx="6">
                        <c:v>1564</c:v>
                      </c:pt>
                      <c:pt idx="7">
                        <c:v>1565</c:v>
                      </c:pt>
                      <c:pt idx="8">
                        <c:v>1566</c:v>
                      </c:pt>
                      <c:pt idx="9">
                        <c:v>1567</c:v>
                      </c:pt>
                      <c:pt idx="10">
                        <c:v>1568</c:v>
                      </c:pt>
                      <c:pt idx="11">
                        <c:v>1569</c:v>
                      </c:pt>
                      <c:pt idx="12">
                        <c:v>1570</c:v>
                      </c:pt>
                      <c:pt idx="13">
                        <c:v>1571</c:v>
                      </c:pt>
                      <c:pt idx="14">
                        <c:v>1572</c:v>
                      </c:pt>
                      <c:pt idx="15">
                        <c:v>1573</c:v>
                      </c:pt>
                      <c:pt idx="16">
                        <c:v>1574</c:v>
                      </c:pt>
                      <c:pt idx="17">
                        <c:v>1575</c:v>
                      </c:pt>
                      <c:pt idx="18">
                        <c:v>1576</c:v>
                      </c:pt>
                      <c:pt idx="19">
                        <c:v>1577</c:v>
                      </c:pt>
                      <c:pt idx="20">
                        <c:v>1578</c:v>
                      </c:pt>
                      <c:pt idx="21">
                        <c:v>1579</c:v>
                      </c:pt>
                      <c:pt idx="22">
                        <c:v>1580</c:v>
                      </c:pt>
                      <c:pt idx="23">
                        <c:v>1581</c:v>
                      </c:pt>
                      <c:pt idx="24">
                        <c:v>1582</c:v>
                      </c:pt>
                      <c:pt idx="25">
                        <c:v>1583</c:v>
                      </c:pt>
                      <c:pt idx="26">
                        <c:v>1584</c:v>
                      </c:pt>
                      <c:pt idx="27">
                        <c:v>1585</c:v>
                      </c:pt>
                      <c:pt idx="28">
                        <c:v>1586</c:v>
                      </c:pt>
                      <c:pt idx="29">
                        <c:v>1587</c:v>
                      </c:pt>
                      <c:pt idx="30">
                        <c:v>1588</c:v>
                      </c:pt>
                      <c:pt idx="31">
                        <c:v>1589</c:v>
                      </c:pt>
                      <c:pt idx="32">
                        <c:v>1590</c:v>
                      </c:pt>
                      <c:pt idx="33">
                        <c:v>1591</c:v>
                      </c:pt>
                      <c:pt idx="34">
                        <c:v>1592</c:v>
                      </c:pt>
                      <c:pt idx="35">
                        <c:v>1593</c:v>
                      </c:pt>
                      <c:pt idx="36">
                        <c:v>1594</c:v>
                      </c:pt>
                      <c:pt idx="37">
                        <c:v>1595</c:v>
                      </c:pt>
                      <c:pt idx="38">
                        <c:v>1596</c:v>
                      </c:pt>
                      <c:pt idx="39">
                        <c:v>1597</c:v>
                      </c:pt>
                      <c:pt idx="40">
                        <c:v>1598</c:v>
                      </c:pt>
                      <c:pt idx="41">
                        <c:v>1599</c:v>
                      </c:pt>
                      <c:pt idx="42">
                        <c:v>1600</c:v>
                      </c:pt>
                      <c:pt idx="43">
                        <c:v>1601</c:v>
                      </c:pt>
                      <c:pt idx="44">
                        <c:v>1602</c:v>
                      </c:pt>
                      <c:pt idx="45">
                        <c:v>1603</c:v>
                      </c:pt>
                      <c:pt idx="46">
                        <c:v>1604</c:v>
                      </c:pt>
                      <c:pt idx="47">
                        <c:v>1605</c:v>
                      </c:pt>
                      <c:pt idx="48">
                        <c:v>1606</c:v>
                      </c:pt>
                      <c:pt idx="49">
                        <c:v>1607</c:v>
                      </c:pt>
                      <c:pt idx="50">
                        <c:v>1608</c:v>
                      </c:pt>
                      <c:pt idx="51">
                        <c:v>1609</c:v>
                      </c:pt>
                      <c:pt idx="52">
                        <c:v>1610</c:v>
                      </c:pt>
                      <c:pt idx="53">
                        <c:v>1611</c:v>
                      </c:pt>
                      <c:pt idx="54">
                        <c:v>1612</c:v>
                      </c:pt>
                      <c:pt idx="55">
                        <c:v>1613</c:v>
                      </c:pt>
                      <c:pt idx="56">
                        <c:v>1614</c:v>
                      </c:pt>
                      <c:pt idx="57">
                        <c:v>1615</c:v>
                      </c:pt>
                      <c:pt idx="58">
                        <c:v>1616</c:v>
                      </c:pt>
                      <c:pt idx="59">
                        <c:v>1617</c:v>
                      </c:pt>
                      <c:pt idx="60">
                        <c:v>1618</c:v>
                      </c:pt>
                      <c:pt idx="61">
                        <c:v>1619</c:v>
                      </c:pt>
                      <c:pt idx="62">
                        <c:v>1620</c:v>
                      </c:pt>
                      <c:pt idx="63">
                        <c:v>1621</c:v>
                      </c:pt>
                      <c:pt idx="64">
                        <c:v>1622</c:v>
                      </c:pt>
                      <c:pt idx="65">
                        <c:v>1623</c:v>
                      </c:pt>
                      <c:pt idx="66">
                        <c:v>1624</c:v>
                      </c:pt>
                      <c:pt idx="67">
                        <c:v>1625</c:v>
                      </c:pt>
                      <c:pt idx="68">
                        <c:v>1626</c:v>
                      </c:pt>
                      <c:pt idx="69">
                        <c:v>1627</c:v>
                      </c:pt>
                      <c:pt idx="70">
                        <c:v>1628</c:v>
                      </c:pt>
                      <c:pt idx="71">
                        <c:v>1629</c:v>
                      </c:pt>
                      <c:pt idx="72">
                        <c:v>1630</c:v>
                      </c:pt>
                      <c:pt idx="73">
                        <c:v>1631</c:v>
                      </c:pt>
                      <c:pt idx="74">
                        <c:v>1632</c:v>
                      </c:pt>
                      <c:pt idx="75">
                        <c:v>1633</c:v>
                      </c:pt>
                      <c:pt idx="76">
                        <c:v>1634</c:v>
                      </c:pt>
                      <c:pt idx="77">
                        <c:v>1635</c:v>
                      </c:pt>
                      <c:pt idx="78">
                        <c:v>1636</c:v>
                      </c:pt>
                      <c:pt idx="79">
                        <c:v>1637</c:v>
                      </c:pt>
                      <c:pt idx="80">
                        <c:v>1638</c:v>
                      </c:pt>
                      <c:pt idx="81">
                        <c:v>1639</c:v>
                      </c:pt>
                      <c:pt idx="82">
                        <c:v>1640</c:v>
                      </c:pt>
                      <c:pt idx="83">
                        <c:v>1641</c:v>
                      </c:pt>
                      <c:pt idx="84">
                        <c:v>1642</c:v>
                      </c:pt>
                      <c:pt idx="85">
                        <c:v>1643</c:v>
                      </c:pt>
                      <c:pt idx="86">
                        <c:v>1644</c:v>
                      </c:pt>
                      <c:pt idx="87">
                        <c:v>1645</c:v>
                      </c:pt>
                      <c:pt idx="88">
                        <c:v>1646</c:v>
                      </c:pt>
                      <c:pt idx="89">
                        <c:v>1647</c:v>
                      </c:pt>
                      <c:pt idx="90">
                        <c:v>1648</c:v>
                      </c:pt>
                      <c:pt idx="91">
                        <c:v>1649</c:v>
                      </c:pt>
                      <c:pt idx="92">
                        <c:v>1650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'Datos para Figura 1'!$B$2:$B$94</c15:sqref>
                        </c15:formulaRef>
                      </c:ext>
                    </c:extLst>
                    <c:numCache>
                      <c:formatCode>General</c:formatCode>
                      <c:ptCount val="93"/>
                      <c:pt idx="43" formatCode="0.0">
                        <c:v>263.5</c:v>
                      </c:pt>
                      <c:pt idx="44" formatCode="0.0">
                        <c:v>386.8</c:v>
                      </c:pt>
                      <c:pt idx="45" formatCode="0.0">
                        <c:v>476</c:v>
                      </c:pt>
                      <c:pt idx="46" formatCode="0.0">
                        <c:v>476</c:v>
                      </c:pt>
                      <c:pt idx="48" formatCode="0.0">
                        <c:v>476</c:v>
                      </c:pt>
                      <c:pt idx="50" formatCode="0.0">
                        <c:v>272</c:v>
                      </c:pt>
                      <c:pt idx="51" formatCode="0.0">
                        <c:v>208.3</c:v>
                      </c:pt>
                      <c:pt idx="52" formatCode="0.0">
                        <c:v>180.8</c:v>
                      </c:pt>
                      <c:pt idx="53" formatCode="0.0">
                        <c:v>357</c:v>
                      </c:pt>
                      <c:pt idx="54" formatCode="0.0">
                        <c:v>357</c:v>
                      </c:pt>
                      <c:pt idx="55" formatCode="0.0">
                        <c:v>510</c:v>
                      </c:pt>
                      <c:pt idx="56" formatCode="0.0">
                        <c:v>525.6</c:v>
                      </c:pt>
                      <c:pt idx="57" formatCode="0.0">
                        <c:v>327.3</c:v>
                      </c:pt>
                      <c:pt idx="58" formatCode="0.0">
                        <c:v>331.5</c:v>
                      </c:pt>
                      <c:pt idx="60" formatCode="0.0">
                        <c:v>391.5</c:v>
                      </c:pt>
                      <c:pt idx="61" formatCode="0.0">
                        <c:v>399.5</c:v>
                      </c:pt>
                      <c:pt idx="62" formatCode="0.0">
                        <c:v>612</c:v>
                      </c:pt>
                      <c:pt idx="63" formatCode="0.0">
                        <c:v>323</c:v>
                      </c:pt>
                      <c:pt idx="64" formatCode="0.0">
                        <c:v>342.2</c:v>
                      </c:pt>
                      <c:pt idx="65" formatCode="0.0">
                        <c:v>456.9</c:v>
                      </c:pt>
                      <c:pt idx="66" formatCode="0.0">
                        <c:v>450.5</c:v>
                      </c:pt>
                      <c:pt idx="67" formatCode="0.0">
                        <c:v>629</c:v>
                      </c:pt>
                      <c:pt idx="68" formatCode="0.0">
                        <c:v>884</c:v>
                      </c:pt>
                      <c:pt idx="69" formatCode="0.0">
                        <c:v>578</c:v>
                      </c:pt>
                      <c:pt idx="70" formatCode="0.0">
                        <c:v>731</c:v>
                      </c:pt>
                      <c:pt idx="71" formatCode="0.0">
                        <c:v>629</c:v>
                      </c:pt>
                      <c:pt idx="73" formatCode="0.0">
                        <c:v>323</c:v>
                      </c:pt>
                      <c:pt idx="74" formatCode="0.0">
                        <c:v>351</c:v>
                      </c:pt>
                      <c:pt idx="76" formatCode="0.0">
                        <c:v>348.5</c:v>
                      </c:pt>
                      <c:pt idx="77" formatCode="0.0">
                        <c:v>408</c:v>
                      </c:pt>
                      <c:pt idx="78" formatCode="0.0">
                        <c:v>374</c:v>
                      </c:pt>
                      <c:pt idx="79" formatCode="0.0">
                        <c:v>391</c:v>
                      </c:pt>
                      <c:pt idx="80" formatCode="0.0">
                        <c:v>408</c:v>
                      </c:pt>
                      <c:pt idx="81" formatCode="0.0">
                        <c:v>459</c:v>
                      </c:pt>
                      <c:pt idx="82" formatCode="0.0">
                        <c:v>476</c:v>
                      </c:pt>
                      <c:pt idx="83" formatCode="0.0">
                        <c:v>620.5</c:v>
                      </c:pt>
                      <c:pt idx="84" formatCode="0.0">
                        <c:v>1224</c:v>
                      </c:pt>
                      <c:pt idx="85" formatCode="0.0">
                        <c:v>486.7</c:v>
                      </c:pt>
                      <c:pt idx="86" formatCode="0.0">
                        <c:v>448.5</c:v>
                      </c:pt>
                      <c:pt idx="87" formatCode="0.0">
                        <c:v>532.70000000000005</c:v>
                      </c:pt>
                      <c:pt idx="88" formatCode="0.0">
                        <c:v>578</c:v>
                      </c:pt>
                      <c:pt idx="89" formatCode="0.0">
                        <c:v>595</c:v>
                      </c:pt>
                      <c:pt idx="91" formatCode="0.0">
                        <c:v>680</c:v>
                      </c:pt>
                      <c:pt idx="92" formatCode="0.0">
                        <c:v>544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6732-41AD-87A3-E6165D24BDD9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'Datos para Figura 1'!$C$1</c15:sqref>
                        </c15:formulaRef>
                      </c:ext>
                    </c:extLst>
                    <c:strCache>
                      <c:ptCount val="1"/>
                      <c:pt idx="0">
                        <c:v>Series empalmadas (Misericordia + Hamilton, prrecios corrientes)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'Datos para Figura 1'!$A$2:$A$94</c15:sqref>
                        </c15:formulaRef>
                      </c:ext>
                    </c:extLst>
                    <c:numCache>
                      <c:formatCode>General</c:formatCode>
                      <c:ptCount val="93"/>
                      <c:pt idx="0">
                        <c:v>1558</c:v>
                      </c:pt>
                      <c:pt idx="1">
                        <c:v>1559</c:v>
                      </c:pt>
                      <c:pt idx="2">
                        <c:v>1560</c:v>
                      </c:pt>
                      <c:pt idx="3">
                        <c:v>1561</c:v>
                      </c:pt>
                      <c:pt idx="4">
                        <c:v>1562</c:v>
                      </c:pt>
                      <c:pt idx="5">
                        <c:v>1563</c:v>
                      </c:pt>
                      <c:pt idx="6">
                        <c:v>1564</c:v>
                      </c:pt>
                      <c:pt idx="7">
                        <c:v>1565</c:v>
                      </c:pt>
                      <c:pt idx="8">
                        <c:v>1566</c:v>
                      </c:pt>
                      <c:pt idx="9">
                        <c:v>1567</c:v>
                      </c:pt>
                      <c:pt idx="10">
                        <c:v>1568</c:v>
                      </c:pt>
                      <c:pt idx="11">
                        <c:v>1569</c:v>
                      </c:pt>
                      <c:pt idx="12">
                        <c:v>1570</c:v>
                      </c:pt>
                      <c:pt idx="13">
                        <c:v>1571</c:v>
                      </c:pt>
                      <c:pt idx="14">
                        <c:v>1572</c:v>
                      </c:pt>
                      <c:pt idx="15">
                        <c:v>1573</c:v>
                      </c:pt>
                      <c:pt idx="16">
                        <c:v>1574</c:v>
                      </c:pt>
                      <c:pt idx="17">
                        <c:v>1575</c:v>
                      </c:pt>
                      <c:pt idx="18">
                        <c:v>1576</c:v>
                      </c:pt>
                      <c:pt idx="19">
                        <c:v>1577</c:v>
                      </c:pt>
                      <c:pt idx="20">
                        <c:v>1578</c:v>
                      </c:pt>
                      <c:pt idx="21">
                        <c:v>1579</c:v>
                      </c:pt>
                      <c:pt idx="22">
                        <c:v>1580</c:v>
                      </c:pt>
                      <c:pt idx="23">
                        <c:v>1581</c:v>
                      </c:pt>
                      <c:pt idx="24">
                        <c:v>1582</c:v>
                      </c:pt>
                      <c:pt idx="25">
                        <c:v>1583</c:v>
                      </c:pt>
                      <c:pt idx="26">
                        <c:v>1584</c:v>
                      </c:pt>
                      <c:pt idx="27">
                        <c:v>1585</c:v>
                      </c:pt>
                      <c:pt idx="28">
                        <c:v>1586</c:v>
                      </c:pt>
                      <c:pt idx="29">
                        <c:v>1587</c:v>
                      </c:pt>
                      <c:pt idx="30">
                        <c:v>1588</c:v>
                      </c:pt>
                      <c:pt idx="31">
                        <c:v>1589</c:v>
                      </c:pt>
                      <c:pt idx="32">
                        <c:v>1590</c:v>
                      </c:pt>
                      <c:pt idx="33">
                        <c:v>1591</c:v>
                      </c:pt>
                      <c:pt idx="34">
                        <c:v>1592</c:v>
                      </c:pt>
                      <c:pt idx="35">
                        <c:v>1593</c:v>
                      </c:pt>
                      <c:pt idx="36">
                        <c:v>1594</c:v>
                      </c:pt>
                      <c:pt idx="37">
                        <c:v>1595</c:v>
                      </c:pt>
                      <c:pt idx="38">
                        <c:v>1596</c:v>
                      </c:pt>
                      <c:pt idx="39">
                        <c:v>1597</c:v>
                      </c:pt>
                      <c:pt idx="40">
                        <c:v>1598</c:v>
                      </c:pt>
                      <c:pt idx="41">
                        <c:v>1599</c:v>
                      </c:pt>
                      <c:pt idx="42">
                        <c:v>1600</c:v>
                      </c:pt>
                      <c:pt idx="43">
                        <c:v>1601</c:v>
                      </c:pt>
                      <c:pt idx="44">
                        <c:v>1602</c:v>
                      </c:pt>
                      <c:pt idx="45">
                        <c:v>1603</c:v>
                      </c:pt>
                      <c:pt idx="46">
                        <c:v>1604</c:v>
                      </c:pt>
                      <c:pt idx="47">
                        <c:v>1605</c:v>
                      </c:pt>
                      <c:pt idx="48">
                        <c:v>1606</c:v>
                      </c:pt>
                      <c:pt idx="49">
                        <c:v>1607</c:v>
                      </c:pt>
                      <c:pt idx="50">
                        <c:v>1608</c:v>
                      </c:pt>
                      <c:pt idx="51">
                        <c:v>1609</c:v>
                      </c:pt>
                      <c:pt idx="52">
                        <c:v>1610</c:v>
                      </c:pt>
                      <c:pt idx="53">
                        <c:v>1611</c:v>
                      </c:pt>
                      <c:pt idx="54">
                        <c:v>1612</c:v>
                      </c:pt>
                      <c:pt idx="55">
                        <c:v>1613</c:v>
                      </c:pt>
                      <c:pt idx="56">
                        <c:v>1614</c:v>
                      </c:pt>
                      <c:pt idx="57">
                        <c:v>1615</c:v>
                      </c:pt>
                      <c:pt idx="58">
                        <c:v>1616</c:v>
                      </c:pt>
                      <c:pt idx="59">
                        <c:v>1617</c:v>
                      </c:pt>
                      <c:pt idx="60">
                        <c:v>1618</c:v>
                      </c:pt>
                      <c:pt idx="61">
                        <c:v>1619</c:v>
                      </c:pt>
                      <c:pt idx="62">
                        <c:v>1620</c:v>
                      </c:pt>
                      <c:pt idx="63">
                        <c:v>1621</c:v>
                      </c:pt>
                      <c:pt idx="64">
                        <c:v>1622</c:v>
                      </c:pt>
                      <c:pt idx="65">
                        <c:v>1623</c:v>
                      </c:pt>
                      <c:pt idx="66">
                        <c:v>1624</c:v>
                      </c:pt>
                      <c:pt idx="67">
                        <c:v>1625</c:v>
                      </c:pt>
                      <c:pt idx="68">
                        <c:v>1626</c:v>
                      </c:pt>
                      <c:pt idx="69">
                        <c:v>1627</c:v>
                      </c:pt>
                      <c:pt idx="70">
                        <c:v>1628</c:v>
                      </c:pt>
                      <c:pt idx="71">
                        <c:v>1629</c:v>
                      </c:pt>
                      <c:pt idx="72">
                        <c:v>1630</c:v>
                      </c:pt>
                      <c:pt idx="73">
                        <c:v>1631</c:v>
                      </c:pt>
                      <c:pt idx="74">
                        <c:v>1632</c:v>
                      </c:pt>
                      <c:pt idx="75">
                        <c:v>1633</c:v>
                      </c:pt>
                      <c:pt idx="76">
                        <c:v>1634</c:v>
                      </c:pt>
                      <c:pt idx="77">
                        <c:v>1635</c:v>
                      </c:pt>
                      <c:pt idx="78">
                        <c:v>1636</c:v>
                      </c:pt>
                      <c:pt idx="79">
                        <c:v>1637</c:v>
                      </c:pt>
                      <c:pt idx="80">
                        <c:v>1638</c:v>
                      </c:pt>
                      <c:pt idx="81">
                        <c:v>1639</c:v>
                      </c:pt>
                      <c:pt idx="82">
                        <c:v>1640</c:v>
                      </c:pt>
                      <c:pt idx="83">
                        <c:v>1641</c:v>
                      </c:pt>
                      <c:pt idx="84">
                        <c:v>1642</c:v>
                      </c:pt>
                      <c:pt idx="85">
                        <c:v>1643</c:v>
                      </c:pt>
                      <c:pt idx="86">
                        <c:v>1644</c:v>
                      </c:pt>
                      <c:pt idx="87">
                        <c:v>1645</c:v>
                      </c:pt>
                      <c:pt idx="88">
                        <c:v>1646</c:v>
                      </c:pt>
                      <c:pt idx="89">
                        <c:v>1647</c:v>
                      </c:pt>
                      <c:pt idx="90">
                        <c:v>1648</c:v>
                      </c:pt>
                      <c:pt idx="91">
                        <c:v>1649</c:v>
                      </c:pt>
                      <c:pt idx="92">
                        <c:v>1650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'Datos para Figura 1'!$C$2:$C$94</c15:sqref>
                        </c15:formulaRef>
                      </c:ext>
                    </c:extLst>
                    <c:numCache>
                      <c:formatCode>0.0</c:formatCode>
                      <c:ptCount val="93"/>
                      <c:pt idx="0">
                        <c:v>193.87300319488818</c:v>
                      </c:pt>
                      <c:pt idx="1">
                        <c:v>237.99808612440191</c:v>
                      </c:pt>
                      <c:pt idx="2">
                        <c:v>248.6910569105691</c:v>
                      </c:pt>
                      <c:pt idx="3">
                        <c:v>303.74714189643578</c:v>
                      </c:pt>
                      <c:pt idx="4">
                        <c:v>331.85352112676054</c:v>
                      </c:pt>
                      <c:pt idx="5">
                        <c:v>308.77459246767847</c:v>
                      </c:pt>
                      <c:pt idx="6">
                        <c:v>376.47957489206243</c:v>
                      </c:pt>
                      <c:pt idx="7">
                        <c:v>413.48310631523083</c:v>
                      </c:pt>
                      <c:pt idx="8">
                        <c:v>394.3</c:v>
                      </c:pt>
                      <c:pt idx="10">
                        <c:v>254.99107142857142</c:v>
                      </c:pt>
                      <c:pt idx="11">
                        <c:v>276</c:v>
                      </c:pt>
                      <c:pt idx="13">
                        <c:v>300.92138364779873</c:v>
                      </c:pt>
                      <c:pt idx="14">
                        <c:v>363.98096304591269</c:v>
                      </c:pt>
                      <c:pt idx="15">
                        <c:v>376.36606441476829</c:v>
                      </c:pt>
                      <c:pt idx="17">
                        <c:v>400.89625360230548</c:v>
                      </c:pt>
                      <c:pt idx="18">
                        <c:v>335.27673860911273</c:v>
                      </c:pt>
                      <c:pt idx="19">
                        <c:v>268.48866498740551</c:v>
                      </c:pt>
                      <c:pt idx="20">
                        <c:v>288.99867197875164</c:v>
                      </c:pt>
                      <c:pt idx="21">
                        <c:v>280.4933612858141</c:v>
                      </c:pt>
                      <c:pt idx="22">
                        <c:v>321.39291413980209</c:v>
                      </c:pt>
                      <c:pt idx="23">
                        <c:v>316.33314947600661</c:v>
                      </c:pt>
                      <c:pt idx="24">
                        <c:v>288.99459459459462</c:v>
                      </c:pt>
                      <c:pt idx="25">
                        <c:v>254.99931459904045</c:v>
                      </c:pt>
                      <c:pt idx="26">
                        <c:v>263.5</c:v>
                      </c:pt>
                      <c:pt idx="27">
                        <c:v>289</c:v>
                      </c:pt>
                      <c:pt idx="28">
                        <c:v>336</c:v>
                      </c:pt>
                      <c:pt idx="29">
                        <c:v>311.48192056905748</c:v>
                      </c:pt>
                      <c:pt idx="30">
                        <c:v>318</c:v>
                      </c:pt>
                      <c:pt idx="31">
                        <c:v>260.55910780669143</c:v>
                      </c:pt>
                      <c:pt idx="32">
                        <c:v>225.33356329768887</c:v>
                      </c:pt>
                      <c:pt idx="33">
                        <c:v>254.99911894273129</c:v>
                      </c:pt>
                      <c:pt idx="34">
                        <c:v>273.0625</c:v>
                      </c:pt>
                      <c:pt idx="35">
                        <c:v>263.22995859992471</c:v>
                      </c:pt>
                      <c:pt idx="36">
                        <c:v>263.48652931854201</c:v>
                      </c:pt>
                      <c:pt idx="37">
                        <c:v>289.00404858299595</c:v>
                      </c:pt>
                      <c:pt idx="38">
                        <c:v>306</c:v>
                      </c:pt>
                      <c:pt idx="39">
                        <c:v>327.125</c:v>
                      </c:pt>
                      <c:pt idx="40">
                        <c:v>310</c:v>
                      </c:pt>
                      <c:pt idx="41">
                        <c:v>297.65952890792289</c:v>
                      </c:pt>
                      <c:pt idx="42">
                        <c:v>297.49803921568628</c:v>
                      </c:pt>
                      <c:pt idx="43">
                        <c:v>263.5</c:v>
                      </c:pt>
                      <c:pt idx="44">
                        <c:v>386.8</c:v>
                      </c:pt>
                      <c:pt idx="45">
                        <c:v>476</c:v>
                      </c:pt>
                      <c:pt idx="46">
                        <c:v>476</c:v>
                      </c:pt>
                      <c:pt idx="47">
                        <c:v>0</c:v>
                      </c:pt>
                      <c:pt idx="48">
                        <c:v>476</c:v>
                      </c:pt>
                      <c:pt idx="49">
                        <c:v>0</c:v>
                      </c:pt>
                      <c:pt idx="50">
                        <c:v>272</c:v>
                      </c:pt>
                      <c:pt idx="51">
                        <c:v>208.3</c:v>
                      </c:pt>
                      <c:pt idx="52">
                        <c:v>180.8</c:v>
                      </c:pt>
                      <c:pt idx="53">
                        <c:v>357</c:v>
                      </c:pt>
                      <c:pt idx="54">
                        <c:v>357</c:v>
                      </c:pt>
                      <c:pt idx="55">
                        <c:v>510</c:v>
                      </c:pt>
                      <c:pt idx="56">
                        <c:v>525.6</c:v>
                      </c:pt>
                      <c:pt idx="57">
                        <c:v>327.3</c:v>
                      </c:pt>
                      <c:pt idx="58">
                        <c:v>331.5</c:v>
                      </c:pt>
                      <c:pt idx="59">
                        <c:v>0</c:v>
                      </c:pt>
                      <c:pt idx="60">
                        <c:v>391.5</c:v>
                      </c:pt>
                      <c:pt idx="61">
                        <c:v>399.5</c:v>
                      </c:pt>
                      <c:pt idx="62">
                        <c:v>612</c:v>
                      </c:pt>
                      <c:pt idx="63">
                        <c:v>323</c:v>
                      </c:pt>
                      <c:pt idx="64">
                        <c:v>342.2</c:v>
                      </c:pt>
                      <c:pt idx="65">
                        <c:v>456.9</c:v>
                      </c:pt>
                      <c:pt idx="66">
                        <c:v>450.5</c:v>
                      </c:pt>
                      <c:pt idx="67">
                        <c:v>629</c:v>
                      </c:pt>
                      <c:pt idx="68">
                        <c:v>884</c:v>
                      </c:pt>
                      <c:pt idx="69">
                        <c:v>578</c:v>
                      </c:pt>
                      <c:pt idx="70">
                        <c:v>731</c:v>
                      </c:pt>
                      <c:pt idx="71">
                        <c:v>629</c:v>
                      </c:pt>
                      <c:pt idx="72">
                        <c:v>0</c:v>
                      </c:pt>
                      <c:pt idx="73">
                        <c:v>323</c:v>
                      </c:pt>
                      <c:pt idx="74">
                        <c:v>351</c:v>
                      </c:pt>
                      <c:pt idx="75">
                        <c:v>0</c:v>
                      </c:pt>
                      <c:pt idx="76">
                        <c:v>348.5</c:v>
                      </c:pt>
                      <c:pt idx="77">
                        <c:v>408</c:v>
                      </c:pt>
                      <c:pt idx="78">
                        <c:v>374</c:v>
                      </c:pt>
                      <c:pt idx="79">
                        <c:v>391</c:v>
                      </c:pt>
                      <c:pt idx="80">
                        <c:v>408</c:v>
                      </c:pt>
                      <c:pt idx="81">
                        <c:v>459</c:v>
                      </c:pt>
                      <c:pt idx="82">
                        <c:v>476</c:v>
                      </c:pt>
                      <c:pt idx="83">
                        <c:v>620.5</c:v>
                      </c:pt>
                      <c:pt idx="84">
                        <c:v>1224</c:v>
                      </c:pt>
                      <c:pt idx="85">
                        <c:v>486.7</c:v>
                      </c:pt>
                      <c:pt idx="86">
                        <c:v>448.5</c:v>
                      </c:pt>
                      <c:pt idx="87">
                        <c:v>532.70000000000005</c:v>
                      </c:pt>
                      <c:pt idx="88">
                        <c:v>578</c:v>
                      </c:pt>
                      <c:pt idx="89">
                        <c:v>595</c:v>
                      </c:pt>
                      <c:pt idx="90">
                        <c:v>0</c:v>
                      </c:pt>
                      <c:pt idx="91">
                        <c:v>680</c:v>
                      </c:pt>
                      <c:pt idx="92">
                        <c:v>544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6732-41AD-87A3-E6165D24BDD9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'Datos para Figura 1'!$D$1</c15:sqref>
                        </c15:formulaRef>
                      </c:ext>
                    </c:extLst>
                    <c:strCache>
                      <c:ptCount val="1"/>
                      <c:pt idx="0">
                        <c:v>Series empalmadas, precios constantes (deflactado en base al índice de Andalusia)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'Datos para Figura 1'!$A$2:$A$94</c15:sqref>
                        </c15:formulaRef>
                      </c:ext>
                    </c:extLst>
                    <c:numCache>
                      <c:formatCode>General</c:formatCode>
                      <c:ptCount val="93"/>
                      <c:pt idx="0">
                        <c:v>1558</c:v>
                      </c:pt>
                      <c:pt idx="1">
                        <c:v>1559</c:v>
                      </c:pt>
                      <c:pt idx="2">
                        <c:v>1560</c:v>
                      </c:pt>
                      <c:pt idx="3">
                        <c:v>1561</c:v>
                      </c:pt>
                      <c:pt idx="4">
                        <c:v>1562</c:v>
                      </c:pt>
                      <c:pt idx="5">
                        <c:v>1563</c:v>
                      </c:pt>
                      <c:pt idx="6">
                        <c:v>1564</c:v>
                      </c:pt>
                      <c:pt idx="7">
                        <c:v>1565</c:v>
                      </c:pt>
                      <c:pt idx="8">
                        <c:v>1566</c:v>
                      </c:pt>
                      <c:pt idx="9">
                        <c:v>1567</c:v>
                      </c:pt>
                      <c:pt idx="10">
                        <c:v>1568</c:v>
                      </c:pt>
                      <c:pt idx="11">
                        <c:v>1569</c:v>
                      </c:pt>
                      <c:pt idx="12">
                        <c:v>1570</c:v>
                      </c:pt>
                      <c:pt idx="13">
                        <c:v>1571</c:v>
                      </c:pt>
                      <c:pt idx="14">
                        <c:v>1572</c:v>
                      </c:pt>
                      <c:pt idx="15">
                        <c:v>1573</c:v>
                      </c:pt>
                      <c:pt idx="16">
                        <c:v>1574</c:v>
                      </c:pt>
                      <c:pt idx="17">
                        <c:v>1575</c:v>
                      </c:pt>
                      <c:pt idx="18">
                        <c:v>1576</c:v>
                      </c:pt>
                      <c:pt idx="19">
                        <c:v>1577</c:v>
                      </c:pt>
                      <c:pt idx="20">
                        <c:v>1578</c:v>
                      </c:pt>
                      <c:pt idx="21">
                        <c:v>1579</c:v>
                      </c:pt>
                      <c:pt idx="22">
                        <c:v>1580</c:v>
                      </c:pt>
                      <c:pt idx="23">
                        <c:v>1581</c:v>
                      </c:pt>
                      <c:pt idx="24">
                        <c:v>1582</c:v>
                      </c:pt>
                      <c:pt idx="25">
                        <c:v>1583</c:v>
                      </c:pt>
                      <c:pt idx="26">
                        <c:v>1584</c:v>
                      </c:pt>
                      <c:pt idx="27">
                        <c:v>1585</c:v>
                      </c:pt>
                      <c:pt idx="28">
                        <c:v>1586</c:v>
                      </c:pt>
                      <c:pt idx="29">
                        <c:v>1587</c:v>
                      </c:pt>
                      <c:pt idx="30">
                        <c:v>1588</c:v>
                      </c:pt>
                      <c:pt idx="31">
                        <c:v>1589</c:v>
                      </c:pt>
                      <c:pt idx="32">
                        <c:v>1590</c:v>
                      </c:pt>
                      <c:pt idx="33">
                        <c:v>1591</c:v>
                      </c:pt>
                      <c:pt idx="34">
                        <c:v>1592</c:v>
                      </c:pt>
                      <c:pt idx="35">
                        <c:v>1593</c:v>
                      </c:pt>
                      <c:pt idx="36">
                        <c:v>1594</c:v>
                      </c:pt>
                      <c:pt idx="37">
                        <c:v>1595</c:v>
                      </c:pt>
                      <c:pt idx="38">
                        <c:v>1596</c:v>
                      </c:pt>
                      <c:pt idx="39">
                        <c:v>1597</c:v>
                      </c:pt>
                      <c:pt idx="40">
                        <c:v>1598</c:v>
                      </c:pt>
                      <c:pt idx="41">
                        <c:v>1599</c:v>
                      </c:pt>
                      <c:pt idx="42">
                        <c:v>1600</c:v>
                      </c:pt>
                      <c:pt idx="43">
                        <c:v>1601</c:v>
                      </c:pt>
                      <c:pt idx="44">
                        <c:v>1602</c:v>
                      </c:pt>
                      <c:pt idx="45">
                        <c:v>1603</c:v>
                      </c:pt>
                      <c:pt idx="46">
                        <c:v>1604</c:v>
                      </c:pt>
                      <c:pt idx="47">
                        <c:v>1605</c:v>
                      </c:pt>
                      <c:pt idx="48">
                        <c:v>1606</c:v>
                      </c:pt>
                      <c:pt idx="49">
                        <c:v>1607</c:v>
                      </c:pt>
                      <c:pt idx="50">
                        <c:v>1608</c:v>
                      </c:pt>
                      <c:pt idx="51">
                        <c:v>1609</c:v>
                      </c:pt>
                      <c:pt idx="52">
                        <c:v>1610</c:v>
                      </c:pt>
                      <c:pt idx="53">
                        <c:v>1611</c:v>
                      </c:pt>
                      <c:pt idx="54">
                        <c:v>1612</c:v>
                      </c:pt>
                      <c:pt idx="55">
                        <c:v>1613</c:v>
                      </c:pt>
                      <c:pt idx="56">
                        <c:v>1614</c:v>
                      </c:pt>
                      <c:pt idx="57">
                        <c:v>1615</c:v>
                      </c:pt>
                      <c:pt idx="58">
                        <c:v>1616</c:v>
                      </c:pt>
                      <c:pt idx="59">
                        <c:v>1617</c:v>
                      </c:pt>
                      <c:pt idx="60">
                        <c:v>1618</c:v>
                      </c:pt>
                      <c:pt idx="61">
                        <c:v>1619</c:v>
                      </c:pt>
                      <c:pt idx="62">
                        <c:v>1620</c:v>
                      </c:pt>
                      <c:pt idx="63">
                        <c:v>1621</c:v>
                      </c:pt>
                      <c:pt idx="64">
                        <c:v>1622</c:v>
                      </c:pt>
                      <c:pt idx="65">
                        <c:v>1623</c:v>
                      </c:pt>
                      <c:pt idx="66">
                        <c:v>1624</c:v>
                      </c:pt>
                      <c:pt idx="67">
                        <c:v>1625</c:v>
                      </c:pt>
                      <c:pt idx="68">
                        <c:v>1626</c:v>
                      </c:pt>
                      <c:pt idx="69">
                        <c:v>1627</c:v>
                      </c:pt>
                      <c:pt idx="70">
                        <c:v>1628</c:v>
                      </c:pt>
                      <c:pt idx="71">
                        <c:v>1629</c:v>
                      </c:pt>
                      <c:pt idx="72">
                        <c:v>1630</c:v>
                      </c:pt>
                      <c:pt idx="73">
                        <c:v>1631</c:v>
                      </c:pt>
                      <c:pt idx="74">
                        <c:v>1632</c:v>
                      </c:pt>
                      <c:pt idx="75">
                        <c:v>1633</c:v>
                      </c:pt>
                      <c:pt idx="76">
                        <c:v>1634</c:v>
                      </c:pt>
                      <c:pt idx="77">
                        <c:v>1635</c:v>
                      </c:pt>
                      <c:pt idx="78">
                        <c:v>1636</c:v>
                      </c:pt>
                      <c:pt idx="79">
                        <c:v>1637</c:v>
                      </c:pt>
                      <c:pt idx="80">
                        <c:v>1638</c:v>
                      </c:pt>
                      <c:pt idx="81">
                        <c:v>1639</c:v>
                      </c:pt>
                      <c:pt idx="82">
                        <c:v>1640</c:v>
                      </c:pt>
                      <c:pt idx="83">
                        <c:v>1641</c:v>
                      </c:pt>
                      <c:pt idx="84">
                        <c:v>1642</c:v>
                      </c:pt>
                      <c:pt idx="85">
                        <c:v>1643</c:v>
                      </c:pt>
                      <c:pt idx="86">
                        <c:v>1644</c:v>
                      </c:pt>
                      <c:pt idx="87">
                        <c:v>1645</c:v>
                      </c:pt>
                      <c:pt idx="88">
                        <c:v>1646</c:v>
                      </c:pt>
                      <c:pt idx="89">
                        <c:v>1647</c:v>
                      </c:pt>
                      <c:pt idx="90">
                        <c:v>1648</c:v>
                      </c:pt>
                      <c:pt idx="91">
                        <c:v>1649</c:v>
                      </c:pt>
                      <c:pt idx="92">
                        <c:v>1650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'Datos para Figura 1'!$D$2:$D$94</c15:sqref>
                        </c15:formulaRef>
                      </c:ext>
                    </c:extLst>
                    <c:numCache>
                      <c:formatCode>General</c:formatCode>
                      <c:ptCount val="93"/>
                      <c:pt idx="0">
                        <c:v>412.33762137136944</c:v>
                      </c:pt>
                      <c:pt idx="1">
                        <c:v>487.15643935538446</c:v>
                      </c:pt>
                      <c:pt idx="2">
                        <c:v>463.03253599748439</c:v>
                      </c:pt>
                      <c:pt idx="3">
                        <c:v>533.21358321385276</c:v>
                      </c:pt>
                      <c:pt idx="4">
                        <c:v>495.72339752901416</c:v>
                      </c:pt>
                      <c:pt idx="5">
                        <c:v>508.03150878007364</c:v>
                      </c:pt>
                      <c:pt idx="6">
                        <c:v>664.78327302966409</c:v>
                      </c:pt>
                      <c:pt idx="7">
                        <c:v>703.44574275920854</c:v>
                      </c:pt>
                      <c:pt idx="8">
                        <c:v>688.99833847891307</c:v>
                      </c:pt>
                      <c:pt idx="10">
                        <c:v>442.10104783159466</c:v>
                      </c:pt>
                      <c:pt idx="11">
                        <c:v>473.26486232476202</c:v>
                      </c:pt>
                      <c:pt idx="13">
                        <c:v>508.18529266680741</c:v>
                      </c:pt>
                      <c:pt idx="14">
                        <c:v>613.76909626993654</c:v>
                      </c:pt>
                      <c:pt idx="15">
                        <c:v>551.99386666589305</c:v>
                      </c:pt>
                      <c:pt idx="17">
                        <c:v>555.06060210997884</c:v>
                      </c:pt>
                      <c:pt idx="18">
                        <c:v>452.76961449046615</c:v>
                      </c:pt>
                      <c:pt idx="19">
                        <c:v>349.08354581450993</c:v>
                      </c:pt>
                      <c:pt idx="20">
                        <c:v>375.75024314251573</c:v>
                      </c:pt>
                      <c:pt idx="21">
                        <c:v>364.69180976290187</c:v>
                      </c:pt>
                      <c:pt idx="22">
                        <c:v>402.87117956914955</c:v>
                      </c:pt>
                      <c:pt idx="23">
                        <c:v>396.88550919522856</c:v>
                      </c:pt>
                      <c:pt idx="24">
                        <c:v>330.64933635845563</c:v>
                      </c:pt>
                      <c:pt idx="25">
                        <c:v>279.62710300346748</c:v>
                      </c:pt>
                      <c:pt idx="26">
                        <c:v>270.67371190732649</c:v>
                      </c:pt>
                      <c:pt idx="27">
                        <c:v>401.53459718697491</c:v>
                      </c:pt>
                      <c:pt idx="28">
                        <c:v>453.67104669714752</c:v>
                      </c:pt>
                      <c:pt idx="29">
                        <c:v>408.6917270700643</c:v>
                      </c:pt>
                      <c:pt idx="30">
                        <c:v>367.19844634035542</c:v>
                      </c:pt>
                      <c:pt idx="31">
                        <c:v>259.74490265729912</c:v>
                      </c:pt>
                      <c:pt idx="32">
                        <c:v>241.96733455725189</c:v>
                      </c:pt>
                      <c:pt idx="33">
                        <c:v>296.72534148547101</c:v>
                      </c:pt>
                      <c:pt idx="34">
                        <c:v>337.02047788458862</c:v>
                      </c:pt>
                      <c:pt idx="35">
                        <c:v>298.56213538813796</c:v>
                      </c:pt>
                      <c:pt idx="36">
                        <c:v>329.80094606918203</c:v>
                      </c:pt>
                      <c:pt idx="37">
                        <c:v>369.86624809611067</c:v>
                      </c:pt>
                      <c:pt idx="38">
                        <c:v>360.63130567140973</c:v>
                      </c:pt>
                      <c:pt idx="39">
                        <c:v>357.07734548447684</c:v>
                      </c:pt>
                      <c:pt idx="40">
                        <c:v>300.15632361753183</c:v>
                      </c:pt>
                      <c:pt idx="41">
                        <c:v>269.61622064255971</c:v>
                      </c:pt>
                      <c:pt idx="42">
                        <c:v>303.13108953740198</c:v>
                      </c:pt>
                      <c:pt idx="43">
                        <c:v>286.60635039568325</c:v>
                      </c:pt>
                      <c:pt idx="44">
                        <c:v>431.22040260951337</c:v>
                      </c:pt>
                      <c:pt idx="45">
                        <c:v>425.97519792006</c:v>
                      </c:pt>
                      <c:pt idx="46">
                        <c:v>415.74904186438727</c:v>
                      </c:pt>
                      <c:pt idx="48">
                        <c:v>479.24366905075749</c:v>
                      </c:pt>
                      <c:pt idx="50">
                        <c:v>278.26308073321371</c:v>
                      </c:pt>
                      <c:pt idx="51">
                        <c:v>221.64585730800695</c:v>
                      </c:pt>
                      <c:pt idx="52">
                        <c:v>199.01998870204122</c:v>
                      </c:pt>
                      <c:pt idx="53">
                        <c:v>436.8236915646537</c:v>
                      </c:pt>
                      <c:pt idx="54">
                        <c:v>426.76203732181318</c:v>
                      </c:pt>
                      <c:pt idx="55">
                        <c:v>542.98401709839493</c:v>
                      </c:pt>
                      <c:pt idx="56">
                        <c:v>607.45810946195752</c:v>
                      </c:pt>
                      <c:pt idx="57">
                        <c:v>400.21418391074019</c:v>
                      </c:pt>
                      <c:pt idx="58">
                        <c:v>346.90724905072574</c:v>
                      </c:pt>
                      <c:pt idx="60">
                        <c:v>397.90465356131347</c:v>
                      </c:pt>
                      <c:pt idx="61">
                        <c:v>421.88764380035775</c:v>
                      </c:pt>
                      <c:pt idx="62">
                        <c:v>635.69059225060823</c:v>
                      </c:pt>
                      <c:pt idx="63">
                        <c:v>332.58802477373979</c:v>
                      </c:pt>
                      <c:pt idx="64">
                        <c:v>342.52961643818907</c:v>
                      </c:pt>
                      <c:pt idx="65">
                        <c:v>508.95032441483465</c:v>
                      </c:pt>
                      <c:pt idx="66">
                        <c:v>495.57404055284547</c:v>
                      </c:pt>
                      <c:pt idx="67">
                        <c:v>592.85486928339958</c:v>
                      </c:pt>
                      <c:pt idx="68">
                        <c:v>688.01279675776948</c:v>
                      </c:pt>
                      <c:pt idx="69">
                        <c:v>402.67849690985111</c:v>
                      </c:pt>
                      <c:pt idx="70">
                        <c:v>554.88873706102038</c:v>
                      </c:pt>
                      <c:pt idx="71">
                        <c:v>522.81230030391498</c:v>
                      </c:pt>
                      <c:pt idx="73">
                        <c:v>298.26662810846619</c:v>
                      </c:pt>
                      <c:pt idx="74">
                        <c:v>312.91956338403548</c:v>
                      </c:pt>
                      <c:pt idx="76">
                        <c:v>328.63947311934527</c:v>
                      </c:pt>
                      <c:pt idx="77">
                        <c:v>346.5971233372515</c:v>
                      </c:pt>
                      <c:pt idx="78">
                        <c:v>265.50455010922394</c:v>
                      </c:pt>
                      <c:pt idx="79">
                        <c:v>267.59628382886552</c:v>
                      </c:pt>
                      <c:pt idx="80">
                        <c:v>340.79324563972142</c:v>
                      </c:pt>
                      <c:pt idx="81">
                        <c:v>403.70407507155682</c:v>
                      </c:pt>
                      <c:pt idx="82">
                        <c:v>451.21089998588548</c:v>
                      </c:pt>
                      <c:pt idx="83">
                        <c:v>502.78350373056247</c:v>
                      </c:pt>
                      <c:pt idx="84">
                        <c:v>702.29112146343664</c:v>
                      </c:pt>
                      <c:pt idx="85">
                        <c:v>352.74184683281209</c:v>
                      </c:pt>
                      <c:pt idx="86">
                        <c:v>347.99238687364829</c:v>
                      </c:pt>
                      <c:pt idx="87">
                        <c:v>420.2529396401606</c:v>
                      </c:pt>
                      <c:pt idx="88">
                        <c:v>396.04779523898628</c:v>
                      </c:pt>
                      <c:pt idx="89">
                        <c:v>346.98246497966687</c:v>
                      </c:pt>
                      <c:pt idx="91">
                        <c:v>454.72583422978499</c:v>
                      </c:pt>
                      <c:pt idx="92">
                        <c:v>325.69164433115463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6732-41AD-87A3-E6165D24BDD9}"/>
                  </c:ext>
                </c:extLst>
              </c15:ser>
            </c15:filteredScatterSeries>
          </c:ext>
        </c:extLst>
      </c:scatterChart>
      <c:valAx>
        <c:axId val="1643920143"/>
        <c:scaling>
          <c:orientation val="minMax"/>
          <c:max val="1660"/>
          <c:min val="155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917647"/>
        <c:crosses val="autoZero"/>
        <c:crossBetween val="midCat"/>
      </c:valAx>
      <c:valAx>
        <c:axId val="1643917647"/>
        <c:scaling>
          <c:orientation val="minMax"/>
          <c:min val="15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920143"/>
        <c:crosses val="autoZero"/>
        <c:crossBetween val="midCat"/>
        <c:majorUnit val="150"/>
        <c:minorUnit val="30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32279319352970909"/>
          <c:y val="0.11641451002786719"/>
          <c:w val="0.19227787180644124"/>
          <c:h val="0.10651561621694963"/>
        </c:manualLayout>
      </c:layout>
      <c:overlay val="0"/>
      <c:spPr>
        <a:noFill/>
        <a:ln w="254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789194923631415E-2"/>
          <c:y val="0.10232270051449373"/>
          <c:w val="0.90537614909273412"/>
          <c:h val="0.77093796373176204"/>
        </c:manualLayout>
      </c:layout>
      <c:lineChart>
        <c:grouping val="standard"/>
        <c:varyColors val="0"/>
        <c:ser>
          <c:idx val="0"/>
          <c:order val="0"/>
          <c:tx>
            <c:v>Number of licences per year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'Datos para Figura 2'!$A$51:$A$101</c:f>
              <c:numCache>
                <c:formatCode>General</c:formatCode>
                <c:ptCount val="51"/>
                <c:pt idx="0">
                  <c:v>1550</c:v>
                </c:pt>
                <c:pt idx="1">
                  <c:v>1551</c:v>
                </c:pt>
                <c:pt idx="2">
                  <c:v>1552</c:v>
                </c:pt>
                <c:pt idx="3">
                  <c:v>1553</c:v>
                </c:pt>
                <c:pt idx="4">
                  <c:v>1554</c:v>
                </c:pt>
                <c:pt idx="5">
                  <c:v>1555</c:v>
                </c:pt>
                <c:pt idx="6">
                  <c:v>1556</c:v>
                </c:pt>
                <c:pt idx="7">
                  <c:v>1557</c:v>
                </c:pt>
                <c:pt idx="8">
                  <c:v>1558</c:v>
                </c:pt>
                <c:pt idx="9">
                  <c:v>1559</c:v>
                </c:pt>
                <c:pt idx="10">
                  <c:v>1560</c:v>
                </c:pt>
                <c:pt idx="11">
                  <c:v>1561</c:v>
                </c:pt>
                <c:pt idx="12">
                  <c:v>1562</c:v>
                </c:pt>
                <c:pt idx="13">
                  <c:v>1563</c:v>
                </c:pt>
                <c:pt idx="14">
                  <c:v>1564</c:v>
                </c:pt>
                <c:pt idx="15">
                  <c:v>1565</c:v>
                </c:pt>
                <c:pt idx="16">
                  <c:v>1566</c:v>
                </c:pt>
                <c:pt idx="17">
                  <c:v>1567</c:v>
                </c:pt>
                <c:pt idx="18">
                  <c:v>1568</c:v>
                </c:pt>
                <c:pt idx="19">
                  <c:v>1569</c:v>
                </c:pt>
                <c:pt idx="20">
                  <c:v>1570</c:v>
                </c:pt>
                <c:pt idx="21">
                  <c:v>1571</c:v>
                </c:pt>
                <c:pt idx="22">
                  <c:v>1572</c:v>
                </c:pt>
                <c:pt idx="23">
                  <c:v>1573</c:v>
                </c:pt>
                <c:pt idx="24">
                  <c:v>1574</c:v>
                </c:pt>
                <c:pt idx="25">
                  <c:v>1575</c:v>
                </c:pt>
                <c:pt idx="26">
                  <c:v>1576</c:v>
                </c:pt>
                <c:pt idx="27">
                  <c:v>1577</c:v>
                </c:pt>
                <c:pt idx="28">
                  <c:v>1578</c:v>
                </c:pt>
                <c:pt idx="29">
                  <c:v>1579</c:v>
                </c:pt>
                <c:pt idx="30">
                  <c:v>1580</c:v>
                </c:pt>
                <c:pt idx="31">
                  <c:v>1581</c:v>
                </c:pt>
                <c:pt idx="32">
                  <c:v>1582</c:v>
                </c:pt>
                <c:pt idx="33">
                  <c:v>1583</c:v>
                </c:pt>
                <c:pt idx="34">
                  <c:v>1584</c:v>
                </c:pt>
                <c:pt idx="35">
                  <c:v>1585</c:v>
                </c:pt>
                <c:pt idx="36">
                  <c:v>1586</c:v>
                </c:pt>
                <c:pt idx="37">
                  <c:v>1587</c:v>
                </c:pt>
                <c:pt idx="38">
                  <c:v>1588</c:v>
                </c:pt>
                <c:pt idx="39">
                  <c:v>1589</c:v>
                </c:pt>
                <c:pt idx="40">
                  <c:v>1590</c:v>
                </c:pt>
                <c:pt idx="41">
                  <c:v>1591</c:v>
                </c:pt>
                <c:pt idx="42">
                  <c:v>1592</c:v>
                </c:pt>
                <c:pt idx="43">
                  <c:v>1593</c:v>
                </c:pt>
                <c:pt idx="44">
                  <c:v>1594</c:v>
                </c:pt>
                <c:pt idx="45">
                  <c:v>1595</c:v>
                </c:pt>
                <c:pt idx="46">
                  <c:v>1596</c:v>
                </c:pt>
                <c:pt idx="47">
                  <c:v>1597</c:v>
                </c:pt>
                <c:pt idx="48">
                  <c:v>1598</c:v>
                </c:pt>
                <c:pt idx="49">
                  <c:v>1599</c:v>
                </c:pt>
                <c:pt idx="50">
                  <c:v>1600</c:v>
                </c:pt>
              </c:numCache>
            </c:numRef>
          </c:cat>
          <c:val>
            <c:numRef>
              <c:f>'Datos para Figura 2'!$B$51:$B$101</c:f>
              <c:numCache>
                <c:formatCode>General</c:formatCode>
                <c:ptCount val="51"/>
                <c:pt idx="0">
                  <c:v>3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4</c:v>
                </c:pt>
                <c:pt idx="7">
                  <c:v>0</c:v>
                </c:pt>
                <c:pt idx="8">
                  <c:v>4</c:v>
                </c:pt>
                <c:pt idx="9">
                  <c:v>3</c:v>
                </c:pt>
                <c:pt idx="10">
                  <c:v>8</c:v>
                </c:pt>
                <c:pt idx="11">
                  <c:v>7</c:v>
                </c:pt>
                <c:pt idx="12">
                  <c:v>5</c:v>
                </c:pt>
                <c:pt idx="13">
                  <c:v>4</c:v>
                </c:pt>
                <c:pt idx="14">
                  <c:v>3</c:v>
                </c:pt>
                <c:pt idx="15">
                  <c:v>0</c:v>
                </c:pt>
                <c:pt idx="16">
                  <c:v>4</c:v>
                </c:pt>
                <c:pt idx="17">
                  <c:v>1</c:v>
                </c:pt>
                <c:pt idx="18">
                  <c:v>3</c:v>
                </c:pt>
                <c:pt idx="19">
                  <c:v>3</c:v>
                </c:pt>
                <c:pt idx="20">
                  <c:v>7</c:v>
                </c:pt>
                <c:pt idx="21">
                  <c:v>2</c:v>
                </c:pt>
                <c:pt idx="22">
                  <c:v>5</c:v>
                </c:pt>
                <c:pt idx="23">
                  <c:v>9</c:v>
                </c:pt>
                <c:pt idx="24">
                  <c:v>8</c:v>
                </c:pt>
                <c:pt idx="25">
                  <c:v>6</c:v>
                </c:pt>
                <c:pt idx="26">
                  <c:v>8</c:v>
                </c:pt>
                <c:pt idx="27">
                  <c:v>11</c:v>
                </c:pt>
                <c:pt idx="28">
                  <c:v>23</c:v>
                </c:pt>
                <c:pt idx="29">
                  <c:v>23</c:v>
                </c:pt>
                <c:pt idx="30">
                  <c:v>14</c:v>
                </c:pt>
                <c:pt idx="31">
                  <c:v>24</c:v>
                </c:pt>
                <c:pt idx="32">
                  <c:v>25</c:v>
                </c:pt>
                <c:pt idx="33">
                  <c:v>22</c:v>
                </c:pt>
                <c:pt idx="34">
                  <c:v>36</c:v>
                </c:pt>
                <c:pt idx="35">
                  <c:v>21</c:v>
                </c:pt>
                <c:pt idx="36">
                  <c:v>30</c:v>
                </c:pt>
                <c:pt idx="37">
                  <c:v>14</c:v>
                </c:pt>
                <c:pt idx="38">
                  <c:v>25</c:v>
                </c:pt>
                <c:pt idx="39">
                  <c:v>17</c:v>
                </c:pt>
                <c:pt idx="40">
                  <c:v>34</c:v>
                </c:pt>
                <c:pt idx="41">
                  <c:v>134</c:v>
                </c:pt>
                <c:pt idx="42">
                  <c:v>55</c:v>
                </c:pt>
                <c:pt idx="43">
                  <c:v>35</c:v>
                </c:pt>
                <c:pt idx="44">
                  <c:v>45</c:v>
                </c:pt>
                <c:pt idx="45">
                  <c:v>29</c:v>
                </c:pt>
                <c:pt idx="46">
                  <c:v>14</c:v>
                </c:pt>
                <c:pt idx="47">
                  <c:v>23</c:v>
                </c:pt>
                <c:pt idx="48">
                  <c:v>15</c:v>
                </c:pt>
                <c:pt idx="49">
                  <c:v>17</c:v>
                </c:pt>
                <c:pt idx="50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61-4107-A8AD-324F1C141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4475087"/>
        <c:axId val="1294481327"/>
      </c:lineChart>
      <c:catAx>
        <c:axId val="1294475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Year</a:t>
                </a:r>
                <a:endParaRPr lang="en-GB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8713630783034589"/>
              <c:y val="0.937121044862096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481327"/>
        <c:crosses val="autoZero"/>
        <c:auto val="0"/>
        <c:lblAlgn val="ctr"/>
        <c:lblOffset val="100"/>
        <c:tickLblSkip val="5"/>
        <c:tickMarkSkip val="1"/>
        <c:noMultiLvlLbl val="0"/>
      </c:catAx>
      <c:valAx>
        <c:axId val="1294481327"/>
        <c:scaling>
          <c:orientation val="minMax"/>
          <c:max val="6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4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licences</a:t>
                </a:r>
                <a:r>
                  <a:rPr lang="en-GB" sz="14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per year</a:t>
                </a:r>
                <a:endParaRPr lang="en-GB" sz="140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6628619353564016E-2"/>
              <c:y val="0.32752405043892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475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para Tabla 4b'!$H$33</c:f>
              <c:strCache>
                <c:ptCount val="1"/>
                <c:pt idx="0">
                  <c:v>x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'Datos para Tabla 4b'!$H$34:$H$61</c:f>
              <c:numCache>
                <c:formatCode>General</c:formatCode>
                <c:ptCount val="28"/>
                <c:pt idx="0">
                  <c:v>412.33762137136944</c:v>
                </c:pt>
                <c:pt idx="1">
                  <c:v>487.15643935538446</c:v>
                </c:pt>
                <c:pt idx="2">
                  <c:v>463.03253599748439</c:v>
                </c:pt>
                <c:pt idx="3">
                  <c:v>533.21358321385276</c:v>
                </c:pt>
                <c:pt idx="4">
                  <c:v>495.72339752901416</c:v>
                </c:pt>
                <c:pt idx="5">
                  <c:v>508.03150878007364</c:v>
                </c:pt>
                <c:pt idx="6">
                  <c:v>664.78327302966409</c:v>
                </c:pt>
                <c:pt idx="7">
                  <c:v>703.44574275920854</c:v>
                </c:pt>
                <c:pt idx="8">
                  <c:v>688.99833847891307</c:v>
                </c:pt>
                <c:pt idx="9">
                  <c:v>565.54969315525386</c:v>
                </c:pt>
                <c:pt idx="10">
                  <c:v>442.10104783159466</c:v>
                </c:pt>
                <c:pt idx="11">
                  <c:v>473.26486232476202</c:v>
                </c:pt>
                <c:pt idx="12">
                  <c:v>490.72507749578472</c:v>
                </c:pt>
                <c:pt idx="13">
                  <c:v>508.18529266680741</c:v>
                </c:pt>
                <c:pt idx="14">
                  <c:v>613.76909626993654</c:v>
                </c:pt>
                <c:pt idx="15">
                  <c:v>551.99386666589305</c:v>
                </c:pt>
                <c:pt idx="16">
                  <c:v>553.52723438793601</c:v>
                </c:pt>
                <c:pt idx="17">
                  <c:v>555.06060210997884</c:v>
                </c:pt>
                <c:pt idx="18">
                  <c:v>452.76961449046615</c:v>
                </c:pt>
                <c:pt idx="19">
                  <c:v>349.08354581450993</c:v>
                </c:pt>
                <c:pt idx="20">
                  <c:v>375.75024314251573</c:v>
                </c:pt>
                <c:pt idx="21">
                  <c:v>364.69180976290187</c:v>
                </c:pt>
                <c:pt idx="22">
                  <c:v>402.87117956914955</c:v>
                </c:pt>
                <c:pt idx="23">
                  <c:v>396.88550919522856</c:v>
                </c:pt>
                <c:pt idx="24">
                  <c:v>330.64933635845563</c:v>
                </c:pt>
                <c:pt idx="25">
                  <c:v>279.62710300346748</c:v>
                </c:pt>
                <c:pt idx="26">
                  <c:v>270.67371190732649</c:v>
                </c:pt>
                <c:pt idx="27">
                  <c:v>401.53459718697491</c:v>
                </c:pt>
              </c:numCache>
            </c:numRef>
          </c:xVal>
          <c:yVal>
            <c:numRef>
              <c:f>'Datos para Tabla 4b'!$G$34:$G$61</c:f>
              <c:numCache>
                <c:formatCode>General</c:formatCode>
                <c:ptCount val="28"/>
                <c:pt idx="0">
                  <c:v>8.8483382429398851</c:v>
                </c:pt>
                <c:pt idx="1">
                  <c:v>4.6478317677816179</c:v>
                </c:pt>
                <c:pt idx="2">
                  <c:v>6.0022051058180637</c:v>
                </c:pt>
                <c:pt idx="3">
                  <c:v>2.0620741172648032</c:v>
                </c:pt>
                <c:pt idx="4">
                  <c:v>4.1668623505899447</c:v>
                </c:pt>
                <c:pt idx="5">
                  <c:v>3.4758556974496955</c:v>
                </c:pt>
                <c:pt idx="6">
                  <c:v>-5.3245613428671064</c:v>
                </c:pt>
                <c:pt idx="7">
                  <c:v>-7.4951643919457354</c:v>
                </c:pt>
                <c:pt idx="8">
                  <c:v>-6.6840527376347012</c:v>
                </c:pt>
                <c:pt idx="9">
                  <c:v>0.24664796044815063</c:v>
                </c:pt>
                <c:pt idx="10">
                  <c:v>7.177348658531006</c:v>
                </c:pt>
                <c:pt idx="11">
                  <c:v>5.4277379576890326</c:v>
                </c:pt>
                <c:pt idx="12">
                  <c:v>4.4474799309021513</c:v>
                </c:pt>
                <c:pt idx="13">
                  <c:v>3.4672219041152665</c:v>
                </c:pt>
                <c:pt idx="14">
                  <c:v>-2.4605040698708152</c:v>
                </c:pt>
                <c:pt idx="15">
                  <c:v>1.007704316041039</c:v>
                </c:pt>
                <c:pt idx="16">
                  <c:v>0.92161740343282261</c:v>
                </c:pt>
                <c:pt idx="17">
                  <c:v>0.83553049082460973</c:v>
                </c:pt>
                <c:pt idx="18">
                  <c:v>6.5783899401398429</c:v>
                </c:pt>
                <c:pt idx="19">
                  <c:v>12.399572559599434</c:v>
                </c:pt>
                <c:pt idx="20">
                  <c:v>10.902440717429652</c:v>
                </c:pt>
                <c:pt idx="21">
                  <c:v>11.5232874812224</c:v>
                </c:pt>
                <c:pt idx="22">
                  <c:v>9.379806811387855</c:v>
                </c:pt>
                <c:pt idx="23">
                  <c:v>9.7158565892551003</c:v>
                </c:pt>
                <c:pt idx="24">
                  <c:v>13.434512943195486</c:v>
                </c:pt>
                <c:pt idx="25">
                  <c:v>16.299022532620612</c:v>
                </c:pt>
                <c:pt idx="26">
                  <c:v>16.801687213610354</c:v>
                </c:pt>
                <c:pt idx="27">
                  <c:v>9.4548457267594728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7B-466D-9912-804A08FD2FA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'Datos para Tabla 4b'!$C$3:$C$30</c:f>
              <c:numCache>
                <c:formatCode>General</c:formatCode>
                <c:ptCount val="28"/>
                <c:pt idx="0">
                  <c:v>412.33762137136944</c:v>
                </c:pt>
                <c:pt idx="1">
                  <c:v>487.15643935538446</c:v>
                </c:pt>
                <c:pt idx="2">
                  <c:v>463.03253599748439</c:v>
                </c:pt>
                <c:pt idx="3">
                  <c:v>533.21358321385276</c:v>
                </c:pt>
                <c:pt idx="4">
                  <c:v>495.72339752901416</c:v>
                </c:pt>
                <c:pt idx="5">
                  <c:v>508.03150878007364</c:v>
                </c:pt>
                <c:pt idx="6">
                  <c:v>664.78327302966409</c:v>
                </c:pt>
                <c:pt idx="7">
                  <c:v>703.44574275920854</c:v>
                </c:pt>
                <c:pt idx="8">
                  <c:v>688.99833847891307</c:v>
                </c:pt>
                <c:pt idx="9">
                  <c:v>565.54969315525386</c:v>
                </c:pt>
                <c:pt idx="10">
                  <c:v>442.10104783159466</c:v>
                </c:pt>
                <c:pt idx="11">
                  <c:v>473.26486232476202</c:v>
                </c:pt>
                <c:pt idx="12">
                  <c:v>490.72507749578472</c:v>
                </c:pt>
                <c:pt idx="13">
                  <c:v>508.18529266680741</c:v>
                </c:pt>
                <c:pt idx="14">
                  <c:v>613.76909626993654</c:v>
                </c:pt>
                <c:pt idx="15">
                  <c:v>551.99386666589305</c:v>
                </c:pt>
                <c:pt idx="16">
                  <c:v>553.52723438793601</c:v>
                </c:pt>
                <c:pt idx="17">
                  <c:v>555.06060210997884</c:v>
                </c:pt>
                <c:pt idx="18">
                  <c:v>452.76961449046615</c:v>
                </c:pt>
                <c:pt idx="19">
                  <c:v>349.08354581450993</c:v>
                </c:pt>
                <c:pt idx="20">
                  <c:v>375.75024314251573</c:v>
                </c:pt>
                <c:pt idx="21">
                  <c:v>364.69180976290187</c:v>
                </c:pt>
                <c:pt idx="22">
                  <c:v>402.87117956914955</c:v>
                </c:pt>
                <c:pt idx="23">
                  <c:v>396.88550919522856</c:v>
                </c:pt>
                <c:pt idx="24">
                  <c:v>330.64933635845563</c:v>
                </c:pt>
                <c:pt idx="25">
                  <c:v>279.62710300346748</c:v>
                </c:pt>
                <c:pt idx="26">
                  <c:v>270.67371190732649</c:v>
                </c:pt>
                <c:pt idx="27">
                  <c:v>401.53459718697491</c:v>
                </c:pt>
              </c:numCache>
            </c:numRef>
          </c:xVal>
          <c:yVal>
            <c:numRef>
              <c:f>'Datos para Tabla 4b'!$B$3:$B$30</c:f>
              <c:numCache>
                <c:formatCode>General</c:formatCode>
                <c:ptCount val="28"/>
                <c:pt idx="0">
                  <c:v>4</c:v>
                </c:pt>
                <c:pt idx="1">
                  <c:v>3</c:v>
                </c:pt>
                <c:pt idx="2">
                  <c:v>8</c:v>
                </c:pt>
                <c:pt idx="3">
                  <c:v>7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0</c:v>
                </c:pt>
                <c:pt idx="8">
                  <c:v>4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  <c:pt idx="12">
                  <c:v>7</c:v>
                </c:pt>
                <c:pt idx="13">
                  <c:v>2</c:v>
                </c:pt>
                <c:pt idx="14">
                  <c:v>5</c:v>
                </c:pt>
                <c:pt idx="15">
                  <c:v>9</c:v>
                </c:pt>
                <c:pt idx="16">
                  <c:v>8</c:v>
                </c:pt>
                <c:pt idx="17">
                  <c:v>6</c:v>
                </c:pt>
                <c:pt idx="18">
                  <c:v>8</c:v>
                </c:pt>
                <c:pt idx="19">
                  <c:v>11</c:v>
                </c:pt>
                <c:pt idx="20">
                  <c:v>23</c:v>
                </c:pt>
                <c:pt idx="21">
                  <c:v>23</c:v>
                </c:pt>
                <c:pt idx="22">
                  <c:v>14</c:v>
                </c:pt>
                <c:pt idx="23">
                  <c:v>24</c:v>
                </c:pt>
                <c:pt idx="24">
                  <c:v>25</c:v>
                </c:pt>
                <c:pt idx="25">
                  <c:v>22</c:v>
                </c:pt>
                <c:pt idx="26">
                  <c:v>36</c:v>
                </c:pt>
                <c:pt idx="27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C7B-466D-9912-804A08FD2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8975279"/>
        <c:axId val="1408966127"/>
      </c:scatterChart>
      <c:valAx>
        <c:axId val="1408975279"/>
        <c:scaling>
          <c:orientation val="minMax"/>
          <c:max val="750"/>
          <c:min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966127"/>
        <c:crosses val="autoZero"/>
        <c:crossBetween val="midCat"/>
      </c:valAx>
      <c:valAx>
        <c:axId val="140896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975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2692038495188109E-2"/>
          <c:y val="7.6423519976669588E-2"/>
          <c:w val="0.88386351706036748"/>
          <c:h val="0.898148148148148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'Datos para Tabla 4a'!$C$2</c:f>
              <c:strCache>
                <c:ptCount val="1"/>
                <c:pt idx="0">
                  <c:v>price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'Datos para Tabla 4a'!$C$3:$C$30</c:f>
              <c:numCache>
                <c:formatCode>General</c:formatCode>
                <c:ptCount val="28"/>
                <c:pt idx="0">
                  <c:v>412.33762137136944</c:v>
                </c:pt>
                <c:pt idx="1">
                  <c:v>487.15643935538446</c:v>
                </c:pt>
                <c:pt idx="2">
                  <c:v>463.03253599748439</c:v>
                </c:pt>
                <c:pt idx="3">
                  <c:v>533.21358321385276</c:v>
                </c:pt>
                <c:pt idx="4">
                  <c:v>495.72339752901416</c:v>
                </c:pt>
                <c:pt idx="5">
                  <c:v>508.03150878007364</c:v>
                </c:pt>
                <c:pt idx="6">
                  <c:v>664.78327302966409</c:v>
                </c:pt>
                <c:pt idx="7">
                  <c:v>703.44574275920854</c:v>
                </c:pt>
                <c:pt idx="8">
                  <c:v>688.99833847891307</c:v>
                </c:pt>
                <c:pt idx="9">
                  <c:v>565.54969315525386</c:v>
                </c:pt>
                <c:pt idx="10">
                  <c:v>442.10104783159466</c:v>
                </c:pt>
                <c:pt idx="11">
                  <c:v>473.26486232476202</c:v>
                </c:pt>
                <c:pt idx="12">
                  <c:v>490.72507749578472</c:v>
                </c:pt>
                <c:pt idx="13">
                  <c:v>508.18529266680741</c:v>
                </c:pt>
                <c:pt idx="14">
                  <c:v>613.76909626993654</c:v>
                </c:pt>
                <c:pt idx="15">
                  <c:v>551.99386666589305</c:v>
                </c:pt>
                <c:pt idx="16">
                  <c:v>553.52723438793601</c:v>
                </c:pt>
                <c:pt idx="17">
                  <c:v>555.06060210997884</c:v>
                </c:pt>
                <c:pt idx="18">
                  <c:v>452.76961449046615</c:v>
                </c:pt>
                <c:pt idx="19">
                  <c:v>349.08354581450993</c:v>
                </c:pt>
                <c:pt idx="20">
                  <c:v>375.75024314251573</c:v>
                </c:pt>
                <c:pt idx="21">
                  <c:v>364.69180976290187</c:v>
                </c:pt>
                <c:pt idx="22">
                  <c:v>402.87117956914955</c:v>
                </c:pt>
                <c:pt idx="23">
                  <c:v>396.88550919522856</c:v>
                </c:pt>
                <c:pt idx="24">
                  <c:v>330.64933635845563</c:v>
                </c:pt>
                <c:pt idx="25">
                  <c:v>279.62710300346748</c:v>
                </c:pt>
                <c:pt idx="26">
                  <c:v>270.67371190732649</c:v>
                </c:pt>
                <c:pt idx="27">
                  <c:v>401.53459718697491</c:v>
                </c:pt>
              </c:numCache>
            </c:numRef>
          </c:xVal>
          <c:yVal>
            <c:numRef>
              <c:f>'Datos para Tabla 4a'!$B$3:$B$30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3</c:v>
                </c:pt>
                <c:pt idx="18">
                  <c:v>1</c:v>
                </c:pt>
                <c:pt idx="19">
                  <c:v>4</c:v>
                </c:pt>
                <c:pt idx="20">
                  <c:v>7</c:v>
                </c:pt>
                <c:pt idx="21">
                  <c:v>4</c:v>
                </c:pt>
                <c:pt idx="22">
                  <c:v>3</c:v>
                </c:pt>
                <c:pt idx="23">
                  <c:v>8</c:v>
                </c:pt>
                <c:pt idx="24">
                  <c:v>1</c:v>
                </c:pt>
                <c:pt idx="25">
                  <c:v>7</c:v>
                </c:pt>
                <c:pt idx="26">
                  <c:v>5</c:v>
                </c:pt>
                <c:pt idx="27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A5-4215-85AB-5FD344EA9292}"/>
            </c:ext>
          </c:extLst>
        </c:ser>
        <c:ser>
          <c:idx val="1"/>
          <c:order val="1"/>
          <c:tx>
            <c:v>R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'Datos para Tabla 4a'!$H$34:$H$61</c:f>
              <c:numCache>
                <c:formatCode>General</c:formatCode>
                <c:ptCount val="28"/>
                <c:pt idx="0">
                  <c:v>412.33762137136944</c:v>
                </c:pt>
                <c:pt idx="1">
                  <c:v>487.15643935538446</c:v>
                </c:pt>
                <c:pt idx="2">
                  <c:v>463.03253599748439</c:v>
                </c:pt>
                <c:pt idx="3">
                  <c:v>533.21358321385276</c:v>
                </c:pt>
                <c:pt idx="4">
                  <c:v>495.72339752901416</c:v>
                </c:pt>
                <c:pt idx="5">
                  <c:v>508.03150878007364</c:v>
                </c:pt>
                <c:pt idx="6">
                  <c:v>664.78327302966409</c:v>
                </c:pt>
                <c:pt idx="7">
                  <c:v>703.44574275920854</c:v>
                </c:pt>
                <c:pt idx="8">
                  <c:v>688.99833847891307</c:v>
                </c:pt>
                <c:pt idx="9">
                  <c:v>565.54969315525386</c:v>
                </c:pt>
                <c:pt idx="10">
                  <c:v>442.10104783159466</c:v>
                </c:pt>
                <c:pt idx="11">
                  <c:v>473.26486232476202</c:v>
                </c:pt>
                <c:pt idx="12">
                  <c:v>490.72507749578472</c:v>
                </c:pt>
                <c:pt idx="13">
                  <c:v>508.18529266680741</c:v>
                </c:pt>
                <c:pt idx="14">
                  <c:v>613.76909626993654</c:v>
                </c:pt>
                <c:pt idx="15">
                  <c:v>551.99386666589305</c:v>
                </c:pt>
                <c:pt idx="16">
                  <c:v>553.52723438793601</c:v>
                </c:pt>
                <c:pt idx="17">
                  <c:v>555.06060210997884</c:v>
                </c:pt>
                <c:pt idx="18">
                  <c:v>452.76961449046615</c:v>
                </c:pt>
                <c:pt idx="19">
                  <c:v>349.08354581450993</c:v>
                </c:pt>
                <c:pt idx="20">
                  <c:v>375.75024314251573</c:v>
                </c:pt>
                <c:pt idx="21">
                  <c:v>364.69180976290187</c:v>
                </c:pt>
                <c:pt idx="22">
                  <c:v>402.87117956914955</c:v>
                </c:pt>
                <c:pt idx="23">
                  <c:v>396.88550919522856</c:v>
                </c:pt>
                <c:pt idx="24">
                  <c:v>330.64933635845563</c:v>
                </c:pt>
                <c:pt idx="25">
                  <c:v>279.62710300346748</c:v>
                </c:pt>
                <c:pt idx="26">
                  <c:v>270.67371190732649</c:v>
                </c:pt>
                <c:pt idx="27">
                  <c:v>401.53459718697491</c:v>
                </c:pt>
              </c:numCache>
            </c:numRef>
          </c:xVal>
          <c:yVal>
            <c:numRef>
              <c:f>'Datos para Tabla 4a'!$G$34:$G$61</c:f>
              <c:numCache>
                <c:formatCode>General</c:formatCode>
                <c:ptCount val="28"/>
                <c:pt idx="0">
                  <c:v>1.0438812202693679</c:v>
                </c:pt>
                <c:pt idx="1">
                  <c:v>0.31144968565366327</c:v>
                </c:pt>
                <c:pt idx="2">
                  <c:v>0.54760828897619529</c:v>
                </c:pt>
                <c:pt idx="3">
                  <c:v>-0.13942224022307759</c:v>
                </c:pt>
                <c:pt idx="4">
                  <c:v>0.22758428265517239</c:v>
                </c:pt>
                <c:pt idx="5">
                  <c:v>0.10709522582778064</c:v>
                </c:pt>
                <c:pt idx="6">
                  <c:v>-1.4274109096149861</c:v>
                </c:pt>
                <c:pt idx="7">
                  <c:v>-1.8058933930203445</c:v>
                </c:pt>
                <c:pt idx="8">
                  <c:v>-1.6644619353556287</c:v>
                </c:pt>
                <c:pt idx="9">
                  <c:v>-0.45597344038962628</c:v>
                </c:pt>
                <c:pt idx="10">
                  <c:v>0.75251505457637524</c:v>
                </c:pt>
                <c:pt idx="11">
                  <c:v>0.44743992657065945</c:v>
                </c:pt>
                <c:pt idx="12">
                  <c:v>0.27651485000549947</c:v>
                </c:pt>
                <c:pt idx="13">
                  <c:v>0.1055897734403386</c:v>
                </c:pt>
                <c:pt idx="14">
                  <c:v>-0.92801259274680348</c:v>
                </c:pt>
                <c:pt idx="15">
                  <c:v>-0.32326999670908041</c:v>
                </c:pt>
                <c:pt idx="16">
                  <c:v>-0.33828075074192387</c:v>
                </c:pt>
                <c:pt idx="17">
                  <c:v>-0.35329150477476556</c:v>
                </c:pt>
                <c:pt idx="18">
                  <c:v>0.64807615991518652</c:v>
                </c:pt>
                <c:pt idx="19">
                  <c:v>1.663100834788092</c:v>
                </c:pt>
                <c:pt idx="20">
                  <c:v>1.4020497974507111</c:v>
                </c:pt>
                <c:pt idx="21">
                  <c:v>1.5103052544188578</c:v>
                </c:pt>
                <c:pt idx="22">
                  <c:v>1.1365520306800794</c:v>
                </c:pt>
                <c:pt idx="23">
                  <c:v>1.1951481680664169</c:v>
                </c:pt>
                <c:pt idx="24">
                  <c:v>1.8435607335826685</c:v>
                </c:pt>
                <c:pt idx="25">
                  <c:v>2.3430379197057998</c:v>
                </c:pt>
                <c:pt idx="26">
                  <c:v>2.4306862701777647</c:v>
                </c:pt>
                <c:pt idx="27">
                  <c:v>1.1496363737864574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C2A5-4215-85AB-5FD344EA92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749599"/>
        <c:axId val="1144755839"/>
      </c:scatterChart>
      <c:valAx>
        <c:axId val="1144749599"/>
        <c:scaling>
          <c:orientation val="minMax"/>
          <c:min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755839"/>
        <c:crosses val="autoZero"/>
        <c:crossBetween val="midCat"/>
      </c:valAx>
      <c:valAx>
        <c:axId val="1144755839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749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174173</xdr:colOff>
      <xdr:row>0</xdr:row>
      <xdr:rowOff>179612</xdr:rowOff>
    </xdr:from>
    <xdr:to>
      <xdr:col>11</xdr:col>
      <xdr:colOff>1513114</xdr:colOff>
      <xdr:row>24</xdr:row>
      <xdr:rowOff>174170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A3008F2-7BEA-4CA6-8C8B-35A27D9268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1023257</xdr:colOff>
      <xdr:row>2</xdr:row>
      <xdr:rowOff>176893</xdr:rowOff>
    </xdr:from>
    <xdr:to>
      <xdr:col>13</xdr:col>
      <xdr:colOff>664029</xdr:colOff>
      <xdr:row>29</xdr:row>
      <xdr:rowOff>54428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1986164-3AA2-4C16-BD96-4CF139F341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177957</xdr:colOff>
      <xdr:row>6</xdr:row>
      <xdr:rowOff>169438</xdr:rowOff>
    </xdr:from>
    <xdr:to>
      <xdr:col>15</xdr:col>
      <xdr:colOff>476131</xdr:colOff>
      <xdr:row>20</xdr:row>
      <xdr:rowOff>129681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31742B9-C41C-4D32-B072-8C76764251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805542</xdr:colOff>
      <xdr:row>9</xdr:row>
      <xdr:rowOff>185056</xdr:rowOff>
    </xdr:from>
    <xdr:to>
      <xdr:col>15</xdr:col>
      <xdr:colOff>429986</xdr:colOff>
      <xdr:row>23</xdr:row>
      <xdr:rowOff>185056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FDF7890-6612-4FB7-A26F-4B38E513A3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"/>
  <sheetViews>
    <sheetView showGridLines="0" zoomScale="150" workbookViewId="0">
      <selection activeCell="H11" sqref="H11"/>
    </sheetView>
  </sheetViews>
  <sheetFormatPr baseColWidth="10" defaultColWidth="10.796875" defaultRowHeight="15.6" x14ac:dyDescent="0.3"/>
  <cols>
    <col min="1" max="3" width="10.796875" style="10"/>
    <col min="4" max="4" width="10.69921875" style="10" customWidth="1"/>
    <col min="5" max="16384" width="10.796875" style="10"/>
  </cols>
  <sheetData>
    <row r="1" spans="1:9" x14ac:dyDescent="0.3">
      <c r="B1" s="35" t="s">
        <v>0</v>
      </c>
      <c r="C1" s="35"/>
      <c r="G1" s="35" t="s">
        <v>1</v>
      </c>
      <c r="H1" s="35"/>
    </row>
    <row r="2" spans="1:9" s="11" customFormat="1" ht="16.2" thickBot="1" x14ac:dyDescent="0.35">
      <c r="D2" s="10"/>
      <c r="F2" s="10"/>
      <c r="G2" s="10"/>
      <c r="H2" s="10"/>
      <c r="I2" s="10"/>
    </row>
    <row r="3" spans="1:9" ht="16.2" thickBot="1" x14ac:dyDescent="0.35">
      <c r="A3" s="12" t="s">
        <v>2</v>
      </c>
      <c r="B3" s="13" t="s">
        <v>3</v>
      </c>
      <c r="C3" s="13" t="s">
        <v>4</v>
      </c>
      <c r="D3" s="14" t="s">
        <v>5</v>
      </c>
      <c r="F3" s="15" t="s">
        <v>2</v>
      </c>
      <c r="G3" s="15" t="s">
        <v>3</v>
      </c>
      <c r="H3" s="16" t="s">
        <v>4</v>
      </c>
      <c r="I3" s="17" t="s">
        <v>5</v>
      </c>
    </row>
    <row r="4" spans="1:9" x14ac:dyDescent="0.3">
      <c r="A4" s="18">
        <v>1551</v>
      </c>
      <c r="B4" s="19">
        <v>54.525314820666757</v>
      </c>
      <c r="C4" s="20">
        <v>54.525314820666757</v>
      </c>
      <c r="D4" s="21">
        <v>54.525314820666757</v>
      </c>
      <c r="F4" s="22">
        <v>1551</v>
      </c>
      <c r="G4" s="19">
        <v>49.871331914817048</v>
      </c>
      <c r="H4" s="20">
        <v>49.871331914817048</v>
      </c>
      <c r="I4" s="21">
        <v>49.871331914817048</v>
      </c>
    </row>
    <row r="5" spans="1:9" x14ac:dyDescent="0.3">
      <c r="A5" s="18">
        <v>1552</v>
      </c>
      <c r="B5" s="19">
        <v>52.125648270920536</v>
      </c>
      <c r="C5" s="20">
        <v>55.177810222589414</v>
      </c>
      <c r="D5" s="21">
        <v>58.229972174258293</v>
      </c>
      <c r="F5" s="22">
        <v>1552</v>
      </c>
      <c r="G5" s="19">
        <v>46.782930176388149</v>
      </c>
      <c r="H5" s="20">
        <v>50.375998609794493</v>
      </c>
      <c r="I5" s="21">
        <v>53.969067043200845</v>
      </c>
    </row>
    <row r="6" spans="1:9" x14ac:dyDescent="0.3">
      <c r="A6" s="18">
        <v>1553</v>
      </c>
      <c r="B6" s="19">
        <v>52.125648270920536</v>
      </c>
      <c r="C6" s="20">
        <v>55.177810222589414</v>
      </c>
      <c r="D6" s="21">
        <v>58.229972174258293</v>
      </c>
      <c r="F6" s="22">
        <v>1553</v>
      </c>
      <c r="G6" s="19">
        <v>46.782930176388149</v>
      </c>
      <c r="H6" s="20">
        <v>50.375998609794493</v>
      </c>
      <c r="I6" s="21">
        <v>53.969067043200845</v>
      </c>
    </row>
    <row r="7" spans="1:9" x14ac:dyDescent="0.3">
      <c r="A7" s="18">
        <v>1554</v>
      </c>
      <c r="B7" s="19">
        <v>55.830305624512064</v>
      </c>
      <c r="C7" s="20">
        <v>55.830305624512064</v>
      </c>
      <c r="D7" s="21">
        <v>55.830305624512064</v>
      </c>
      <c r="F7" s="22">
        <v>1554</v>
      </c>
      <c r="G7" s="19">
        <v>50.872067510992011</v>
      </c>
      <c r="H7" s="20">
        <v>50.876366407881982</v>
      </c>
      <c r="I7" s="21">
        <v>50.880665304771952</v>
      </c>
    </row>
    <row r="8" spans="1:9" x14ac:dyDescent="0.3">
      <c r="A8" s="18">
        <v>1555</v>
      </c>
      <c r="B8" s="19">
        <v>48.290596654974081</v>
      </c>
      <c r="C8" s="20">
        <v>48.295215527444917</v>
      </c>
      <c r="D8" s="21">
        <v>48.299834399915753</v>
      </c>
      <c r="F8" s="22">
        <v>1555</v>
      </c>
      <c r="G8" s="19">
        <v>58.214856263680339</v>
      </c>
      <c r="H8" s="20">
        <v>58.649022533132189</v>
      </c>
      <c r="I8" s="21">
        <v>59.08318880258404</v>
      </c>
    </row>
    <row r="9" spans="1:9" x14ac:dyDescent="0.3">
      <c r="A9" s="18">
        <v>1556</v>
      </c>
      <c r="B9" s="19">
        <v>47.769699842305407</v>
      </c>
      <c r="C9" s="20">
        <v>55.72059425152672</v>
      </c>
      <c r="D9" s="21">
        <v>63.671488660748039</v>
      </c>
      <c r="F9" s="22">
        <v>1556</v>
      </c>
      <c r="G9" s="19">
        <v>53.639875176621935</v>
      </c>
      <c r="H9" s="20">
        <v>57.544864306064639</v>
      </c>
      <c r="I9" s="21">
        <v>61.449853435507336</v>
      </c>
    </row>
    <row r="10" spans="1:9" x14ac:dyDescent="0.3">
      <c r="A10" s="18">
        <v>1557</v>
      </c>
      <c r="B10" s="19">
        <v>60.522160098748451</v>
      </c>
      <c r="C10" s="20">
        <v>61.828171165037247</v>
      </c>
      <c r="D10" s="21">
        <v>63.134182231326051</v>
      </c>
      <c r="F10" s="22">
        <v>1557</v>
      </c>
      <c r="G10" s="19">
        <v>56.335006531704607</v>
      </c>
      <c r="H10" s="20">
        <v>56.646548950715363</v>
      </c>
      <c r="I10" s="21">
        <v>56.95809136972612</v>
      </c>
    </row>
    <row r="11" spans="1:9" x14ac:dyDescent="0.3">
      <c r="A11" s="18">
        <v>1558</v>
      </c>
      <c r="B11" s="19">
        <v>60.7007730692821</v>
      </c>
      <c r="C11" s="20">
        <v>64.168118097532187</v>
      </c>
      <c r="D11" s="21">
        <v>67.635463125782266</v>
      </c>
      <c r="F11" s="22">
        <v>1558</v>
      </c>
      <c r="G11" s="19">
        <v>45.820993152892569</v>
      </c>
      <c r="H11" s="20">
        <v>47.018024343764068</v>
      </c>
      <c r="I11" s="21">
        <v>48.215055534635567</v>
      </c>
    </row>
    <row r="12" spans="1:9" x14ac:dyDescent="0.3">
      <c r="A12" s="18">
        <v>1559</v>
      </c>
      <c r="B12" s="19">
        <v>53.081734028403069</v>
      </c>
      <c r="C12" s="20">
        <v>56.443700331606991</v>
      </c>
      <c r="D12" s="21">
        <v>59.805666634810919</v>
      </c>
      <c r="F12" s="22">
        <v>1559</v>
      </c>
      <c r="G12" s="19">
        <v>46.592100214170188</v>
      </c>
      <c r="H12" s="20">
        <v>48.854549975635329</v>
      </c>
      <c r="I12" s="21">
        <v>51.116999737100471</v>
      </c>
    </row>
    <row r="13" spans="1:9" x14ac:dyDescent="0.3">
      <c r="A13" s="18">
        <v>1560</v>
      </c>
      <c r="B13" s="19">
        <v>47.103781794917531</v>
      </c>
      <c r="C13" s="20">
        <v>50.492706754216194</v>
      </c>
      <c r="D13" s="21">
        <v>53.881631713514857</v>
      </c>
      <c r="F13" s="22">
        <v>1560</v>
      </c>
      <c r="G13" s="19">
        <v>49.609944650045406</v>
      </c>
      <c r="H13" s="20">
        <v>53.709196995158933</v>
      </c>
      <c r="I13" s="21">
        <v>57.808449340272453</v>
      </c>
    </row>
    <row r="14" spans="1:9" x14ac:dyDescent="0.3">
      <c r="A14" s="18">
        <v>1561</v>
      </c>
      <c r="B14" s="19">
        <v>53.526999379125598</v>
      </c>
      <c r="C14" s="20">
        <v>56.69981994115382</v>
      </c>
      <c r="D14" s="21">
        <v>59.872640503182048</v>
      </c>
      <c r="F14" s="22">
        <v>1561</v>
      </c>
      <c r="G14" s="19">
        <v>54.527378409332933</v>
      </c>
      <c r="H14" s="20">
        <v>56.965379626237642</v>
      </c>
      <c r="I14" s="21">
        <v>59.403380843142351</v>
      </c>
    </row>
    <row r="15" spans="1:9" x14ac:dyDescent="0.3">
      <c r="A15" s="18">
        <v>1562</v>
      </c>
      <c r="B15" s="19">
        <v>72.705723031951536</v>
      </c>
      <c r="C15" s="20">
        <v>75.700055387828428</v>
      </c>
      <c r="D15" s="21">
        <v>78.69438774370532</v>
      </c>
      <c r="F15" s="22">
        <v>1562</v>
      </c>
      <c r="G15" s="19">
        <v>64.504693398079027</v>
      </c>
      <c r="H15" s="20">
        <v>66.943283851623633</v>
      </c>
      <c r="I15" s="21">
        <v>69.381874305168239</v>
      </c>
    </row>
    <row r="16" spans="1:9" x14ac:dyDescent="0.3">
      <c r="A16" s="18">
        <v>1563</v>
      </c>
      <c r="B16" s="19">
        <v>61.370668261936288</v>
      </c>
      <c r="C16" s="20">
        <v>65.920081917874327</v>
      </c>
      <c r="D16" s="21">
        <v>70.469495573812367</v>
      </c>
      <c r="F16" s="22">
        <v>1563</v>
      </c>
      <c r="G16" s="19">
        <v>54.576489456339779</v>
      </c>
      <c r="H16" s="20">
        <v>60.778630287938839</v>
      </c>
      <c r="I16" s="21">
        <v>66.980771119537891</v>
      </c>
    </row>
    <row r="17" spans="1:9" x14ac:dyDescent="0.3">
      <c r="A17" s="18">
        <v>1564</v>
      </c>
      <c r="B17" s="19">
        <v>55.82493471279183</v>
      </c>
      <c r="C17" s="20">
        <v>60.107127481680173</v>
      </c>
      <c r="D17" s="21">
        <v>64.389320250568517</v>
      </c>
      <c r="F17" s="22">
        <v>1564</v>
      </c>
      <c r="G17" s="19">
        <v>55.485368506437354</v>
      </c>
      <c r="H17" s="20">
        <v>56.631926548979678</v>
      </c>
      <c r="I17" s="21">
        <v>57.778484591521995</v>
      </c>
    </row>
    <row r="18" spans="1:9" x14ac:dyDescent="0.3">
      <c r="A18" s="18">
        <v>1565</v>
      </c>
      <c r="B18" s="19">
        <v>59.179212941637061</v>
      </c>
      <c r="C18" s="20">
        <v>62.309243267015773</v>
      </c>
      <c r="D18" s="21">
        <v>65.439273592394485</v>
      </c>
      <c r="F18" s="22">
        <v>1565</v>
      </c>
      <c r="G18" s="19">
        <v>57.035456804558976</v>
      </c>
      <c r="H18" s="20">
        <v>58.77967285627134</v>
      </c>
      <c r="I18" s="21">
        <v>60.523888907983704</v>
      </c>
    </row>
    <row r="19" spans="1:9" x14ac:dyDescent="0.3">
      <c r="A19" s="18">
        <v>1566</v>
      </c>
      <c r="B19" s="19">
        <v>58.380907882705905</v>
      </c>
      <c r="C19" s="20">
        <v>63.568353000427734</v>
      </c>
      <c r="D19" s="21">
        <v>68.755798118149556</v>
      </c>
      <c r="F19" s="22">
        <v>1566</v>
      </c>
      <c r="G19" s="19">
        <v>55.174326713622705</v>
      </c>
      <c r="H19" s="20">
        <v>57.228004478281861</v>
      </c>
      <c r="I19" s="21">
        <v>59.281682242941017</v>
      </c>
    </row>
    <row r="20" spans="1:9" x14ac:dyDescent="0.3">
      <c r="A20" s="18">
        <v>1567</v>
      </c>
      <c r="B20" s="19">
        <v>64.186845807832341</v>
      </c>
      <c r="C20" s="20">
        <v>68.608891826663807</v>
      </c>
      <c r="D20" s="21">
        <v>73.030937845495288</v>
      </c>
      <c r="F20" s="22">
        <v>1567</v>
      </c>
      <c r="G20" s="19">
        <v>56.869457848557609</v>
      </c>
      <c r="H20" s="20">
        <v>58.064521593133264</v>
      </c>
      <c r="I20" s="21">
        <v>59.25958533770892</v>
      </c>
    </row>
    <row r="21" spans="1:9" x14ac:dyDescent="0.3">
      <c r="A21" s="18">
        <v>1568</v>
      </c>
      <c r="B21" s="19">
        <v>60.696977376453191</v>
      </c>
      <c r="C21" s="20">
        <v>69.511262480151572</v>
      </c>
      <c r="D21" s="21">
        <v>78.325547583849954</v>
      </c>
      <c r="F21" s="22">
        <v>1568</v>
      </c>
      <c r="G21" s="19">
        <v>54.215426291170481</v>
      </c>
      <c r="H21" s="20">
        <v>57.677101802686238</v>
      </c>
      <c r="I21" s="21">
        <v>61.138777314201988</v>
      </c>
    </row>
    <row r="22" spans="1:9" x14ac:dyDescent="0.3">
      <c r="A22" s="18">
        <v>1569</v>
      </c>
      <c r="B22" s="19">
        <v>67.18002072957988</v>
      </c>
      <c r="C22" s="20">
        <v>72.716056886120384</v>
      </c>
      <c r="D22" s="21">
        <v>78.252093042660903</v>
      </c>
      <c r="F22" s="22">
        <v>1569</v>
      </c>
      <c r="G22" s="19">
        <v>56.226450715722919</v>
      </c>
      <c r="H22" s="20">
        <v>58.318295308094164</v>
      </c>
      <c r="I22" s="21">
        <v>60.41013990046541</v>
      </c>
    </row>
    <row r="23" spans="1:9" x14ac:dyDescent="0.3">
      <c r="A23" s="18">
        <v>1570</v>
      </c>
      <c r="B23" s="19">
        <v>69.295965625435983</v>
      </c>
      <c r="C23" s="20">
        <v>77.406995265162209</v>
      </c>
      <c r="D23" s="21">
        <v>85.518024904888449</v>
      </c>
      <c r="F23" s="22">
        <v>1570</v>
      </c>
      <c r="G23" s="19">
        <v>53.462262108848527</v>
      </c>
      <c r="H23" s="20">
        <v>58.760301710498922</v>
      </c>
      <c r="I23" s="21">
        <v>64.058341312149309</v>
      </c>
    </row>
    <row r="24" spans="1:9" x14ac:dyDescent="0.3">
      <c r="A24" s="18">
        <v>1571</v>
      </c>
      <c r="B24" s="19">
        <v>71.715964659026369</v>
      </c>
      <c r="C24" s="20">
        <v>78.616994781957402</v>
      </c>
      <c r="D24" s="21">
        <v>85.518024904888449</v>
      </c>
      <c r="F24" s="22">
        <v>1571</v>
      </c>
      <c r="G24" s="19">
        <v>56.255548842859135</v>
      </c>
      <c r="H24" s="20">
        <v>59.214894250215607</v>
      </c>
      <c r="I24" s="21">
        <v>62.17423965757208</v>
      </c>
    </row>
    <row r="25" spans="1:9" x14ac:dyDescent="0.3">
      <c r="A25" s="18">
        <v>1572</v>
      </c>
      <c r="B25" s="19">
        <v>72.885247712896231</v>
      </c>
      <c r="C25" s="20">
        <v>79.786277835827264</v>
      </c>
      <c r="D25" s="21">
        <v>86.687307958758311</v>
      </c>
      <c r="F25" s="22">
        <v>1572</v>
      </c>
      <c r="G25" s="19">
        <v>56.47398265589954</v>
      </c>
      <c r="H25" s="20">
        <v>59.302588751688035</v>
      </c>
      <c r="I25" s="21">
        <v>62.131194847476529</v>
      </c>
    </row>
    <row r="26" spans="1:9" x14ac:dyDescent="0.3">
      <c r="A26" s="18">
        <v>1573</v>
      </c>
      <c r="B26" s="19">
        <v>74.571490858873176</v>
      </c>
      <c r="C26" s="20">
        <v>75.086663329280142</v>
      </c>
      <c r="D26" s="21">
        <v>75.601835799687109</v>
      </c>
      <c r="F26" s="22">
        <v>1573</v>
      </c>
      <c r="G26" s="19">
        <v>60.269988887924001</v>
      </c>
      <c r="H26" s="20">
        <v>68.183015635311847</v>
      </c>
      <c r="I26" s="21">
        <v>76.096042382699707</v>
      </c>
    </row>
    <row r="27" spans="1:9" x14ac:dyDescent="0.3">
      <c r="A27" s="18">
        <v>1574</v>
      </c>
      <c r="B27" s="19">
        <v>65.014315253052487</v>
      </c>
      <c r="C27" s="20">
        <v>71.187994465052896</v>
      </c>
      <c r="D27" s="21">
        <v>77.361673677053304</v>
      </c>
      <c r="F27" s="22">
        <v>1574</v>
      </c>
      <c r="G27" s="19">
        <v>59.888305041396251</v>
      </c>
      <c r="H27" s="20">
        <v>72.225672670400144</v>
      </c>
      <c r="I27" s="21">
        <v>84.563040299404051</v>
      </c>
    </row>
    <row r="28" spans="1:9" x14ac:dyDescent="0.3">
      <c r="A28" s="18">
        <v>1575</v>
      </c>
      <c r="B28" s="19">
        <v>65.014315253052487</v>
      </c>
      <c r="C28" s="20">
        <v>71.187994465052896</v>
      </c>
      <c r="D28" s="21">
        <v>77.361673677053304</v>
      </c>
      <c r="F28" s="22">
        <v>1575</v>
      </c>
      <c r="G28" s="19">
        <v>59.888305041396251</v>
      </c>
      <c r="H28" s="20">
        <v>72.225672670400144</v>
      </c>
      <c r="I28" s="21">
        <v>84.563040299404051</v>
      </c>
    </row>
    <row r="29" spans="1:9" x14ac:dyDescent="0.3">
      <c r="A29" s="18">
        <v>1576</v>
      </c>
      <c r="B29" s="19">
        <v>66.774153130418682</v>
      </c>
      <c r="C29" s="20">
        <v>67.29163503706107</v>
      </c>
      <c r="D29" s="21">
        <v>67.809116943703458</v>
      </c>
      <c r="F29" s="22">
        <v>1576</v>
      </c>
      <c r="G29" s="19">
        <v>63.988842888211053</v>
      </c>
      <c r="H29" s="20">
        <v>74.05018532138547</v>
      </c>
      <c r="I29" s="21">
        <v>84.111527754559887</v>
      </c>
    </row>
    <row r="30" spans="1:9" x14ac:dyDescent="0.3">
      <c r="A30" s="18">
        <v>1577</v>
      </c>
      <c r="B30" s="19">
        <v>65.744012923800838</v>
      </c>
      <c r="C30" s="20">
        <v>73.286234779694638</v>
      </c>
      <c r="D30" s="21">
        <v>80.828456635588438</v>
      </c>
      <c r="F30" s="22">
        <v>1577</v>
      </c>
      <c r="G30" s="19">
        <v>60.85814248711975</v>
      </c>
      <c r="H30" s="20">
        <v>76.912437783610244</v>
      </c>
      <c r="I30" s="21">
        <v>92.966733080100738</v>
      </c>
    </row>
    <row r="31" spans="1:9" x14ac:dyDescent="0.3">
      <c r="A31" s="18">
        <v>1578</v>
      </c>
      <c r="B31" s="19">
        <v>65.744012923800838</v>
      </c>
      <c r="C31" s="20">
        <v>73.286234779694638</v>
      </c>
      <c r="D31" s="21">
        <v>80.828456635588438</v>
      </c>
      <c r="F31" s="22">
        <v>1578</v>
      </c>
      <c r="G31" s="19">
        <v>60.85814248711975</v>
      </c>
      <c r="H31" s="20">
        <v>76.912437783610244</v>
      </c>
      <c r="I31" s="21">
        <v>92.966733080100738</v>
      </c>
    </row>
    <row r="32" spans="1:9" x14ac:dyDescent="0.3">
      <c r="A32" s="18">
        <v>1579</v>
      </c>
      <c r="B32" s="19">
        <v>65.744012923800838</v>
      </c>
      <c r="C32" s="20">
        <v>73.286234779694638</v>
      </c>
      <c r="D32" s="21">
        <v>80.828456635588438</v>
      </c>
      <c r="F32" s="22">
        <v>1579</v>
      </c>
      <c r="G32" s="19">
        <v>60.85814248711975</v>
      </c>
      <c r="H32" s="20">
        <v>76.912437783610244</v>
      </c>
      <c r="I32" s="21">
        <v>92.966733080100738</v>
      </c>
    </row>
    <row r="33" spans="1:9" x14ac:dyDescent="0.3">
      <c r="A33" s="18">
        <v>1580</v>
      </c>
      <c r="B33" s="19">
        <v>78.763352615685818</v>
      </c>
      <c r="C33" s="20">
        <v>79.280834522328206</v>
      </c>
      <c r="D33" s="21">
        <v>79.798316428970594</v>
      </c>
      <c r="F33" s="22">
        <v>1580</v>
      </c>
      <c r="G33" s="19">
        <v>69.713347812660629</v>
      </c>
      <c r="H33" s="20">
        <v>79.775603328963783</v>
      </c>
      <c r="I33" s="21">
        <v>89.837858845266936</v>
      </c>
    </row>
    <row r="34" spans="1:9" x14ac:dyDescent="0.3">
      <c r="A34" s="18">
        <v>1581</v>
      </c>
      <c r="B34" s="19">
        <v>76.685189914344036</v>
      </c>
      <c r="C34" s="20">
        <v>81.974667129346443</v>
      </c>
      <c r="D34" s="21">
        <v>87.264144344348836</v>
      </c>
      <c r="F34" s="22">
        <v>1581</v>
      </c>
      <c r="G34" s="19">
        <v>65.16287068802562</v>
      </c>
      <c r="H34" s="20">
        <v>79.703879871411957</v>
      </c>
      <c r="I34" s="21">
        <v>94.244889054798293</v>
      </c>
    </row>
    <row r="35" spans="1:9" x14ac:dyDescent="0.3">
      <c r="A35" s="18">
        <v>1582</v>
      </c>
      <c r="B35" s="19">
        <v>84.151017829722278</v>
      </c>
      <c r="C35" s="20">
        <v>84.668499736364666</v>
      </c>
      <c r="D35" s="21">
        <v>85.185981643007054</v>
      </c>
      <c r="F35" s="22">
        <v>1582</v>
      </c>
      <c r="G35" s="19">
        <v>84.950231073824256</v>
      </c>
      <c r="H35" s="20">
        <v>87.402139613338505</v>
      </c>
      <c r="I35" s="21">
        <v>89.854048152852769</v>
      </c>
    </row>
    <row r="36" spans="1:9" x14ac:dyDescent="0.3">
      <c r="A36" s="18">
        <v>1583</v>
      </c>
      <c r="B36" s="19">
        <v>78.472148280617645</v>
      </c>
      <c r="C36" s="20">
        <v>85.372794883861857</v>
      </c>
      <c r="D36" s="21">
        <v>92.273441487106069</v>
      </c>
      <c r="F36" s="22">
        <v>1583</v>
      </c>
      <c r="G36" s="19">
        <v>83.086734149141733</v>
      </c>
      <c r="H36" s="20">
        <v>91.192631851526343</v>
      </c>
      <c r="I36" s="21">
        <v>99.298529553910953</v>
      </c>
    </row>
    <row r="37" spans="1:9" x14ac:dyDescent="0.3">
      <c r="A37" s="18">
        <v>1584</v>
      </c>
      <c r="B37" s="19">
        <v>86.589953065530594</v>
      </c>
      <c r="C37" s="20">
        <v>86.589953065530594</v>
      </c>
      <c r="D37" s="21">
        <v>86.589953065530594</v>
      </c>
      <c r="F37" s="22">
        <v>1584</v>
      </c>
      <c r="G37" s="19">
        <v>97.349682813016344</v>
      </c>
      <c r="H37" s="20">
        <v>97.349682813016344</v>
      </c>
      <c r="I37" s="21">
        <v>97.349682813016344</v>
      </c>
    </row>
    <row r="38" spans="1:9" x14ac:dyDescent="0.3">
      <c r="A38" s="18">
        <v>1585</v>
      </c>
      <c r="B38" s="19">
        <v>87.273607188602668</v>
      </c>
      <c r="C38" s="20">
        <v>87.450237749885048</v>
      </c>
      <c r="D38" s="21">
        <v>87.626868311167442</v>
      </c>
      <c r="F38" s="22">
        <v>1585</v>
      </c>
      <c r="G38" s="19">
        <v>71.973872743380795</v>
      </c>
      <c r="H38" s="20">
        <v>71.973872743380795</v>
      </c>
      <c r="I38" s="21">
        <v>71.973872743380795</v>
      </c>
    </row>
    <row r="39" spans="1:9" x14ac:dyDescent="0.3">
      <c r="A39" s="18">
        <v>1586</v>
      </c>
      <c r="B39" s="19">
        <v>72.405144612078075</v>
      </c>
      <c r="C39" s="20">
        <v>80.160434926057619</v>
      </c>
      <c r="D39" s="21">
        <v>87.915725240037162</v>
      </c>
      <c r="F39" s="22">
        <v>1586</v>
      </c>
      <c r="G39" s="19">
        <v>68.281354105381865</v>
      </c>
      <c r="H39" s="20">
        <v>74.062473778341001</v>
      </c>
      <c r="I39" s="21">
        <v>79.843593451300137</v>
      </c>
    </row>
    <row r="40" spans="1:9" x14ac:dyDescent="0.3">
      <c r="A40" s="18">
        <v>1587</v>
      </c>
      <c r="B40" s="19">
        <v>72.694001540947809</v>
      </c>
      <c r="C40" s="20">
        <v>72.870632102230189</v>
      </c>
      <c r="D40" s="21">
        <v>73.047262663512583</v>
      </c>
      <c r="F40" s="22">
        <v>1587</v>
      </c>
      <c r="G40" s="19">
        <v>76.151074813301221</v>
      </c>
      <c r="H40" s="20">
        <v>76.214393377152561</v>
      </c>
      <c r="I40" s="21">
        <v>76.277711941003901</v>
      </c>
    </row>
    <row r="41" spans="1:9" x14ac:dyDescent="0.3">
      <c r="A41" s="18">
        <v>1588</v>
      </c>
      <c r="B41" s="19">
        <v>72.240064876214817</v>
      </c>
      <c r="C41" s="20">
        <v>72.416695437497197</v>
      </c>
      <c r="D41" s="21">
        <v>72.593325998779591</v>
      </c>
      <c r="F41" s="22">
        <v>1588</v>
      </c>
      <c r="G41" s="19">
        <v>86.520911904285242</v>
      </c>
      <c r="H41" s="20">
        <v>86.601673609818732</v>
      </c>
      <c r="I41" s="21">
        <v>86.682435315352222</v>
      </c>
    </row>
    <row r="42" spans="1:9" x14ac:dyDescent="0.3">
      <c r="A42" s="18">
        <v>1589</v>
      </c>
      <c r="B42" s="19">
        <v>82.988928874341383</v>
      </c>
      <c r="C42" s="20">
        <v>82.988928874341383</v>
      </c>
      <c r="D42" s="21">
        <v>82.988928874341383</v>
      </c>
      <c r="F42" s="22">
        <v>1589</v>
      </c>
      <c r="G42" s="19">
        <v>100.31346337928586</v>
      </c>
      <c r="H42" s="20">
        <v>100.31346337928586</v>
      </c>
      <c r="I42" s="21">
        <v>100.31346337928586</v>
      </c>
    </row>
    <row r="43" spans="1:9" x14ac:dyDescent="0.3">
      <c r="A43" s="18">
        <v>1590</v>
      </c>
      <c r="B43" s="19">
        <v>81.741742539400491</v>
      </c>
      <c r="C43" s="20">
        <v>88.132595204323479</v>
      </c>
      <c r="D43" s="21">
        <v>94.523447869246482</v>
      </c>
      <c r="F43" s="22">
        <v>1590</v>
      </c>
      <c r="G43" s="19">
        <v>83.069354195502115</v>
      </c>
      <c r="H43" s="20">
        <v>93.125612889029327</v>
      </c>
      <c r="I43" s="21">
        <v>103.18187158255655</v>
      </c>
    </row>
    <row r="44" spans="1:9" x14ac:dyDescent="0.3">
      <c r="A44" s="18">
        <v>1591</v>
      </c>
      <c r="B44" s="19">
        <v>93.27626153430559</v>
      </c>
      <c r="C44" s="20">
        <v>93.27626153430559</v>
      </c>
      <c r="D44" s="21">
        <v>93.27626153430559</v>
      </c>
      <c r="F44" s="22">
        <v>1591</v>
      </c>
      <c r="G44" s="19">
        <v>85.937762398772804</v>
      </c>
      <c r="H44" s="20">
        <v>85.937762398772804</v>
      </c>
      <c r="I44" s="21">
        <v>85.937762398772804</v>
      </c>
    </row>
    <row r="45" spans="1:9" x14ac:dyDescent="0.3">
      <c r="A45" s="18">
        <v>1592</v>
      </c>
      <c r="B45" s="19">
        <v>79.089838980793843</v>
      </c>
      <c r="C45" s="20">
        <v>79.089838980793843</v>
      </c>
      <c r="D45" s="21">
        <v>79.089838980793843</v>
      </c>
      <c r="F45" s="22">
        <v>1592</v>
      </c>
      <c r="G45" s="19">
        <v>81.02252471836718</v>
      </c>
      <c r="H45" s="20">
        <v>81.02252471836718</v>
      </c>
      <c r="I45" s="21">
        <v>81.02252471836718</v>
      </c>
    </row>
    <row r="46" spans="1:9" x14ac:dyDescent="0.3">
      <c r="A46" s="18">
        <v>1593</v>
      </c>
      <c r="B46" s="19">
        <v>84.536430113066245</v>
      </c>
      <c r="C46" s="20">
        <v>84.539752425848462</v>
      </c>
      <c r="D46" s="21">
        <v>84.543074738630693</v>
      </c>
      <c r="F46" s="22">
        <v>1593</v>
      </c>
      <c r="G46" s="19">
        <v>88.165888235532435</v>
      </c>
      <c r="H46" s="20">
        <v>88.165888235532435</v>
      </c>
      <c r="I46" s="21">
        <v>88.165888235532435</v>
      </c>
    </row>
    <row r="47" spans="1:9" x14ac:dyDescent="0.3">
      <c r="A47" s="18">
        <v>1594</v>
      </c>
      <c r="B47" s="19">
        <v>84.190526470508658</v>
      </c>
      <c r="C47" s="20">
        <v>84.252454557409862</v>
      </c>
      <c r="D47" s="21">
        <v>84.314382644311067</v>
      </c>
      <c r="F47" s="22">
        <v>1594</v>
      </c>
      <c r="G47" s="19">
        <v>79.892593535274671</v>
      </c>
      <c r="H47" s="20">
        <v>79.892593535274671</v>
      </c>
      <c r="I47" s="21">
        <v>79.892593535274671</v>
      </c>
    </row>
    <row r="48" spans="1:9" x14ac:dyDescent="0.3">
      <c r="A48" s="18">
        <v>1595</v>
      </c>
      <c r="B48" s="19">
        <v>79.294088574836763</v>
      </c>
      <c r="C48" s="20">
        <v>79.294088574836763</v>
      </c>
      <c r="D48" s="21">
        <v>79.294088574836763</v>
      </c>
      <c r="F48" s="22">
        <v>1595</v>
      </c>
      <c r="G48" s="19">
        <v>78.128317522177269</v>
      </c>
      <c r="H48" s="20">
        <v>78.137448353464663</v>
      </c>
      <c r="I48" s="21">
        <v>78.146579184752071</v>
      </c>
    </row>
    <row r="49" spans="1:9" x14ac:dyDescent="0.3">
      <c r="A49" s="18">
        <v>1596</v>
      </c>
      <c r="B49" s="19">
        <v>87.663059949948448</v>
      </c>
      <c r="C49" s="20">
        <v>87.663059949948448</v>
      </c>
      <c r="D49" s="21">
        <v>87.663059949948448</v>
      </c>
      <c r="F49" s="22">
        <v>1596</v>
      </c>
      <c r="G49" s="19">
        <v>84.610141162959394</v>
      </c>
      <c r="H49" s="20">
        <v>84.851202651500472</v>
      </c>
      <c r="I49" s="21">
        <v>85.092264140041564</v>
      </c>
    </row>
    <row r="50" spans="1:9" x14ac:dyDescent="0.3">
      <c r="A50" s="18">
        <v>1597</v>
      </c>
      <c r="B50" s="19">
        <v>84.630303494176715</v>
      </c>
      <c r="C50" s="20">
        <v>91.388708520283032</v>
      </c>
      <c r="D50" s="21">
        <v>98.147113546389349</v>
      </c>
      <c r="F50" s="22">
        <v>1597</v>
      </c>
      <c r="G50" s="19">
        <v>80.547074601142995</v>
      </c>
      <c r="H50" s="20">
        <v>91.611804595489531</v>
      </c>
      <c r="I50" s="21">
        <v>102.67653458983608</v>
      </c>
    </row>
    <row r="51" spans="1:9" x14ac:dyDescent="0.3">
      <c r="A51" s="18">
        <v>1598</v>
      </c>
      <c r="B51" s="19">
        <v>95.110466093665451</v>
      </c>
      <c r="C51" s="20">
        <v>95.112411592141527</v>
      </c>
      <c r="D51" s="21">
        <v>95.114357090617602</v>
      </c>
      <c r="F51" s="22">
        <v>1598</v>
      </c>
      <c r="G51" s="19">
        <v>103.27951657450711</v>
      </c>
      <c r="H51" s="20">
        <v>103.27951657450711</v>
      </c>
      <c r="I51" s="21">
        <v>103.27951657450711</v>
      </c>
    </row>
    <row r="52" spans="1:9" x14ac:dyDescent="0.3">
      <c r="A52" s="18">
        <v>1599</v>
      </c>
      <c r="B52" s="19">
        <v>106.21061429542308</v>
      </c>
      <c r="C52" s="20">
        <v>106.21061429542308</v>
      </c>
      <c r="D52" s="21">
        <v>106.21061429542308</v>
      </c>
      <c r="F52" s="22">
        <v>1599</v>
      </c>
      <c r="G52" s="19">
        <v>110.38475928288746</v>
      </c>
      <c r="H52" s="20">
        <v>110.40119477920479</v>
      </c>
      <c r="I52" s="21">
        <v>110.4176302755221</v>
      </c>
    </row>
    <row r="53" spans="1:9" x14ac:dyDescent="0.3">
      <c r="A53" s="18">
        <v>1600</v>
      </c>
      <c r="B53" s="19">
        <v>117.20844220359317</v>
      </c>
      <c r="C53" s="20">
        <v>117.20844220359317</v>
      </c>
      <c r="D53" s="21">
        <v>117.20844220359317</v>
      </c>
      <c r="F53" s="22">
        <v>1600</v>
      </c>
      <c r="G53" s="19">
        <v>97.892555931570158</v>
      </c>
      <c r="H53" s="20">
        <v>98.141711452193135</v>
      </c>
      <c r="I53" s="21">
        <v>98.390866972816099</v>
      </c>
    </row>
    <row r="54" spans="1:9" x14ac:dyDescent="0.3">
      <c r="A54" s="18">
        <v>1601</v>
      </c>
      <c r="B54" s="19">
        <v>119.69789225295304</v>
      </c>
      <c r="C54" s="20">
        <v>119.69789225295304</v>
      </c>
      <c r="D54" s="21">
        <v>119.69789225295304</v>
      </c>
      <c r="F54" s="22">
        <v>1601</v>
      </c>
      <c r="G54" s="19">
        <v>91.917137103626146</v>
      </c>
      <c r="H54" s="20">
        <v>91.937948910139966</v>
      </c>
      <c r="I54" s="21">
        <v>91.958760716653771</v>
      </c>
    </row>
    <row r="55" spans="1:9" x14ac:dyDescent="0.3">
      <c r="A55" s="18">
        <v>1602</v>
      </c>
      <c r="B55" s="19">
        <v>94.422097662523043</v>
      </c>
      <c r="C55" s="20">
        <v>94.452870312953948</v>
      </c>
      <c r="D55" s="21">
        <v>94.483642963384852</v>
      </c>
      <c r="F55" s="22">
        <v>1602</v>
      </c>
      <c r="G55" s="19">
        <v>88.10871748333453</v>
      </c>
      <c r="H55" s="20">
        <v>89.698909805587817</v>
      </c>
      <c r="I55" s="21">
        <v>91.289102127841105</v>
      </c>
    </row>
    <row r="56" spans="1:9" x14ac:dyDescent="0.3">
      <c r="A56" s="18">
        <v>1603</v>
      </c>
      <c r="B56" s="19">
        <v>93.925428246996702</v>
      </c>
      <c r="C56" s="20">
        <v>93.925428246996702</v>
      </c>
      <c r="D56" s="21">
        <v>93.925428246996702</v>
      </c>
      <c r="F56" s="22">
        <v>1603</v>
      </c>
      <c r="G56" s="19">
        <v>111.72278320188096</v>
      </c>
      <c r="H56" s="20">
        <v>111.74359500839478</v>
      </c>
      <c r="I56" s="21">
        <v>111.76440681490858</v>
      </c>
    </row>
    <row r="57" spans="1:9" x14ac:dyDescent="0.3">
      <c r="A57" s="18">
        <v>1604</v>
      </c>
      <c r="B57" s="19">
        <v>115.42378456424338</v>
      </c>
      <c r="C57" s="20">
        <v>115.42378456424338</v>
      </c>
      <c r="D57" s="21">
        <v>115.42378456424338</v>
      </c>
      <c r="F57" s="22">
        <v>1604</v>
      </c>
      <c r="G57" s="19">
        <v>114.46969109203427</v>
      </c>
      <c r="H57" s="20">
        <v>114.49214599880327</v>
      </c>
      <c r="I57" s="21">
        <v>114.51460090557225</v>
      </c>
    </row>
    <row r="58" spans="1:9" x14ac:dyDescent="0.3">
      <c r="A58" s="18">
        <v>1605</v>
      </c>
      <c r="B58" s="19">
        <v>101.50074110241361</v>
      </c>
      <c r="C58" s="20">
        <v>101.53772176589058</v>
      </c>
      <c r="D58" s="21">
        <v>101.57470242936756</v>
      </c>
      <c r="F58" s="22">
        <v>1605</v>
      </c>
      <c r="G58" s="19">
        <v>116.37542885345691</v>
      </c>
      <c r="H58" s="20">
        <v>116.83266325048027</v>
      </c>
      <c r="I58" s="21">
        <v>117.28989764750361</v>
      </c>
    </row>
    <row r="59" spans="1:9" x14ac:dyDescent="0.3">
      <c r="A59" s="18">
        <v>1606</v>
      </c>
      <c r="B59" s="19">
        <v>100.31542092245216</v>
      </c>
      <c r="C59" s="20">
        <v>100.31542092245216</v>
      </c>
      <c r="D59" s="21">
        <v>100.31542092245216</v>
      </c>
      <c r="F59" s="22">
        <v>1606</v>
      </c>
      <c r="G59" s="19">
        <v>99.323169139159987</v>
      </c>
      <c r="H59" s="20">
        <v>99.323169139159987</v>
      </c>
      <c r="I59" s="21">
        <v>99.323169139159987</v>
      </c>
    </row>
    <row r="60" spans="1:9" x14ac:dyDescent="0.3">
      <c r="A60" s="18">
        <v>1607</v>
      </c>
      <c r="B60" s="19">
        <v>95.35016406304436</v>
      </c>
      <c r="C60" s="20">
        <v>95.35016406304436</v>
      </c>
      <c r="D60" s="21">
        <v>95.35016406304436</v>
      </c>
      <c r="F60" s="22">
        <v>1607</v>
      </c>
      <c r="G60" s="19">
        <v>93.39845105480984</v>
      </c>
      <c r="H60" s="20">
        <v>93.39845105480984</v>
      </c>
      <c r="I60" s="21">
        <v>93.39845105480984</v>
      </c>
    </row>
    <row r="61" spans="1:9" x14ac:dyDescent="0.3">
      <c r="A61" s="18">
        <v>1608</v>
      </c>
      <c r="B61" s="19">
        <v>90.674420945563199</v>
      </c>
      <c r="C61" s="20">
        <v>90.718904758632505</v>
      </c>
      <c r="D61" s="21">
        <v>90.76338857170181</v>
      </c>
      <c r="F61" s="22">
        <v>1608</v>
      </c>
      <c r="G61" s="19">
        <v>97.749223247039936</v>
      </c>
      <c r="H61" s="20">
        <v>97.749223247039936</v>
      </c>
      <c r="I61" s="21">
        <v>97.749223247039936</v>
      </c>
    </row>
    <row r="62" spans="1:9" x14ac:dyDescent="0.3">
      <c r="A62" s="18">
        <v>1609</v>
      </c>
      <c r="B62" s="19">
        <v>93.209565891683368</v>
      </c>
      <c r="C62" s="20">
        <v>93.209565891683368</v>
      </c>
      <c r="D62" s="21">
        <v>93.209565891683368</v>
      </c>
      <c r="F62" s="22">
        <v>1609</v>
      </c>
      <c r="G62" s="19">
        <v>93.978747236651003</v>
      </c>
      <c r="H62" s="20">
        <v>93.978747236651003</v>
      </c>
      <c r="I62" s="21">
        <v>93.978747236651003</v>
      </c>
    </row>
    <row r="63" spans="1:9" x14ac:dyDescent="0.3">
      <c r="A63" s="18">
        <v>1610</v>
      </c>
      <c r="B63" s="19">
        <v>93.252188503403431</v>
      </c>
      <c r="C63" s="20">
        <v>95.368247221150057</v>
      </c>
      <c r="D63" s="21">
        <v>97.484305938896668</v>
      </c>
      <c r="F63" s="22">
        <v>1610</v>
      </c>
      <c r="G63" s="19">
        <v>89.494517544134141</v>
      </c>
      <c r="H63" s="20">
        <v>90.845146348933369</v>
      </c>
      <c r="I63" s="21">
        <v>92.195775153732598</v>
      </c>
    </row>
    <row r="64" spans="1:9" x14ac:dyDescent="0.3">
      <c r="A64" s="18">
        <v>1611</v>
      </c>
      <c r="B64" s="19">
        <v>94.906196661807428</v>
      </c>
      <c r="C64" s="20">
        <v>95.04784495441865</v>
      </c>
      <c r="D64" s="21">
        <v>95.189493247029887</v>
      </c>
      <c r="F64" s="22">
        <v>1611</v>
      </c>
      <c r="G64" s="19">
        <v>81.726336481720082</v>
      </c>
      <c r="H64" s="20">
        <v>81.726336481720082</v>
      </c>
      <c r="I64" s="21">
        <v>81.726336481720082</v>
      </c>
    </row>
    <row r="65" spans="1:9" x14ac:dyDescent="0.3">
      <c r="A65" s="18">
        <v>1612</v>
      </c>
      <c r="B65" s="19">
        <v>88.157816516208243</v>
      </c>
      <c r="C65" s="20">
        <v>88.157816516208243</v>
      </c>
      <c r="D65" s="21">
        <v>88.157816516208243</v>
      </c>
      <c r="F65" s="22">
        <v>1612</v>
      </c>
      <c r="G65" s="19">
        <v>83.648126802506297</v>
      </c>
      <c r="H65" s="20">
        <v>83.653176425998041</v>
      </c>
      <c r="I65" s="21">
        <v>83.658226049489784</v>
      </c>
    </row>
    <row r="66" spans="1:9" x14ac:dyDescent="0.3">
      <c r="A66" s="18">
        <v>1613</v>
      </c>
      <c r="B66" s="19">
        <v>94.290431576558305</v>
      </c>
      <c r="C66" s="20">
        <v>94.463029382161025</v>
      </c>
      <c r="D66" s="21">
        <v>94.635627187763745</v>
      </c>
      <c r="F66" s="22">
        <v>1613</v>
      </c>
      <c r="G66" s="19">
        <v>92.908950506802825</v>
      </c>
      <c r="H66" s="20">
        <v>93.925416575858833</v>
      </c>
      <c r="I66" s="21">
        <v>94.941882644914841</v>
      </c>
    </row>
    <row r="67" spans="1:9" x14ac:dyDescent="0.3">
      <c r="A67" s="18">
        <v>1614</v>
      </c>
      <c r="B67" s="19">
        <v>105.02069450450784</v>
      </c>
      <c r="C67" s="20">
        <v>105.05146715493875</v>
      </c>
      <c r="D67" s="21">
        <v>105.08223980536965</v>
      </c>
      <c r="F67" s="22">
        <v>1614</v>
      </c>
      <c r="G67" s="19">
        <v>86.219343747470759</v>
      </c>
      <c r="H67" s="20">
        <v>86.524484867860025</v>
      </c>
      <c r="I67" s="21">
        <v>86.829625988249276</v>
      </c>
    </row>
    <row r="68" spans="1:9" x14ac:dyDescent="0.3">
      <c r="A68" s="18">
        <v>1615</v>
      </c>
      <c r="B68" s="19">
        <v>107.5830131177661</v>
      </c>
      <c r="C68" s="20">
        <v>109.36577802233504</v>
      </c>
      <c r="D68" s="21">
        <v>111.14854292690397</v>
      </c>
      <c r="F68" s="22">
        <v>1615</v>
      </c>
      <c r="G68" s="19">
        <v>80.144789522688441</v>
      </c>
      <c r="H68" s="20">
        <v>81.781209451836361</v>
      </c>
      <c r="I68" s="21">
        <v>83.417629380984295</v>
      </c>
    </row>
    <row r="69" spans="1:9" x14ac:dyDescent="0.3">
      <c r="A69" s="18">
        <v>1616</v>
      </c>
      <c r="B69" s="19">
        <v>93.259222464992803</v>
      </c>
      <c r="C69" s="20">
        <v>93.259222464992803</v>
      </c>
      <c r="D69" s="21">
        <v>93.259222464992803</v>
      </c>
      <c r="F69" s="22">
        <v>1616</v>
      </c>
      <c r="G69" s="19">
        <v>95.419263704605427</v>
      </c>
      <c r="H69" s="20">
        <v>95.558683454183793</v>
      </c>
      <c r="I69" s="21">
        <v>95.698103203762159</v>
      </c>
    </row>
    <row r="70" spans="1:9" x14ac:dyDescent="0.3">
      <c r="A70" s="18">
        <v>1617</v>
      </c>
      <c r="B70" s="19">
        <v>93.919396411389016</v>
      </c>
      <c r="C70" s="20">
        <v>93.934782736604461</v>
      </c>
      <c r="D70" s="21">
        <v>93.950169061819921</v>
      </c>
      <c r="F70" s="22">
        <v>1617</v>
      </c>
      <c r="G70" s="19">
        <v>102.07720595980712</v>
      </c>
      <c r="H70" s="20">
        <v>102.13277825172418</v>
      </c>
      <c r="I70" s="21">
        <v>102.18835054364125</v>
      </c>
    </row>
    <row r="71" spans="1:9" x14ac:dyDescent="0.3">
      <c r="A71" s="18">
        <v>1618</v>
      </c>
      <c r="B71" s="19">
        <v>100.3464362690429</v>
      </c>
      <c r="C71" s="20">
        <v>100.42922533635942</v>
      </c>
      <c r="D71" s="21">
        <v>100.51201440367593</v>
      </c>
      <c r="F71" s="22">
        <v>1618</v>
      </c>
      <c r="G71" s="19">
        <v>98.364912019731378</v>
      </c>
      <c r="H71" s="20">
        <v>98.390404961593006</v>
      </c>
      <c r="I71" s="21">
        <v>98.415897903454635</v>
      </c>
    </row>
    <row r="72" spans="1:9" x14ac:dyDescent="0.3">
      <c r="A72" s="18">
        <v>1619</v>
      </c>
      <c r="B72" s="19">
        <v>107.76541383932447</v>
      </c>
      <c r="C72" s="20">
        <v>107.77301486830636</v>
      </c>
      <c r="D72" s="21">
        <v>107.78061589728826</v>
      </c>
      <c r="F72" s="22">
        <v>1619</v>
      </c>
      <c r="G72" s="19">
        <v>94.693458286976565</v>
      </c>
      <c r="H72" s="20">
        <v>94.693458286976565</v>
      </c>
      <c r="I72" s="21">
        <v>94.693458286976565</v>
      </c>
    </row>
    <row r="73" spans="1:9" x14ac:dyDescent="0.3">
      <c r="A73" s="18">
        <v>1620</v>
      </c>
      <c r="B73" s="19">
        <v>98.153000753865257</v>
      </c>
      <c r="C73" s="20">
        <v>98.153000753865257</v>
      </c>
      <c r="D73" s="21">
        <v>98.153000753865257</v>
      </c>
      <c r="F73" s="22">
        <v>1620</v>
      </c>
      <c r="G73" s="19">
        <v>96.18442767482891</v>
      </c>
      <c r="H73" s="20">
        <v>96.273251084818838</v>
      </c>
      <c r="I73" s="21">
        <v>96.36207449480878</v>
      </c>
    </row>
    <row r="74" spans="1:9" x14ac:dyDescent="0.3">
      <c r="A74" s="18">
        <v>1621</v>
      </c>
      <c r="B74" s="19">
        <v>94.833229441180421</v>
      </c>
      <c r="C74" s="20">
        <v>103.01906632237916</v>
      </c>
      <c r="D74" s="21">
        <v>111.20490320357791</v>
      </c>
      <c r="F74" s="22">
        <v>1621</v>
      </c>
      <c r="G74" s="19">
        <v>90.593563276544515</v>
      </c>
      <c r="H74" s="20">
        <v>97.117146722206087</v>
      </c>
      <c r="I74" s="21">
        <v>103.64073016786764</v>
      </c>
    </row>
    <row r="75" spans="1:9" x14ac:dyDescent="0.3">
      <c r="A75" s="18">
        <v>1622</v>
      </c>
      <c r="B75" s="19">
        <v>107.8840227633877</v>
      </c>
      <c r="C75" s="20">
        <v>107.89543593997166</v>
      </c>
      <c r="D75" s="21">
        <v>107.90684911655561</v>
      </c>
      <c r="F75" s="22">
        <v>1622</v>
      </c>
      <c r="G75" s="19">
        <v>99.903769945029396</v>
      </c>
      <c r="H75" s="20">
        <v>99.903769945029396</v>
      </c>
      <c r="I75" s="21">
        <v>99.903769945029396</v>
      </c>
    </row>
    <row r="76" spans="1:9" x14ac:dyDescent="0.3">
      <c r="A76" s="18">
        <v>1623</v>
      </c>
      <c r="B76" s="19">
        <v>116.55749347716898</v>
      </c>
      <c r="C76" s="20">
        <v>116.93598253816839</v>
      </c>
      <c r="D76" s="21">
        <v>117.31447159916779</v>
      </c>
      <c r="F76" s="22">
        <v>1623</v>
      </c>
      <c r="G76" s="19">
        <v>89.767527962909014</v>
      </c>
      <c r="H76" s="20">
        <v>89.773004963759576</v>
      </c>
      <c r="I76" s="21">
        <v>89.778481964610151</v>
      </c>
    </row>
    <row r="77" spans="1:9" x14ac:dyDescent="0.3">
      <c r="A77" s="18">
        <v>1624</v>
      </c>
      <c r="B77" s="19">
        <v>112.79710908663402</v>
      </c>
      <c r="C77" s="20">
        <v>113.19980891704853</v>
      </c>
      <c r="D77" s="21">
        <v>113.60250874746302</v>
      </c>
      <c r="F77" s="22">
        <v>1624</v>
      </c>
      <c r="G77" s="19">
        <v>90.904680862104399</v>
      </c>
      <c r="H77" s="20">
        <v>90.904680862104399</v>
      </c>
      <c r="I77" s="21">
        <v>90.904680862104399</v>
      </c>
    </row>
    <row r="78" spans="1:9" x14ac:dyDescent="0.3">
      <c r="A78" s="18">
        <v>1625</v>
      </c>
      <c r="B78" s="19">
        <v>111.18753377027193</v>
      </c>
      <c r="C78" s="20">
        <v>111.21407577873661</v>
      </c>
      <c r="D78" s="21">
        <v>111.2406177872013</v>
      </c>
      <c r="F78" s="22">
        <v>1625</v>
      </c>
      <c r="G78" s="19">
        <v>104.87281330520796</v>
      </c>
      <c r="H78" s="20">
        <v>106.09679241739046</v>
      </c>
      <c r="I78" s="21">
        <v>107.32077152957297</v>
      </c>
    </row>
    <row r="79" spans="1:9" x14ac:dyDescent="0.3">
      <c r="A79" s="18">
        <v>1626</v>
      </c>
      <c r="B79" s="19">
        <v>117.42920014799309</v>
      </c>
      <c r="C79" s="20">
        <v>117.45809905240665</v>
      </c>
      <c r="D79" s="21">
        <v>117.48699795682022</v>
      </c>
      <c r="F79" s="22">
        <v>1626</v>
      </c>
      <c r="G79" s="19">
        <v>128.48598226163986</v>
      </c>
      <c r="H79" s="20">
        <v>128.48598226163986</v>
      </c>
      <c r="I79" s="21">
        <v>128.48598226163986</v>
      </c>
    </row>
    <row r="80" spans="1:9" x14ac:dyDescent="0.3">
      <c r="A80" s="18">
        <v>1627</v>
      </c>
      <c r="B80" s="19">
        <v>130.32343223299284</v>
      </c>
      <c r="C80" s="20">
        <v>130.32343223299284</v>
      </c>
      <c r="D80" s="21">
        <v>130.32343223299284</v>
      </c>
      <c r="F80" s="22">
        <v>1627</v>
      </c>
      <c r="G80" s="19">
        <v>141.25353885650887</v>
      </c>
      <c r="H80" s="20">
        <v>143.53882922370167</v>
      </c>
      <c r="I80" s="21">
        <v>145.82411959089447</v>
      </c>
    </row>
    <row r="81" spans="1:9" x14ac:dyDescent="0.3">
      <c r="A81" s="18">
        <v>1628</v>
      </c>
      <c r="B81" s="19">
        <v>134.36930470692491</v>
      </c>
      <c r="C81" s="20">
        <v>134.36930470692491</v>
      </c>
      <c r="D81" s="21">
        <v>134.36930470692491</v>
      </c>
      <c r="F81" s="22">
        <v>1628</v>
      </c>
      <c r="G81" s="19">
        <v>131.19531202111514</v>
      </c>
      <c r="H81" s="20">
        <v>131.73812174883142</v>
      </c>
      <c r="I81" s="21">
        <v>132.28093147654766</v>
      </c>
    </row>
    <row r="82" spans="1:9" x14ac:dyDescent="0.3">
      <c r="A82" s="18">
        <v>1629</v>
      </c>
      <c r="B82" s="19">
        <v>105.12362815072331</v>
      </c>
      <c r="C82" s="20">
        <v>105.13707566471493</v>
      </c>
      <c r="D82" s="21">
        <v>105.15052317870656</v>
      </c>
      <c r="F82" s="22">
        <v>1629</v>
      </c>
      <c r="G82" s="19">
        <v>119.66086505895261</v>
      </c>
      <c r="H82" s="20">
        <v>120.31086484276619</v>
      </c>
      <c r="I82" s="21">
        <v>120.96086462657978</v>
      </c>
    </row>
    <row r="83" spans="1:9" x14ac:dyDescent="0.3">
      <c r="A83" s="18">
        <v>1630</v>
      </c>
      <c r="B83" s="19">
        <v>101.10267676134399</v>
      </c>
      <c r="C83" s="20">
        <v>101.13322231298491</v>
      </c>
      <c r="D83" s="21">
        <v>101.16376786462583</v>
      </c>
      <c r="F83" s="22">
        <v>1630</v>
      </c>
      <c r="G83" s="19">
        <v>115.1865252817158</v>
      </c>
      <c r="H83" s="20">
        <v>115.72933500943206</v>
      </c>
      <c r="I83" s="21">
        <v>116.27214473714832</v>
      </c>
    </row>
    <row r="84" spans="1:9" x14ac:dyDescent="0.3">
      <c r="A84" s="18">
        <v>1631</v>
      </c>
      <c r="B84" s="19">
        <v>108.14886250000929</v>
      </c>
      <c r="C84" s="20">
        <v>108.43888163998663</v>
      </c>
      <c r="D84" s="21">
        <v>108.72890077996398</v>
      </c>
      <c r="F84" s="22">
        <v>1631</v>
      </c>
      <c r="G84" s="19">
        <v>107.71700806825265</v>
      </c>
      <c r="H84" s="20">
        <v>108.29236983312106</v>
      </c>
      <c r="I84" s="21">
        <v>108.86773159798945</v>
      </c>
    </row>
    <row r="85" spans="1:9" x14ac:dyDescent="0.3">
      <c r="A85" s="18">
        <v>1632</v>
      </c>
      <c r="B85" s="19">
        <v>111.27285352535985</v>
      </c>
      <c r="C85" s="20">
        <v>111.27285352535985</v>
      </c>
      <c r="D85" s="21">
        <v>111.27285352535985</v>
      </c>
      <c r="F85" s="22">
        <v>1632</v>
      </c>
      <c r="G85" s="19">
        <v>112.16940104483966</v>
      </c>
      <c r="H85" s="20">
        <v>112.16940104483966</v>
      </c>
      <c r="I85" s="21">
        <v>112.16940104483966</v>
      </c>
    </row>
    <row r="86" spans="1:9" x14ac:dyDescent="0.3">
      <c r="A86" s="18">
        <v>1633</v>
      </c>
      <c r="B86" s="19">
        <v>101.47376261337907</v>
      </c>
      <c r="C86" s="20">
        <v>101.52348750299404</v>
      </c>
      <c r="D86" s="21">
        <v>101.57321239260901</v>
      </c>
      <c r="F86" s="22">
        <v>1633</v>
      </c>
      <c r="G86" s="19">
        <v>103.16304211465068</v>
      </c>
      <c r="H86" s="20">
        <v>103.16304211465068</v>
      </c>
      <c r="I86" s="21">
        <v>103.16304211465068</v>
      </c>
    </row>
    <row r="87" spans="1:9" x14ac:dyDescent="0.3">
      <c r="A87" s="18">
        <v>1634</v>
      </c>
      <c r="B87" s="19">
        <v>95.243793053331501</v>
      </c>
      <c r="C87" s="20">
        <v>95.254651666162772</v>
      </c>
      <c r="D87" s="21">
        <v>95.265510278994057</v>
      </c>
      <c r="F87" s="22">
        <v>1634</v>
      </c>
      <c r="G87" s="19">
        <v>106.04325667033989</v>
      </c>
      <c r="H87" s="20">
        <v>106.04325667033989</v>
      </c>
      <c r="I87" s="21">
        <v>106.04325667033989</v>
      </c>
    </row>
    <row r="88" spans="1:9" x14ac:dyDescent="0.3">
      <c r="A88" s="18">
        <v>1635</v>
      </c>
      <c r="B88" s="19">
        <v>101.68801623757393</v>
      </c>
      <c r="C88" s="20">
        <v>101.68801623757393</v>
      </c>
      <c r="D88" s="21">
        <v>101.68801623757393</v>
      </c>
      <c r="F88" s="22">
        <v>1635</v>
      </c>
      <c r="G88" s="19">
        <v>117.71592218409768</v>
      </c>
      <c r="H88" s="20">
        <v>117.71592218409768</v>
      </c>
      <c r="I88" s="21">
        <v>117.71592218409768</v>
      </c>
    </row>
    <row r="89" spans="1:9" x14ac:dyDescent="0.3">
      <c r="A89" s="18">
        <v>1636</v>
      </c>
      <c r="B89" s="19">
        <v>112.87012667889741</v>
      </c>
      <c r="C89" s="20">
        <v>112.87012667889741</v>
      </c>
      <c r="D89" s="21">
        <v>112.87012667889741</v>
      </c>
      <c r="F89" s="22">
        <v>1636</v>
      </c>
      <c r="G89" s="19">
        <v>140.86387590952506</v>
      </c>
      <c r="H89" s="20">
        <v>140.86387590952506</v>
      </c>
      <c r="I89" s="21">
        <v>140.86387590952506</v>
      </c>
    </row>
    <row r="90" spans="1:9" x14ac:dyDescent="0.3">
      <c r="A90" s="18">
        <v>1637</v>
      </c>
      <c r="B90" s="19">
        <v>142.36584076833233</v>
      </c>
      <c r="C90" s="20">
        <v>142.36584076833233</v>
      </c>
      <c r="D90" s="21">
        <v>142.36584076833233</v>
      </c>
      <c r="F90" s="22">
        <v>1637</v>
      </c>
      <c r="G90" s="19">
        <v>146.11563150482846</v>
      </c>
      <c r="H90" s="20">
        <v>146.11563150482846</v>
      </c>
      <c r="I90" s="21">
        <v>146.11563150482846</v>
      </c>
    </row>
    <row r="91" spans="1:9" x14ac:dyDescent="0.3">
      <c r="A91" s="18">
        <v>1638</v>
      </c>
      <c r="B91" s="19">
        <v>128.7781282107284</v>
      </c>
      <c r="C91" s="20">
        <v>129.30123375940684</v>
      </c>
      <c r="D91" s="21">
        <v>129.82433930808531</v>
      </c>
      <c r="F91" s="22">
        <v>1638</v>
      </c>
      <c r="G91" s="19">
        <v>119.72068261919955</v>
      </c>
      <c r="H91" s="20">
        <v>119.72068261919955</v>
      </c>
      <c r="I91" s="21">
        <v>119.72068261919955</v>
      </c>
    </row>
    <row r="92" spans="1:9" x14ac:dyDescent="0.3">
      <c r="A92" s="18">
        <v>1639</v>
      </c>
      <c r="B92" s="19">
        <v>117.4501508009548</v>
      </c>
      <c r="C92" s="20">
        <v>117.53696621934955</v>
      </c>
      <c r="D92" s="21">
        <v>117.62378163774429</v>
      </c>
      <c r="F92" s="22">
        <v>1639</v>
      </c>
      <c r="G92" s="19">
        <v>113.58120191878906</v>
      </c>
      <c r="H92" s="20">
        <v>113.69714311619023</v>
      </c>
      <c r="I92" s="21">
        <v>113.81308431359139</v>
      </c>
    </row>
    <row r="93" spans="1:9" x14ac:dyDescent="0.3">
      <c r="A93" s="18">
        <v>1640</v>
      </c>
      <c r="B93" s="19">
        <v>109.97772824454195</v>
      </c>
      <c r="C93" s="20">
        <v>109.97772824454195</v>
      </c>
      <c r="D93" s="21">
        <v>109.97772824454195</v>
      </c>
      <c r="F93" s="22">
        <v>1640</v>
      </c>
      <c r="G93" s="19">
        <v>105.06405802021436</v>
      </c>
      <c r="H93" s="20">
        <v>105.49390540319172</v>
      </c>
      <c r="I93" s="21">
        <v>105.92375278616906</v>
      </c>
    </row>
    <row r="94" spans="1:9" x14ac:dyDescent="0.3">
      <c r="A94" s="18">
        <v>1641</v>
      </c>
      <c r="B94" s="19">
        <v>106.58670857908979</v>
      </c>
      <c r="C94" s="20">
        <v>106.58670857908979</v>
      </c>
      <c r="D94" s="21">
        <v>106.58670857908979</v>
      </c>
      <c r="F94" s="22">
        <v>1641</v>
      </c>
      <c r="G94" s="19">
        <v>122.18072286510497</v>
      </c>
      <c r="H94" s="20">
        <v>123.41295913569209</v>
      </c>
      <c r="I94" s="21">
        <v>124.64519540627923</v>
      </c>
    </row>
    <row r="95" spans="1:9" x14ac:dyDescent="0.3">
      <c r="A95" s="18">
        <v>1642</v>
      </c>
      <c r="B95" s="19">
        <v>136.42362507756931</v>
      </c>
      <c r="C95" s="20">
        <v>136.42362507756931</v>
      </c>
      <c r="D95" s="21">
        <v>136.42362507756931</v>
      </c>
      <c r="F95" s="22">
        <v>1642</v>
      </c>
      <c r="G95" s="19">
        <v>172.94003296263892</v>
      </c>
      <c r="H95" s="20">
        <v>174.28669715337202</v>
      </c>
      <c r="I95" s="21">
        <v>175.63336134410511</v>
      </c>
    </row>
    <row r="96" spans="1:9" x14ac:dyDescent="0.3">
      <c r="A96" s="18">
        <v>1643</v>
      </c>
      <c r="B96" s="19">
        <v>115.85406764428308</v>
      </c>
      <c r="C96" s="20">
        <v>115.85406764428308</v>
      </c>
      <c r="D96" s="21">
        <v>115.85406764428308</v>
      </c>
      <c r="F96" s="22">
        <v>1643</v>
      </c>
      <c r="G96" s="19">
        <v>133.4657029300464</v>
      </c>
      <c r="H96" s="20">
        <v>137.97625781289273</v>
      </c>
      <c r="I96" s="21">
        <v>142.48681269573905</v>
      </c>
    </row>
    <row r="97" spans="1:9" x14ac:dyDescent="0.3">
      <c r="A97" s="18">
        <v>1644</v>
      </c>
      <c r="B97" s="19">
        <v>115.54324114849328</v>
      </c>
      <c r="C97" s="20">
        <v>115.54324114849328</v>
      </c>
      <c r="D97" s="21">
        <v>115.54324114849328</v>
      </c>
      <c r="F97" s="22">
        <v>1644</v>
      </c>
      <c r="G97" s="19">
        <v>127.21677720884387</v>
      </c>
      <c r="H97" s="20">
        <v>128.88212987338852</v>
      </c>
      <c r="I97" s="21">
        <v>130.54748253793321</v>
      </c>
    </row>
    <row r="98" spans="1:9" x14ac:dyDescent="0.3">
      <c r="A98" s="18">
        <v>1645</v>
      </c>
      <c r="B98" s="19">
        <v>123.51159731890392</v>
      </c>
      <c r="C98" s="20">
        <v>123.51159731890392</v>
      </c>
      <c r="D98" s="21">
        <v>123.51159731890392</v>
      </c>
      <c r="F98" s="22">
        <v>1645</v>
      </c>
      <c r="G98" s="19">
        <v>125.52475927978824</v>
      </c>
      <c r="H98" s="20">
        <v>126.75699555037538</v>
      </c>
      <c r="I98" s="21">
        <v>127.98923182096252</v>
      </c>
    </row>
    <row r="99" spans="1:9" x14ac:dyDescent="0.3">
      <c r="A99" s="18">
        <v>1646</v>
      </c>
      <c r="B99" s="19">
        <v>128.16269505542172</v>
      </c>
      <c r="C99" s="20">
        <v>128.16269505542172</v>
      </c>
      <c r="D99" s="21">
        <v>128.16269505542172</v>
      </c>
      <c r="F99" s="22">
        <v>1646</v>
      </c>
      <c r="G99" s="19">
        <v>145.93107069152731</v>
      </c>
      <c r="H99" s="20">
        <v>145.9419814851434</v>
      </c>
      <c r="I99" s="21">
        <v>145.95289227875949</v>
      </c>
    </row>
    <row r="100" spans="1:9" x14ac:dyDescent="0.3">
      <c r="A100" s="18">
        <v>1647</v>
      </c>
      <c r="B100" s="19">
        <v>132.56204186213782</v>
      </c>
      <c r="C100" s="20">
        <v>132.56204186213782</v>
      </c>
      <c r="D100" s="21">
        <v>132.56204186213782</v>
      </c>
      <c r="F100" s="22">
        <v>1647</v>
      </c>
      <c r="G100" s="19">
        <v>170.82142984552814</v>
      </c>
      <c r="H100" s="20">
        <v>171.4784059865581</v>
      </c>
      <c r="I100" s="21">
        <v>172.13538212758806</v>
      </c>
    </row>
    <row r="101" spans="1:9" x14ac:dyDescent="0.3">
      <c r="A101" s="18">
        <v>1648</v>
      </c>
      <c r="B101" s="19">
        <v>156.42392689670169</v>
      </c>
      <c r="C101" s="20">
        <v>156.42392689670169</v>
      </c>
      <c r="D101" s="21">
        <v>156.42392689670169</v>
      </c>
      <c r="F101" s="22">
        <v>1648</v>
      </c>
      <c r="G101" s="19">
        <v>162.72456962525146</v>
      </c>
      <c r="H101" s="20">
        <v>163.16801982660104</v>
      </c>
      <c r="I101" s="21">
        <v>163.61147002795059</v>
      </c>
    </row>
    <row r="102" spans="1:9" x14ac:dyDescent="0.3">
      <c r="A102" s="18">
        <v>1649</v>
      </c>
      <c r="B102" s="19">
        <v>204.36391503153666</v>
      </c>
      <c r="C102" s="20">
        <v>205.95775141316506</v>
      </c>
      <c r="D102" s="21">
        <v>207.55158779479348</v>
      </c>
      <c r="F102" s="22">
        <v>1649</v>
      </c>
      <c r="G102" s="19">
        <v>149.54065698769557</v>
      </c>
      <c r="H102" s="20">
        <v>149.54065698769557</v>
      </c>
      <c r="I102" s="21">
        <v>149.54065698769557</v>
      </c>
    </row>
    <row r="103" spans="1:9" ht="16.2" thickBot="1" x14ac:dyDescent="0.35">
      <c r="A103" s="23">
        <v>1650</v>
      </c>
      <c r="B103" s="24">
        <v>178.23732421196806</v>
      </c>
      <c r="C103" s="25">
        <v>178.23732421196806</v>
      </c>
      <c r="D103" s="26">
        <v>178.23732421196806</v>
      </c>
      <c r="F103" s="27">
        <v>1650</v>
      </c>
      <c r="G103" s="24">
        <v>167.02915456034091</v>
      </c>
      <c r="H103" s="25">
        <v>167.02915456034091</v>
      </c>
      <c r="I103" s="26">
        <v>167.02915456034091</v>
      </c>
    </row>
  </sheetData>
  <mergeCells count="2">
    <mergeCell ref="B1:C1"/>
    <mergeCell ref="G1:H1"/>
  </mergeCells>
  <pageMargins left="0.7" right="0.7" top="0.75" bottom="0.75" header="0.5" footer="0.5"/>
  <pageSetup paperSize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4"/>
  <sheetViews>
    <sheetView tabSelected="1" zoomScale="70" zoomScaleNormal="70" workbookViewId="0">
      <selection activeCell="K26" sqref="K26"/>
    </sheetView>
  </sheetViews>
  <sheetFormatPr baseColWidth="10" defaultColWidth="22.69921875" defaultRowHeight="15.6" x14ac:dyDescent="0.3"/>
  <cols>
    <col min="1" max="1" width="22.69921875" style="9"/>
    <col min="2" max="2" width="15" style="9" customWidth="1"/>
    <col min="3" max="3" width="17" style="9" customWidth="1"/>
    <col min="4" max="4" width="16.69921875" style="9" customWidth="1"/>
    <col min="5" max="5" width="12.5" style="9" customWidth="1"/>
    <col min="6" max="6" width="12.19921875" style="9" customWidth="1"/>
    <col min="7" max="7" width="14.19921875" style="9" customWidth="1"/>
    <col min="10" max="16384" width="22.69921875" style="9"/>
  </cols>
  <sheetData>
    <row r="1" spans="1:7" ht="121.05" customHeight="1" thickBot="1" x14ac:dyDescent="0.35">
      <c r="A1" s="33" t="s">
        <v>13</v>
      </c>
      <c r="B1" s="33" t="s">
        <v>12</v>
      </c>
      <c r="C1" s="33" t="s">
        <v>14</v>
      </c>
      <c r="D1" s="33" t="s">
        <v>15</v>
      </c>
      <c r="E1" s="34" t="s">
        <v>8</v>
      </c>
      <c r="F1" s="34" t="s">
        <v>7</v>
      </c>
      <c r="G1" s="34" t="s">
        <v>16</v>
      </c>
    </row>
    <row r="2" spans="1:7" x14ac:dyDescent="0.3">
      <c r="A2" s="7">
        <v>1558</v>
      </c>
      <c r="B2" s="7"/>
      <c r="C2" s="8">
        <v>193.87300319488818</v>
      </c>
      <c r="D2" s="9">
        <f>C2/'Andalusia index'!H11*100</f>
        <v>412.33762137136944</v>
      </c>
      <c r="F2" s="9">
        <f>D2</f>
        <v>412.33762137136944</v>
      </c>
    </row>
    <row r="3" spans="1:7" x14ac:dyDescent="0.3">
      <c r="A3" s="7">
        <v>1559</v>
      </c>
      <c r="B3" s="7"/>
      <c r="C3" s="8">
        <v>237.99808612440191</v>
      </c>
      <c r="D3" s="9">
        <f>C3/'Andalusia index'!H12*100</f>
        <v>487.15643935538446</v>
      </c>
      <c r="F3" s="9">
        <f>D3</f>
        <v>487.15643935538446</v>
      </c>
    </row>
    <row r="4" spans="1:7" x14ac:dyDescent="0.3">
      <c r="A4" s="7">
        <v>1560</v>
      </c>
      <c r="B4" s="7"/>
      <c r="C4" s="8">
        <v>248.6910569105691</v>
      </c>
      <c r="D4" s="9">
        <f>C4/'Andalusia index'!H13*100</f>
        <v>463.03253599748439</v>
      </c>
      <c r="F4" s="9">
        <f>D4</f>
        <v>463.03253599748439</v>
      </c>
    </row>
    <row r="5" spans="1:7" x14ac:dyDescent="0.3">
      <c r="A5" s="7">
        <v>1561</v>
      </c>
      <c r="B5" s="7"/>
      <c r="C5" s="8">
        <v>303.74714189643578</v>
      </c>
      <c r="D5" s="9">
        <f>C5/'Andalusia index'!H14*100</f>
        <v>533.21358321385276</v>
      </c>
      <c r="F5" s="9">
        <f>D5</f>
        <v>533.21358321385276</v>
      </c>
    </row>
    <row r="6" spans="1:7" x14ac:dyDescent="0.3">
      <c r="A6" s="7">
        <v>1562</v>
      </c>
      <c r="B6" s="7"/>
      <c r="C6" s="8">
        <v>331.85352112676054</v>
      </c>
      <c r="D6" s="9">
        <f>C6/'Andalusia index'!H15*100</f>
        <v>495.72339752901416</v>
      </c>
      <c r="F6" s="9">
        <f>D6</f>
        <v>495.72339752901416</v>
      </c>
      <c r="G6" s="9">
        <f>+AVERAGEIF(E2:F6, "&gt;0")</f>
        <v>478.29271549342104</v>
      </c>
    </row>
    <row r="7" spans="1:7" x14ac:dyDescent="0.3">
      <c r="A7" s="7">
        <v>1563</v>
      </c>
      <c r="B7" s="7"/>
      <c r="C7" s="8">
        <v>308.77459246767847</v>
      </c>
      <c r="D7" s="9">
        <f>C7/'Andalusia index'!H16*100</f>
        <v>508.03150878007364</v>
      </c>
      <c r="F7" s="9">
        <f>D7</f>
        <v>508.03150878007364</v>
      </c>
      <c r="G7" s="9">
        <f t="shared" ref="G7:G70" si="0">+AVERAGEIF(E3:F7, "&gt;0")</f>
        <v>497.43149297516192</v>
      </c>
    </row>
    <row r="8" spans="1:7" x14ac:dyDescent="0.3">
      <c r="A8" s="7">
        <v>1564</v>
      </c>
      <c r="B8" s="7"/>
      <c r="C8" s="8">
        <v>376.47957489206243</v>
      </c>
      <c r="D8" s="9">
        <f>C8/'Andalusia index'!H17*100</f>
        <v>664.78327302966409</v>
      </c>
      <c r="F8" s="9">
        <f>D8</f>
        <v>664.78327302966409</v>
      </c>
      <c r="G8" s="9">
        <f t="shared" si="0"/>
        <v>532.95685971001785</v>
      </c>
    </row>
    <row r="9" spans="1:7" x14ac:dyDescent="0.3">
      <c r="A9" s="7">
        <v>1565</v>
      </c>
      <c r="B9" s="7"/>
      <c r="C9" s="8">
        <v>413.48310631523083</v>
      </c>
      <c r="D9" s="9">
        <f>C9/'Andalusia index'!H18*100</f>
        <v>703.44574275920854</v>
      </c>
      <c r="F9" s="9">
        <f>D9</f>
        <v>703.44574275920854</v>
      </c>
      <c r="G9" s="9">
        <f t="shared" si="0"/>
        <v>581.03950106236266</v>
      </c>
    </row>
    <row r="10" spans="1:7" x14ac:dyDescent="0.3">
      <c r="A10" s="7">
        <v>1566</v>
      </c>
      <c r="B10" s="7"/>
      <c r="C10" s="8">
        <v>394.3</v>
      </c>
      <c r="D10" s="9">
        <f>C10/'Andalusia index'!H19*100</f>
        <v>688.99833847891307</v>
      </c>
      <c r="F10" s="9">
        <f>D10</f>
        <v>688.99833847891307</v>
      </c>
      <c r="G10" s="9">
        <f t="shared" si="0"/>
        <v>612.19645211537465</v>
      </c>
    </row>
    <row r="11" spans="1:7" x14ac:dyDescent="0.3">
      <c r="A11" s="7">
        <v>1567</v>
      </c>
      <c r="B11" s="7"/>
      <c r="C11" s="8"/>
      <c r="G11" s="9">
        <f t="shared" si="0"/>
        <v>641.31471576196486</v>
      </c>
    </row>
    <row r="12" spans="1:7" x14ac:dyDescent="0.3">
      <c r="A12" s="7">
        <v>1568</v>
      </c>
      <c r="B12" s="7"/>
      <c r="C12" s="8">
        <v>254.99107142857142</v>
      </c>
      <c r="D12" s="9">
        <f>C12/'Andalusia index'!H21*100</f>
        <v>442.10104783159466</v>
      </c>
      <c r="F12" s="9">
        <f>D12</f>
        <v>442.10104783159466</v>
      </c>
      <c r="G12" s="9">
        <f t="shared" si="0"/>
        <v>624.83210052484515</v>
      </c>
    </row>
    <row r="13" spans="1:7" x14ac:dyDescent="0.3">
      <c r="A13" s="7">
        <v>1569</v>
      </c>
      <c r="B13" s="7"/>
      <c r="C13" s="8">
        <v>276</v>
      </c>
      <c r="D13" s="9">
        <f>C13/'Andalusia index'!H22*100</f>
        <v>473.26486232476202</v>
      </c>
      <c r="F13" s="9">
        <f>D13</f>
        <v>473.26486232476202</v>
      </c>
      <c r="G13" s="9">
        <f t="shared" si="0"/>
        <v>576.9524978486196</v>
      </c>
    </row>
    <row r="14" spans="1:7" x14ac:dyDescent="0.3">
      <c r="A14" s="7">
        <v>1570</v>
      </c>
      <c r="B14" s="7"/>
      <c r="C14" s="8"/>
      <c r="G14" s="9">
        <f t="shared" si="0"/>
        <v>534.78808287842321</v>
      </c>
    </row>
    <row r="15" spans="1:7" x14ac:dyDescent="0.3">
      <c r="A15" s="7">
        <v>1571</v>
      </c>
      <c r="B15" s="7"/>
      <c r="C15" s="8">
        <v>300.92138364779873</v>
      </c>
      <c r="D15" s="9">
        <f>C15/'Andalusia index'!H24*100</f>
        <v>508.18529266680741</v>
      </c>
      <c r="F15" s="9">
        <f>D15</f>
        <v>508.18529266680741</v>
      </c>
      <c r="G15" s="9">
        <f t="shared" si="0"/>
        <v>474.5170676077214</v>
      </c>
    </row>
    <row r="16" spans="1:7" x14ac:dyDescent="0.3">
      <c r="A16" s="7">
        <v>1572</v>
      </c>
      <c r="B16" s="7"/>
      <c r="C16" s="8">
        <v>363.98096304591269</v>
      </c>
      <c r="D16" s="9">
        <f>C16/'Andalusia index'!H25*100</f>
        <v>613.76909626993654</v>
      </c>
      <c r="F16" s="9">
        <f>D16</f>
        <v>613.76909626993654</v>
      </c>
      <c r="G16" s="9">
        <f t="shared" si="0"/>
        <v>509.33007477327521</v>
      </c>
    </row>
    <row r="17" spans="1:7" x14ac:dyDescent="0.3">
      <c r="A17" s="7">
        <v>1573</v>
      </c>
      <c r="B17" s="7"/>
      <c r="C17" s="8">
        <v>376.36606441476829</v>
      </c>
      <c r="D17" s="9">
        <f>C17/'Andalusia index'!H26*100</f>
        <v>551.99386666589305</v>
      </c>
      <c r="F17" s="9">
        <f>D17</f>
        <v>551.99386666589305</v>
      </c>
      <c r="G17" s="9">
        <f t="shared" si="0"/>
        <v>536.80327948184981</v>
      </c>
    </row>
    <row r="18" spans="1:7" x14ac:dyDescent="0.3">
      <c r="A18" s="7">
        <v>1574</v>
      </c>
      <c r="B18" s="7"/>
      <c r="C18" s="8"/>
      <c r="G18" s="9">
        <f t="shared" si="0"/>
        <v>557.98275186754563</v>
      </c>
    </row>
    <row r="19" spans="1:7" x14ac:dyDescent="0.3">
      <c r="A19" s="7">
        <v>1575</v>
      </c>
      <c r="B19" s="7"/>
      <c r="C19" s="8">
        <v>400.89625360230548</v>
      </c>
      <c r="D19" s="9">
        <f>C19/'Andalusia index'!H28*100</f>
        <v>555.06060210997884</v>
      </c>
      <c r="F19" s="9">
        <f>D19</f>
        <v>555.06060210997884</v>
      </c>
      <c r="G19" s="9">
        <f t="shared" si="0"/>
        <v>557.25221442815393</v>
      </c>
    </row>
    <row r="20" spans="1:7" x14ac:dyDescent="0.3">
      <c r="A20" s="7">
        <v>1576</v>
      </c>
      <c r="B20" s="7"/>
      <c r="C20" s="8">
        <v>335.27673860911273</v>
      </c>
      <c r="D20" s="9">
        <f>C20/'Andalusia index'!H29*100</f>
        <v>452.76961449046615</v>
      </c>
      <c r="F20" s="9">
        <f>D20</f>
        <v>452.76961449046615</v>
      </c>
      <c r="G20" s="9">
        <f t="shared" si="0"/>
        <v>543.3982948840686</v>
      </c>
    </row>
    <row r="21" spans="1:7" x14ac:dyDescent="0.3">
      <c r="A21" s="7">
        <v>1577</v>
      </c>
      <c r="B21" s="7"/>
      <c r="C21" s="8">
        <v>268.48866498740551</v>
      </c>
      <c r="D21" s="9">
        <f>C21/'Andalusia index'!H30*100</f>
        <v>349.08354581450993</v>
      </c>
      <c r="F21" s="9">
        <f>D21</f>
        <v>349.08354581450993</v>
      </c>
      <c r="G21" s="9">
        <f t="shared" si="0"/>
        <v>477.22690727021205</v>
      </c>
    </row>
    <row r="22" spans="1:7" x14ac:dyDescent="0.3">
      <c r="A22" s="7">
        <v>1578</v>
      </c>
      <c r="B22" s="7"/>
      <c r="C22" s="8">
        <v>288.99867197875164</v>
      </c>
      <c r="D22" s="9">
        <f>C22/'Andalusia index'!H31*100</f>
        <v>375.75024314251573</v>
      </c>
      <c r="F22" s="9">
        <f>D22</f>
        <v>375.75024314251573</v>
      </c>
      <c r="G22" s="9">
        <f t="shared" si="0"/>
        <v>433.16600138936769</v>
      </c>
    </row>
    <row r="23" spans="1:7" x14ac:dyDescent="0.3">
      <c r="A23" s="7">
        <v>1579</v>
      </c>
      <c r="B23" s="7"/>
      <c r="C23" s="8">
        <v>280.4933612858141</v>
      </c>
      <c r="D23" s="9">
        <f>C23/'Andalusia index'!H32*100</f>
        <v>364.69180976290187</v>
      </c>
      <c r="F23" s="9">
        <f>D23</f>
        <v>364.69180976290187</v>
      </c>
      <c r="G23" s="9">
        <f t="shared" si="0"/>
        <v>419.47116306407452</v>
      </c>
    </row>
    <row r="24" spans="1:7" x14ac:dyDescent="0.3">
      <c r="A24" s="7">
        <v>1580</v>
      </c>
      <c r="B24" s="7"/>
      <c r="C24" s="8">
        <v>321.39291413980209</v>
      </c>
      <c r="D24" s="9">
        <f>C24/'Andalusia index'!H33*100</f>
        <v>402.87117956914955</v>
      </c>
      <c r="F24" s="9">
        <f>D24</f>
        <v>402.87117956914955</v>
      </c>
      <c r="G24" s="9">
        <f t="shared" si="0"/>
        <v>389.03327855590862</v>
      </c>
    </row>
    <row r="25" spans="1:7" x14ac:dyDescent="0.3">
      <c r="A25" s="7">
        <v>1581</v>
      </c>
      <c r="B25" s="7"/>
      <c r="C25" s="8">
        <v>316.33314947600661</v>
      </c>
      <c r="D25" s="9">
        <f>C25/'Andalusia index'!H34*100</f>
        <v>396.88550919522856</v>
      </c>
      <c r="F25" s="9">
        <f>D25</f>
        <v>396.88550919522856</v>
      </c>
      <c r="G25" s="9">
        <f t="shared" si="0"/>
        <v>377.85645749686108</v>
      </c>
    </row>
    <row r="26" spans="1:7" x14ac:dyDescent="0.3">
      <c r="A26" s="7">
        <v>1582</v>
      </c>
      <c r="B26" s="7"/>
      <c r="C26" s="8">
        <v>288.99459459459462</v>
      </c>
      <c r="D26" s="9">
        <f>C26/'Andalusia index'!H35*100</f>
        <v>330.64933635845563</v>
      </c>
      <c r="F26" s="9">
        <f>D26</f>
        <v>330.64933635845563</v>
      </c>
      <c r="G26" s="9">
        <f t="shared" si="0"/>
        <v>374.16961560565028</v>
      </c>
    </row>
    <row r="27" spans="1:7" x14ac:dyDescent="0.3">
      <c r="A27" s="7">
        <v>1583</v>
      </c>
      <c r="B27" s="7"/>
      <c r="C27" s="8">
        <v>254.99931459904045</v>
      </c>
      <c r="D27" s="9">
        <f>C27/'Andalusia index'!H36*100</f>
        <v>279.62710300346748</v>
      </c>
      <c r="F27" s="9">
        <f>D27</f>
        <v>279.62710300346748</v>
      </c>
      <c r="G27" s="9">
        <f t="shared" si="0"/>
        <v>354.94498757784061</v>
      </c>
    </row>
    <row r="28" spans="1:7" x14ac:dyDescent="0.3">
      <c r="A28" s="7">
        <v>1584</v>
      </c>
      <c r="B28" s="7"/>
      <c r="C28" s="8">
        <v>263.5</v>
      </c>
      <c r="D28" s="9">
        <f>C28/'Andalusia index'!H37*100</f>
        <v>270.67371190732649</v>
      </c>
      <c r="F28" s="9">
        <f>D28</f>
        <v>270.67371190732649</v>
      </c>
      <c r="G28" s="9">
        <f t="shared" si="0"/>
        <v>336.1413680067256</v>
      </c>
    </row>
    <row r="29" spans="1:7" x14ac:dyDescent="0.3">
      <c r="A29" s="7">
        <v>1585</v>
      </c>
      <c r="B29" s="7"/>
      <c r="C29" s="8">
        <v>289</v>
      </c>
      <c r="D29" s="9">
        <f>C29/'Andalusia index'!H38*100</f>
        <v>401.53459718697491</v>
      </c>
      <c r="F29" s="9">
        <f>D29</f>
        <v>401.53459718697491</v>
      </c>
      <c r="G29" s="9">
        <f t="shared" si="0"/>
        <v>335.87405153029061</v>
      </c>
    </row>
    <row r="30" spans="1:7" x14ac:dyDescent="0.3">
      <c r="A30" s="7">
        <v>1586</v>
      </c>
      <c r="B30" s="7"/>
      <c r="C30" s="8">
        <v>336</v>
      </c>
      <c r="D30" s="9">
        <f>C30/'Andalusia index'!H39*100</f>
        <v>453.67104669714752</v>
      </c>
      <c r="F30" s="9">
        <f>D30</f>
        <v>453.67104669714752</v>
      </c>
      <c r="G30" s="9">
        <f t="shared" si="0"/>
        <v>347.23115903067446</v>
      </c>
    </row>
    <row r="31" spans="1:7" x14ac:dyDescent="0.3">
      <c r="A31" s="7">
        <v>1587</v>
      </c>
      <c r="B31" s="7"/>
      <c r="C31" s="8">
        <v>311.48192056905748</v>
      </c>
      <c r="D31" s="9">
        <f>C31/'Andalusia index'!H40*100</f>
        <v>408.6917270700643</v>
      </c>
      <c r="F31" s="9">
        <f>D31</f>
        <v>408.6917270700643</v>
      </c>
      <c r="G31" s="9">
        <f t="shared" si="0"/>
        <v>362.83963717299611</v>
      </c>
    </row>
    <row r="32" spans="1:7" x14ac:dyDescent="0.3">
      <c r="A32" s="7">
        <v>1588</v>
      </c>
      <c r="B32" s="7"/>
      <c r="C32" s="8">
        <v>318</v>
      </c>
      <c r="D32" s="9">
        <f>C32/'Andalusia index'!H41*100</f>
        <v>367.19844634035542</v>
      </c>
      <c r="F32" s="9">
        <f>D32</f>
        <v>367.19844634035542</v>
      </c>
      <c r="G32" s="9">
        <f t="shared" si="0"/>
        <v>380.35390584037378</v>
      </c>
    </row>
    <row r="33" spans="1:7" x14ac:dyDescent="0.3">
      <c r="A33" s="7">
        <v>1589</v>
      </c>
      <c r="B33" s="7"/>
      <c r="C33" s="8">
        <v>260.55910780669143</v>
      </c>
      <c r="D33" s="9">
        <f>C33/'Andalusia index'!H42*100</f>
        <v>259.74490265729912</v>
      </c>
      <c r="F33" s="9">
        <f>D33</f>
        <v>259.74490265729912</v>
      </c>
      <c r="G33" s="9">
        <f t="shared" si="0"/>
        <v>378.16814399036821</v>
      </c>
    </row>
    <row r="34" spans="1:7" x14ac:dyDescent="0.3">
      <c r="A34" s="7">
        <v>1590</v>
      </c>
      <c r="B34" s="7"/>
      <c r="C34" s="8">
        <v>225.33356329768887</v>
      </c>
      <c r="D34" s="9">
        <f>C34/'Andalusia index'!H43*100</f>
        <v>241.96733455725189</v>
      </c>
      <c r="F34" s="9">
        <f>D34</f>
        <v>241.96733455725189</v>
      </c>
      <c r="G34" s="9">
        <f t="shared" si="0"/>
        <v>346.25469146442367</v>
      </c>
    </row>
    <row r="35" spans="1:7" x14ac:dyDescent="0.3">
      <c r="A35" s="7">
        <v>1591</v>
      </c>
      <c r="B35" s="7"/>
      <c r="C35" s="8">
        <v>254.99911894273129</v>
      </c>
      <c r="D35" s="9">
        <f>C35/'Andalusia index'!H44*100</f>
        <v>296.72534148547101</v>
      </c>
      <c r="F35" s="9">
        <f>D35</f>
        <v>296.72534148547101</v>
      </c>
      <c r="G35" s="9">
        <f t="shared" si="0"/>
        <v>314.86555042208835</v>
      </c>
    </row>
    <row r="36" spans="1:7" x14ac:dyDescent="0.3">
      <c r="A36" s="7">
        <v>1592</v>
      </c>
      <c r="B36" s="7"/>
      <c r="C36" s="8">
        <v>273.0625</v>
      </c>
      <c r="D36" s="9">
        <f>C36/'Andalusia index'!H45*100</f>
        <v>337.02047788458862</v>
      </c>
      <c r="F36" s="9">
        <f>D36</f>
        <v>337.02047788458862</v>
      </c>
      <c r="G36" s="9">
        <f t="shared" si="0"/>
        <v>300.53130058499323</v>
      </c>
    </row>
    <row r="37" spans="1:7" x14ac:dyDescent="0.3">
      <c r="A37" s="7">
        <v>1593</v>
      </c>
      <c r="B37" s="7"/>
      <c r="C37" s="8">
        <v>263.22995859992471</v>
      </c>
      <c r="D37" s="9">
        <f>C37/'Andalusia index'!H46*100</f>
        <v>298.56213538813796</v>
      </c>
      <c r="F37" s="9">
        <f>D37</f>
        <v>298.56213538813796</v>
      </c>
      <c r="G37" s="9">
        <f t="shared" si="0"/>
        <v>286.80403839454971</v>
      </c>
    </row>
    <row r="38" spans="1:7" x14ac:dyDescent="0.3">
      <c r="A38" s="7">
        <v>1594</v>
      </c>
      <c r="B38" s="7"/>
      <c r="C38" s="8">
        <v>263.48652931854201</v>
      </c>
      <c r="D38" s="9">
        <f>C38/'Andalusia index'!H47*100</f>
        <v>329.80094606918203</v>
      </c>
      <c r="F38" s="9">
        <f>D38</f>
        <v>329.80094606918203</v>
      </c>
      <c r="G38" s="9">
        <f t="shared" si="0"/>
        <v>300.81524707692631</v>
      </c>
    </row>
    <row r="39" spans="1:7" x14ac:dyDescent="0.3">
      <c r="A39" s="7">
        <v>1595</v>
      </c>
      <c r="B39" s="7"/>
      <c r="C39" s="8">
        <v>289.00404858299595</v>
      </c>
      <c r="D39" s="9">
        <f>C39/'Andalusia index'!H48*100</f>
        <v>369.86624809611067</v>
      </c>
      <c r="F39" s="9">
        <f>D39</f>
        <v>369.86624809611067</v>
      </c>
      <c r="G39" s="9">
        <f t="shared" si="0"/>
        <v>326.39502978469807</v>
      </c>
    </row>
    <row r="40" spans="1:7" x14ac:dyDescent="0.3">
      <c r="A40" s="7">
        <v>1596</v>
      </c>
      <c r="B40" s="7"/>
      <c r="C40" s="8">
        <v>306</v>
      </c>
      <c r="D40" s="9">
        <f>C40/'Andalusia index'!H49*100</f>
        <v>360.63130567140973</v>
      </c>
      <c r="F40" s="9">
        <f>D40</f>
        <v>360.63130567140973</v>
      </c>
      <c r="G40" s="9">
        <f t="shared" si="0"/>
        <v>339.17622262188581</v>
      </c>
    </row>
    <row r="41" spans="1:7" x14ac:dyDescent="0.3">
      <c r="A41" s="7">
        <v>1597</v>
      </c>
      <c r="B41" s="7"/>
      <c r="C41" s="8">
        <v>327.125</v>
      </c>
      <c r="D41" s="9">
        <f>C41/'Andalusia index'!H50*100</f>
        <v>357.07734548447684</v>
      </c>
      <c r="F41" s="9">
        <f>D41</f>
        <v>357.07734548447684</v>
      </c>
      <c r="G41" s="9">
        <f t="shared" si="0"/>
        <v>343.18759614186348</v>
      </c>
    </row>
    <row r="42" spans="1:7" x14ac:dyDescent="0.3">
      <c r="A42" s="7">
        <v>1598</v>
      </c>
      <c r="B42" s="7"/>
      <c r="C42" s="8">
        <v>310</v>
      </c>
      <c r="D42" s="9">
        <f>C42/'Andalusia index'!H51*100</f>
        <v>300.15632361753183</v>
      </c>
      <c r="F42" s="9">
        <f>D42</f>
        <v>300.15632361753183</v>
      </c>
      <c r="G42" s="9">
        <f t="shared" si="0"/>
        <v>343.5064337877422</v>
      </c>
    </row>
    <row r="43" spans="1:7" x14ac:dyDescent="0.3">
      <c r="A43" s="7">
        <v>1599</v>
      </c>
      <c r="B43" s="7"/>
      <c r="C43" s="8">
        <v>297.65952890792289</v>
      </c>
      <c r="D43" s="9">
        <f>C43/'Andalusia index'!H52*100</f>
        <v>269.61622064255971</v>
      </c>
      <c r="F43" s="9">
        <f>D43</f>
        <v>269.61622064255971</v>
      </c>
      <c r="G43" s="9">
        <f t="shared" si="0"/>
        <v>331.46948870241778</v>
      </c>
    </row>
    <row r="44" spans="1:7" x14ac:dyDescent="0.3">
      <c r="A44" s="7">
        <v>1600</v>
      </c>
      <c r="B44" s="7"/>
      <c r="C44" s="8">
        <v>297.49803921568628</v>
      </c>
      <c r="D44" s="9">
        <f>C44/'Andalusia index'!H53*100</f>
        <v>303.13108953740198</v>
      </c>
      <c r="F44" s="9">
        <f>D44</f>
        <v>303.13108953740198</v>
      </c>
      <c r="G44" s="9">
        <f t="shared" si="0"/>
        <v>318.12245699067603</v>
      </c>
    </row>
    <row r="45" spans="1:7" x14ac:dyDescent="0.3">
      <c r="A45" s="7">
        <v>1601</v>
      </c>
      <c r="B45" s="8">
        <v>263.5</v>
      </c>
      <c r="C45" s="8">
        <f>B45</f>
        <v>263.5</v>
      </c>
      <c r="D45" s="9">
        <f>C45/'Andalusia index'!H54*100</f>
        <v>286.60635039568325</v>
      </c>
      <c r="E45" s="9">
        <f>D45</f>
        <v>286.60635039568325</v>
      </c>
      <c r="G45" s="9">
        <f t="shared" si="0"/>
        <v>303.31746593553072</v>
      </c>
    </row>
    <row r="46" spans="1:7" x14ac:dyDescent="0.3">
      <c r="A46" s="7">
        <v>1602</v>
      </c>
      <c r="B46" s="8">
        <v>386.8</v>
      </c>
      <c r="C46" s="8">
        <f>B46</f>
        <v>386.8</v>
      </c>
      <c r="D46" s="9">
        <f>C46/'Andalusia index'!H55*100</f>
        <v>431.22040260951337</v>
      </c>
      <c r="E46" s="9">
        <f>D46</f>
        <v>431.22040260951337</v>
      </c>
      <c r="G46" s="9">
        <f t="shared" si="0"/>
        <v>318.14607736053802</v>
      </c>
    </row>
    <row r="47" spans="1:7" x14ac:dyDescent="0.3">
      <c r="A47" s="7">
        <v>1603</v>
      </c>
      <c r="B47" s="8">
        <v>476</v>
      </c>
      <c r="C47" s="8">
        <f>B47</f>
        <v>476</v>
      </c>
      <c r="D47" s="9">
        <f>C47/'Andalusia index'!H56*100</f>
        <v>425.97519792006</v>
      </c>
      <c r="E47" s="9">
        <f>D47</f>
        <v>425.97519792006</v>
      </c>
      <c r="G47" s="9">
        <f t="shared" si="0"/>
        <v>343.30985222104363</v>
      </c>
    </row>
    <row r="48" spans="1:7" x14ac:dyDescent="0.3">
      <c r="A48" s="7">
        <v>1604</v>
      </c>
      <c r="B48" s="8">
        <v>476</v>
      </c>
      <c r="C48" s="8">
        <f>B48</f>
        <v>476</v>
      </c>
      <c r="D48" s="9">
        <f>C48/'Andalusia index'!H57*100</f>
        <v>415.74904186438727</v>
      </c>
      <c r="E48" s="9">
        <f>D48</f>
        <v>415.74904186438727</v>
      </c>
      <c r="G48" s="9">
        <f t="shared" si="0"/>
        <v>372.53641646540916</v>
      </c>
    </row>
    <row r="49" spans="1:7" x14ac:dyDescent="0.3">
      <c r="A49" s="7">
        <v>1605</v>
      </c>
      <c r="B49" s="8"/>
      <c r="C49" s="8">
        <f>B49</f>
        <v>0</v>
      </c>
      <c r="G49" s="9">
        <f t="shared" si="0"/>
        <v>389.88774819741099</v>
      </c>
    </row>
    <row r="50" spans="1:7" x14ac:dyDescent="0.3">
      <c r="A50" s="7">
        <v>1606</v>
      </c>
      <c r="B50" s="8">
        <v>476</v>
      </c>
      <c r="C50" s="8">
        <f>B50</f>
        <v>476</v>
      </c>
      <c r="D50" s="9">
        <f>C50/'Andalusia index'!H59*100</f>
        <v>479.24366905075749</v>
      </c>
      <c r="E50" s="9">
        <f>D50</f>
        <v>479.24366905075749</v>
      </c>
      <c r="G50" s="9">
        <f t="shared" si="0"/>
        <v>438.0470778611795</v>
      </c>
    </row>
    <row r="51" spans="1:7" x14ac:dyDescent="0.3">
      <c r="A51" s="7">
        <v>1607</v>
      </c>
      <c r="B51" s="8"/>
      <c r="C51" s="8">
        <f>B51</f>
        <v>0</v>
      </c>
      <c r="G51" s="9">
        <f t="shared" si="0"/>
        <v>440.3226362784016</v>
      </c>
    </row>
    <row r="52" spans="1:7" x14ac:dyDescent="0.3">
      <c r="A52" s="7">
        <v>1608</v>
      </c>
      <c r="B52" s="8">
        <v>272</v>
      </c>
      <c r="C52" s="8">
        <f>B52</f>
        <v>272</v>
      </c>
      <c r="D52" s="9">
        <f>C52/'Andalusia index'!H61*100</f>
        <v>278.26308073321371</v>
      </c>
      <c r="E52" s="9">
        <f>D52</f>
        <v>278.26308073321371</v>
      </c>
      <c r="G52" s="9">
        <f t="shared" si="0"/>
        <v>391.08526388278614</v>
      </c>
    </row>
    <row r="53" spans="1:7" x14ac:dyDescent="0.3">
      <c r="A53" s="7">
        <v>1609</v>
      </c>
      <c r="B53" s="8">
        <v>208.3</v>
      </c>
      <c r="C53" s="8">
        <f>B53</f>
        <v>208.3</v>
      </c>
      <c r="D53" s="9">
        <f>C53/'Andalusia index'!H62*100</f>
        <v>221.64585730800695</v>
      </c>
      <c r="E53" s="9">
        <f>D53</f>
        <v>221.64585730800695</v>
      </c>
      <c r="G53" s="9">
        <f t="shared" si="0"/>
        <v>326.3842023639927</v>
      </c>
    </row>
    <row r="54" spans="1:7" x14ac:dyDescent="0.3">
      <c r="A54" s="7">
        <v>1610</v>
      </c>
      <c r="B54" s="8">
        <v>180.8</v>
      </c>
      <c r="C54" s="8">
        <f>B54</f>
        <v>180.8</v>
      </c>
      <c r="D54" s="9">
        <f>C54/'Andalusia index'!H63*100</f>
        <v>199.01998870204122</v>
      </c>
      <c r="E54" s="9">
        <f>D54</f>
        <v>199.01998870204122</v>
      </c>
      <c r="G54" s="9">
        <f t="shared" si="0"/>
        <v>294.54314894850484</v>
      </c>
    </row>
    <row r="55" spans="1:7" x14ac:dyDescent="0.3">
      <c r="A55" s="7">
        <v>1611</v>
      </c>
      <c r="B55" s="8">
        <v>357</v>
      </c>
      <c r="C55" s="8">
        <f>B55</f>
        <v>357</v>
      </c>
      <c r="D55" s="9">
        <f>C55/'Andalusia index'!H64*100</f>
        <v>436.8236915646537</v>
      </c>
      <c r="E55" s="9">
        <f>D55</f>
        <v>436.8236915646537</v>
      </c>
      <c r="G55" s="9">
        <f t="shared" si="0"/>
        <v>283.93815457697889</v>
      </c>
    </row>
    <row r="56" spans="1:7" x14ac:dyDescent="0.3">
      <c r="A56" s="7">
        <v>1612</v>
      </c>
      <c r="B56" s="8">
        <v>357</v>
      </c>
      <c r="C56" s="8">
        <f>B56</f>
        <v>357</v>
      </c>
      <c r="D56" s="9">
        <f>C56/'Andalusia index'!H65*100</f>
        <v>426.76203732181318</v>
      </c>
      <c r="E56" s="9">
        <f>D56</f>
        <v>426.76203732181318</v>
      </c>
      <c r="G56" s="9">
        <f t="shared" si="0"/>
        <v>312.50293112594574</v>
      </c>
    </row>
    <row r="57" spans="1:7" x14ac:dyDescent="0.3">
      <c r="A57" s="7">
        <v>1613</v>
      </c>
      <c r="B57" s="8">
        <v>510</v>
      </c>
      <c r="C57" s="8">
        <f>B57</f>
        <v>510</v>
      </c>
      <c r="D57" s="9">
        <f>C57/'Andalusia index'!H66*100</f>
        <v>542.98401709839493</v>
      </c>
      <c r="E57" s="9">
        <f>D57</f>
        <v>542.98401709839493</v>
      </c>
      <c r="G57" s="9">
        <f t="shared" si="0"/>
        <v>365.44711839898201</v>
      </c>
    </row>
    <row r="58" spans="1:7" x14ac:dyDescent="0.3">
      <c r="A58" s="7">
        <v>1614</v>
      </c>
      <c r="B58" s="8">
        <v>525.6</v>
      </c>
      <c r="C58" s="8">
        <f>B58</f>
        <v>525.6</v>
      </c>
      <c r="D58" s="9">
        <f>C58/'Andalusia index'!H67*100</f>
        <v>607.45810946195752</v>
      </c>
      <c r="E58" s="9">
        <f>D58</f>
        <v>607.45810946195752</v>
      </c>
      <c r="G58" s="9">
        <f t="shared" si="0"/>
        <v>442.60956882977206</v>
      </c>
    </row>
    <row r="59" spans="1:7" x14ac:dyDescent="0.3">
      <c r="A59" s="7">
        <v>1615</v>
      </c>
      <c r="B59" s="8">
        <v>327.3</v>
      </c>
      <c r="C59" s="8">
        <f>B59</f>
        <v>327.3</v>
      </c>
      <c r="D59" s="9">
        <f>C59/'Andalusia index'!H68*100</f>
        <v>400.21418391074019</v>
      </c>
      <c r="E59" s="9">
        <f>D59</f>
        <v>400.21418391074019</v>
      </c>
      <c r="G59" s="9">
        <f t="shared" si="0"/>
        <v>482.84840787151188</v>
      </c>
    </row>
    <row r="60" spans="1:7" x14ac:dyDescent="0.3">
      <c r="A60" s="7">
        <v>1616</v>
      </c>
      <c r="B60" s="8">
        <v>331.5</v>
      </c>
      <c r="C60" s="8">
        <f>B60</f>
        <v>331.5</v>
      </c>
      <c r="D60" s="9">
        <f>C60/'Andalusia index'!H69*100</f>
        <v>346.90724905072574</v>
      </c>
      <c r="E60" s="9">
        <f>D60</f>
        <v>346.90724905072574</v>
      </c>
      <c r="G60" s="9">
        <f t="shared" si="0"/>
        <v>464.86511936872631</v>
      </c>
    </row>
    <row r="61" spans="1:7" x14ac:dyDescent="0.3">
      <c r="A61" s="7">
        <v>1617</v>
      </c>
      <c r="B61" s="8"/>
      <c r="C61" s="8">
        <f>B61</f>
        <v>0</v>
      </c>
      <c r="G61" s="9">
        <f t="shared" si="0"/>
        <v>474.39088988045461</v>
      </c>
    </row>
    <row r="62" spans="1:7" x14ac:dyDescent="0.3">
      <c r="A62" s="7">
        <v>1618</v>
      </c>
      <c r="B62" s="8">
        <v>391.5</v>
      </c>
      <c r="C62" s="8">
        <f>B62</f>
        <v>391.5</v>
      </c>
      <c r="D62" s="9">
        <f>C62/'Andalusia index'!H71*100</f>
        <v>397.90465356131347</v>
      </c>
      <c r="E62" s="9">
        <f>D62</f>
        <v>397.90465356131347</v>
      </c>
      <c r="G62" s="9">
        <f t="shared" si="0"/>
        <v>438.12104899618419</v>
      </c>
    </row>
    <row r="63" spans="1:7" x14ac:dyDescent="0.3">
      <c r="A63" s="7">
        <v>1619</v>
      </c>
      <c r="B63" s="8">
        <v>399.5</v>
      </c>
      <c r="C63" s="8">
        <f>B63</f>
        <v>399.5</v>
      </c>
      <c r="D63" s="9">
        <f>C63/'Andalusia index'!H72*100</f>
        <v>421.88764380035775</v>
      </c>
      <c r="E63" s="9">
        <f>D63</f>
        <v>421.88764380035775</v>
      </c>
      <c r="G63" s="9">
        <f t="shared" si="0"/>
        <v>391.72843258078422</v>
      </c>
    </row>
    <row r="64" spans="1:7" x14ac:dyDescent="0.3">
      <c r="A64" s="7">
        <v>1620</v>
      </c>
      <c r="B64" s="8">
        <v>612</v>
      </c>
      <c r="C64" s="8">
        <f>B64</f>
        <v>612</v>
      </c>
      <c r="D64" s="9">
        <f>C64/'Andalusia index'!H73*100</f>
        <v>635.69059225060823</v>
      </c>
      <c r="E64" s="9">
        <f>D64</f>
        <v>635.69059225060823</v>
      </c>
      <c r="G64" s="9">
        <f t="shared" si="0"/>
        <v>450.59753466575131</v>
      </c>
    </row>
    <row r="65" spans="1:7" x14ac:dyDescent="0.3">
      <c r="A65" s="7">
        <v>1621</v>
      </c>
      <c r="B65" s="8">
        <v>323</v>
      </c>
      <c r="C65" s="8">
        <f>B65</f>
        <v>323</v>
      </c>
      <c r="D65" s="9">
        <f>C65/'Andalusia index'!H74*100</f>
        <v>332.58802477373979</v>
      </c>
      <c r="E65" s="9">
        <f>D65</f>
        <v>332.58802477373979</v>
      </c>
      <c r="G65" s="9">
        <f t="shared" si="0"/>
        <v>447.01772859650481</v>
      </c>
    </row>
    <row r="66" spans="1:7" x14ac:dyDescent="0.3">
      <c r="A66" s="7">
        <v>1622</v>
      </c>
      <c r="B66" s="8">
        <v>342.2</v>
      </c>
      <c r="C66" s="8">
        <f>B66</f>
        <v>342.2</v>
      </c>
      <c r="D66" s="9">
        <f>C66/'Andalusia index'!H75*100</f>
        <v>342.52961643818907</v>
      </c>
      <c r="E66" s="9">
        <f>D66</f>
        <v>342.52961643818907</v>
      </c>
      <c r="G66" s="9">
        <f t="shared" si="0"/>
        <v>426.12010616484167</v>
      </c>
    </row>
    <row r="67" spans="1:7" x14ac:dyDescent="0.3">
      <c r="A67" s="7">
        <v>1623</v>
      </c>
      <c r="B67" s="8">
        <v>456.9</v>
      </c>
      <c r="C67" s="8">
        <f>B67</f>
        <v>456.9</v>
      </c>
      <c r="D67" s="9">
        <f>C67/'Andalusia index'!H76*100</f>
        <v>508.95032441483465</v>
      </c>
      <c r="E67" s="9">
        <f>D67</f>
        <v>508.95032441483465</v>
      </c>
      <c r="G67" s="9">
        <f t="shared" si="0"/>
        <v>448.32924033554593</v>
      </c>
    </row>
    <row r="68" spans="1:7" x14ac:dyDescent="0.3">
      <c r="A68" s="7">
        <v>1624</v>
      </c>
      <c r="B68" s="8">
        <v>450.5</v>
      </c>
      <c r="C68" s="8">
        <f>B68</f>
        <v>450.5</v>
      </c>
      <c r="D68" s="9">
        <f>C68/'Andalusia index'!H77*100</f>
        <v>495.57404055284547</v>
      </c>
      <c r="E68" s="9">
        <f>D68</f>
        <v>495.57404055284547</v>
      </c>
      <c r="G68" s="9">
        <f t="shared" si="0"/>
        <v>463.06651968604348</v>
      </c>
    </row>
    <row r="69" spans="1:7" x14ac:dyDescent="0.3">
      <c r="A69" s="7">
        <v>1625</v>
      </c>
      <c r="B69" s="8">
        <v>629</v>
      </c>
      <c r="C69" s="8">
        <f>B69</f>
        <v>629</v>
      </c>
      <c r="D69" s="9">
        <f>C69/'Andalusia index'!H78*100</f>
        <v>592.85486928339958</v>
      </c>
      <c r="E69" s="9">
        <f>D69</f>
        <v>592.85486928339958</v>
      </c>
      <c r="G69" s="9">
        <f t="shared" si="0"/>
        <v>454.49937509260172</v>
      </c>
    </row>
    <row r="70" spans="1:7" x14ac:dyDescent="0.3">
      <c r="A70" s="7">
        <v>1626</v>
      </c>
      <c r="B70" s="8">
        <v>884</v>
      </c>
      <c r="C70" s="8">
        <f>B70</f>
        <v>884</v>
      </c>
      <c r="D70" s="9">
        <f>C70/'Andalusia index'!H79*100</f>
        <v>688.01279675776948</v>
      </c>
      <c r="E70" s="9">
        <f>D70</f>
        <v>688.01279675776948</v>
      </c>
      <c r="G70" s="9">
        <f t="shared" si="0"/>
        <v>525.58432948940765</v>
      </c>
    </row>
    <row r="71" spans="1:7" x14ac:dyDescent="0.3">
      <c r="A71" s="7">
        <v>1627</v>
      </c>
      <c r="B71" s="8">
        <v>578</v>
      </c>
      <c r="C71" s="8">
        <f>B71</f>
        <v>578</v>
      </c>
      <c r="D71" s="9">
        <f>C71/'Andalusia index'!H80*100</f>
        <v>402.67849690985111</v>
      </c>
      <c r="E71" s="9">
        <f>D71</f>
        <v>402.67849690985111</v>
      </c>
      <c r="G71" s="9">
        <f t="shared" ref="G71:G94" si="1">+AVERAGEIF(E67:F71, "&gt;0")</f>
        <v>537.61410558374007</v>
      </c>
    </row>
    <row r="72" spans="1:7" x14ac:dyDescent="0.3">
      <c r="A72" s="7">
        <v>1628</v>
      </c>
      <c r="B72" s="8">
        <v>731</v>
      </c>
      <c r="C72" s="8">
        <f>B72</f>
        <v>731</v>
      </c>
      <c r="D72" s="9">
        <f>C72/'Andalusia index'!H81*100</f>
        <v>554.88873706102038</v>
      </c>
      <c r="E72" s="9">
        <f>D72</f>
        <v>554.88873706102038</v>
      </c>
      <c r="G72" s="9">
        <f t="shared" si="1"/>
        <v>546.80178811297731</v>
      </c>
    </row>
    <row r="73" spans="1:7" x14ac:dyDescent="0.3">
      <c r="A73" s="7">
        <v>1629</v>
      </c>
      <c r="B73" s="8">
        <v>629</v>
      </c>
      <c r="C73" s="8">
        <f>B73</f>
        <v>629</v>
      </c>
      <c r="D73" s="9">
        <f>C73/'Andalusia index'!H82*100</f>
        <v>522.81230030391498</v>
      </c>
      <c r="E73" s="9">
        <f>D73</f>
        <v>522.81230030391498</v>
      </c>
      <c r="G73" s="9">
        <f t="shared" si="1"/>
        <v>552.24944006319106</v>
      </c>
    </row>
    <row r="74" spans="1:7" x14ac:dyDescent="0.3">
      <c r="A74" s="7">
        <v>1630</v>
      </c>
      <c r="B74" s="8"/>
      <c r="C74" s="8">
        <f>B74</f>
        <v>0</v>
      </c>
      <c r="G74" s="9">
        <f t="shared" si="1"/>
        <v>542.09808275813896</v>
      </c>
    </row>
    <row r="75" spans="1:7" x14ac:dyDescent="0.3">
      <c r="A75" s="7">
        <v>1631</v>
      </c>
      <c r="B75" s="8">
        <v>323</v>
      </c>
      <c r="C75" s="8">
        <f>B75</f>
        <v>323</v>
      </c>
      <c r="D75" s="9">
        <f>C75/'Andalusia index'!H84*100</f>
        <v>298.26662810846619</v>
      </c>
      <c r="E75" s="9">
        <f>D75</f>
        <v>298.26662810846619</v>
      </c>
      <c r="G75" s="9">
        <f t="shared" si="1"/>
        <v>444.66154059581316</v>
      </c>
    </row>
    <row r="76" spans="1:7" x14ac:dyDescent="0.3">
      <c r="A76" s="7">
        <v>1632</v>
      </c>
      <c r="B76" s="8">
        <v>351</v>
      </c>
      <c r="C76" s="8">
        <f>B76</f>
        <v>351</v>
      </c>
      <c r="D76" s="9">
        <f>C76/'Andalusia index'!H85*100</f>
        <v>312.91956338403548</v>
      </c>
      <c r="E76" s="9">
        <f>D76</f>
        <v>312.91956338403548</v>
      </c>
      <c r="G76" s="9">
        <f t="shared" si="1"/>
        <v>422.22180721435927</v>
      </c>
    </row>
    <row r="77" spans="1:7" x14ac:dyDescent="0.3">
      <c r="A77" s="7">
        <v>1633</v>
      </c>
      <c r="B77" s="8"/>
      <c r="C77" s="8">
        <f>B77</f>
        <v>0</v>
      </c>
      <c r="G77" s="9">
        <f t="shared" si="1"/>
        <v>377.9994972654722</v>
      </c>
    </row>
    <row r="78" spans="1:7" x14ac:dyDescent="0.3">
      <c r="A78" s="7">
        <v>1634</v>
      </c>
      <c r="B78" s="8">
        <v>348.5</v>
      </c>
      <c r="C78" s="8">
        <f>B78</f>
        <v>348.5</v>
      </c>
      <c r="D78" s="9">
        <f>C78/'Andalusia index'!H87*100</f>
        <v>328.63947311934527</v>
      </c>
      <c r="E78" s="9">
        <f>D78</f>
        <v>328.63947311934527</v>
      </c>
      <c r="G78" s="9">
        <f t="shared" si="1"/>
        <v>313.27522153728228</v>
      </c>
    </row>
    <row r="79" spans="1:7" x14ac:dyDescent="0.3">
      <c r="A79" s="7">
        <v>1635</v>
      </c>
      <c r="B79" s="8">
        <v>408</v>
      </c>
      <c r="C79" s="8">
        <f>B79</f>
        <v>408</v>
      </c>
      <c r="D79" s="9">
        <f>C79/'Andalusia index'!H88*100</f>
        <v>346.5971233372515</v>
      </c>
      <c r="E79" s="9">
        <f>D79</f>
        <v>346.5971233372515</v>
      </c>
      <c r="G79" s="9">
        <f t="shared" si="1"/>
        <v>321.6056969872746</v>
      </c>
    </row>
    <row r="80" spans="1:7" x14ac:dyDescent="0.3">
      <c r="A80" s="7">
        <v>1636</v>
      </c>
      <c r="B80" s="8">
        <v>374</v>
      </c>
      <c r="C80" s="8">
        <f>B80</f>
        <v>374</v>
      </c>
      <c r="D80" s="9">
        <f>C80/'Andalusia index'!H89*100</f>
        <v>265.50455010922394</v>
      </c>
      <c r="E80" s="9">
        <f>D80</f>
        <v>265.50455010922394</v>
      </c>
      <c r="G80" s="9">
        <f t="shared" si="1"/>
        <v>313.41517748746401</v>
      </c>
    </row>
    <row r="81" spans="1:7" x14ac:dyDescent="0.3">
      <c r="A81" s="7">
        <v>1637</v>
      </c>
      <c r="B81" s="8">
        <v>391</v>
      </c>
      <c r="C81" s="8">
        <f>B81</f>
        <v>391</v>
      </c>
      <c r="D81" s="9">
        <f>C81/'Andalusia index'!H90*100</f>
        <v>267.59628382886552</v>
      </c>
      <c r="E81" s="9">
        <f>D81</f>
        <v>267.59628382886552</v>
      </c>
      <c r="G81" s="9">
        <f t="shared" si="1"/>
        <v>302.08435759867155</v>
      </c>
    </row>
    <row r="82" spans="1:7" x14ac:dyDescent="0.3">
      <c r="A82" s="7">
        <v>1638</v>
      </c>
      <c r="B82" s="8">
        <v>408</v>
      </c>
      <c r="C82" s="8">
        <f>B82</f>
        <v>408</v>
      </c>
      <c r="D82" s="9">
        <f>C82/'Andalusia index'!H91*100</f>
        <v>340.79324563972142</v>
      </c>
      <c r="E82" s="9">
        <f>D82</f>
        <v>340.79324563972142</v>
      </c>
      <c r="G82" s="9">
        <f t="shared" si="1"/>
        <v>309.82613520688153</v>
      </c>
    </row>
    <row r="83" spans="1:7" x14ac:dyDescent="0.3">
      <c r="A83" s="7">
        <v>1639</v>
      </c>
      <c r="B83" s="8">
        <v>459</v>
      </c>
      <c r="C83" s="8">
        <f>B83</f>
        <v>459</v>
      </c>
      <c r="D83" s="9">
        <f>C83/'Andalusia index'!H92*100</f>
        <v>403.70407507155682</v>
      </c>
      <c r="E83" s="9">
        <f>D83</f>
        <v>403.70407507155682</v>
      </c>
      <c r="G83" s="9">
        <f t="shared" si="1"/>
        <v>324.83905559732386</v>
      </c>
    </row>
    <row r="84" spans="1:7" x14ac:dyDescent="0.3">
      <c r="A84" s="7">
        <v>1640</v>
      </c>
      <c r="B84" s="8">
        <v>476</v>
      </c>
      <c r="C84" s="8">
        <f>B84</f>
        <v>476</v>
      </c>
      <c r="D84" s="9">
        <f>C84/'Andalusia index'!H93*100</f>
        <v>451.21089998588548</v>
      </c>
      <c r="E84" s="9">
        <f>D84</f>
        <v>451.21089998588548</v>
      </c>
      <c r="G84" s="9">
        <f t="shared" si="1"/>
        <v>345.76181092705065</v>
      </c>
    </row>
    <row r="85" spans="1:7" x14ac:dyDescent="0.3">
      <c r="A85" s="7">
        <v>1641</v>
      </c>
      <c r="B85" s="8">
        <v>620.5</v>
      </c>
      <c r="C85" s="8">
        <f>B85</f>
        <v>620.5</v>
      </c>
      <c r="D85" s="9">
        <f>C85/'Andalusia index'!H94*100</f>
        <v>502.78350373056247</v>
      </c>
      <c r="E85" s="9">
        <f>D85</f>
        <v>502.78350373056247</v>
      </c>
      <c r="G85" s="9">
        <f t="shared" si="1"/>
        <v>393.21760165131832</v>
      </c>
    </row>
    <row r="86" spans="1:7" x14ac:dyDescent="0.3">
      <c r="A86" s="7">
        <v>1642</v>
      </c>
      <c r="B86" s="8">
        <v>1224</v>
      </c>
      <c r="C86" s="8">
        <f>B86</f>
        <v>1224</v>
      </c>
      <c r="D86" s="9">
        <f>C86/'Andalusia index'!H95*100</f>
        <v>702.29112146343664</v>
      </c>
      <c r="E86" s="9">
        <f>D86</f>
        <v>702.29112146343664</v>
      </c>
      <c r="G86" s="9">
        <f t="shared" si="1"/>
        <v>480.15656917823253</v>
      </c>
    </row>
    <row r="87" spans="1:7" x14ac:dyDescent="0.3">
      <c r="A87" s="7">
        <v>1643</v>
      </c>
      <c r="B87" s="8">
        <v>486.7</v>
      </c>
      <c r="C87" s="8">
        <f>B87</f>
        <v>486.7</v>
      </c>
      <c r="D87" s="9">
        <f>C87/'Andalusia index'!H96*100</f>
        <v>352.74184683281209</v>
      </c>
      <c r="E87" s="9">
        <f>D87</f>
        <v>352.74184683281209</v>
      </c>
      <c r="G87" s="9">
        <f t="shared" si="1"/>
        <v>482.5462894168507</v>
      </c>
    </row>
    <row r="88" spans="1:7" x14ac:dyDescent="0.3">
      <c r="A88" s="7">
        <v>1644</v>
      </c>
      <c r="B88" s="8">
        <v>448.5</v>
      </c>
      <c r="C88" s="8">
        <f>B88</f>
        <v>448.5</v>
      </c>
      <c r="D88" s="9">
        <f>C88/'Andalusia index'!H97*100</f>
        <v>347.99238687364829</v>
      </c>
      <c r="E88" s="9">
        <f>D88</f>
        <v>347.99238687364829</v>
      </c>
      <c r="G88" s="9">
        <f t="shared" si="1"/>
        <v>471.40395177726907</v>
      </c>
    </row>
    <row r="89" spans="1:7" x14ac:dyDescent="0.3">
      <c r="A89" s="7">
        <v>1645</v>
      </c>
      <c r="B89" s="8">
        <v>532.70000000000005</v>
      </c>
      <c r="C89" s="8">
        <f>B89</f>
        <v>532.70000000000005</v>
      </c>
      <c r="D89" s="9">
        <f>C89/'Andalusia index'!H98*100</f>
        <v>420.2529396401606</v>
      </c>
      <c r="E89" s="9">
        <f>D89</f>
        <v>420.2529396401606</v>
      </c>
      <c r="G89" s="9">
        <f t="shared" si="1"/>
        <v>465.21235970812404</v>
      </c>
    </row>
    <row r="90" spans="1:7" x14ac:dyDescent="0.3">
      <c r="A90" s="7">
        <v>1646</v>
      </c>
      <c r="B90" s="8">
        <v>578</v>
      </c>
      <c r="C90" s="8">
        <f>B90</f>
        <v>578</v>
      </c>
      <c r="D90" s="9">
        <f>C90/'Andalusia index'!H99*100</f>
        <v>396.04779523898628</v>
      </c>
      <c r="E90" s="9">
        <f>D90</f>
        <v>396.04779523898628</v>
      </c>
      <c r="G90" s="9">
        <f t="shared" si="1"/>
        <v>443.86521800980881</v>
      </c>
    </row>
    <row r="91" spans="1:7" x14ac:dyDescent="0.3">
      <c r="A91" s="7">
        <v>1647</v>
      </c>
      <c r="B91" s="8">
        <v>595</v>
      </c>
      <c r="C91" s="8">
        <f>B91</f>
        <v>595</v>
      </c>
      <c r="D91" s="9">
        <f>C91/'Andalusia index'!H100*100</f>
        <v>346.98246497966687</v>
      </c>
      <c r="E91" s="9">
        <f>D91</f>
        <v>346.98246497966687</v>
      </c>
      <c r="G91" s="9">
        <f t="shared" si="1"/>
        <v>372.80348671305484</v>
      </c>
    </row>
    <row r="92" spans="1:7" x14ac:dyDescent="0.3">
      <c r="A92" s="7">
        <v>1648</v>
      </c>
      <c r="B92" s="8"/>
      <c r="C92" s="8">
        <f>B92</f>
        <v>0</v>
      </c>
      <c r="G92" s="9">
        <f t="shared" si="1"/>
        <v>377.81889668311555</v>
      </c>
    </row>
    <row r="93" spans="1:7" x14ac:dyDescent="0.3">
      <c r="A93" s="7">
        <v>1649</v>
      </c>
      <c r="B93" s="8">
        <v>680</v>
      </c>
      <c r="C93" s="8">
        <f>B93</f>
        <v>680</v>
      </c>
      <c r="D93" s="9">
        <f>C93/'Andalusia index'!H102*100</f>
        <v>454.72583422978499</v>
      </c>
      <c r="E93" s="9">
        <f>D93</f>
        <v>454.72583422978499</v>
      </c>
      <c r="G93" s="9">
        <f t="shared" si="1"/>
        <v>404.5022585221497</v>
      </c>
    </row>
    <row r="94" spans="1:7" x14ac:dyDescent="0.3">
      <c r="A94" s="7">
        <v>1650</v>
      </c>
      <c r="B94" s="8">
        <v>544</v>
      </c>
      <c r="C94" s="8">
        <f>B94</f>
        <v>544</v>
      </c>
      <c r="D94" s="9">
        <f>C94/'Andalusia index'!H103*100</f>
        <v>325.69164433115463</v>
      </c>
      <c r="E94" s="9">
        <f>D94</f>
        <v>325.69164433115463</v>
      </c>
      <c r="G94" s="9">
        <f t="shared" si="1"/>
        <v>380.8619346948982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25334-C337-CD4B-A5B8-EC2AD3EF848D}">
  <dimension ref="A1:B103"/>
  <sheetViews>
    <sheetView zoomScale="70" zoomScaleNormal="70" workbookViewId="0">
      <selection activeCell="O26" sqref="O26"/>
    </sheetView>
  </sheetViews>
  <sheetFormatPr baseColWidth="10" defaultColWidth="10.796875" defaultRowHeight="15.6" x14ac:dyDescent="0.3"/>
  <cols>
    <col min="1" max="1" width="10.796875" style="28"/>
    <col min="2" max="2" width="14.19921875" style="28" bestFit="1" customWidth="1"/>
    <col min="3" max="16384" width="10.796875" style="28"/>
  </cols>
  <sheetData>
    <row r="1" spans="1:2" ht="16.2" thickBot="1" x14ac:dyDescent="0.35">
      <c r="A1" s="32" t="s">
        <v>2</v>
      </c>
      <c r="B1" s="32" t="s">
        <v>17</v>
      </c>
    </row>
    <row r="2" spans="1:2" x14ac:dyDescent="0.3">
      <c r="A2" s="29">
        <v>1501</v>
      </c>
      <c r="B2" s="29">
        <v>5</v>
      </c>
    </row>
    <row r="3" spans="1:2" x14ac:dyDescent="0.3">
      <c r="A3" s="29">
        <v>1502</v>
      </c>
      <c r="B3" s="29">
        <v>2</v>
      </c>
    </row>
    <row r="4" spans="1:2" x14ac:dyDescent="0.3">
      <c r="A4" s="29">
        <v>1503</v>
      </c>
      <c r="B4" s="29">
        <v>0</v>
      </c>
    </row>
    <row r="5" spans="1:2" x14ac:dyDescent="0.3">
      <c r="A5" s="29">
        <v>1504</v>
      </c>
      <c r="B5" s="29">
        <v>2</v>
      </c>
    </row>
    <row r="6" spans="1:2" x14ac:dyDescent="0.3">
      <c r="A6" s="29">
        <v>1505</v>
      </c>
      <c r="B6" s="29">
        <v>2</v>
      </c>
    </row>
    <row r="7" spans="1:2" x14ac:dyDescent="0.3">
      <c r="A7" s="29">
        <v>1506</v>
      </c>
      <c r="B7" s="29">
        <v>0</v>
      </c>
    </row>
    <row r="8" spans="1:2" x14ac:dyDescent="0.3">
      <c r="A8" s="29">
        <v>1507</v>
      </c>
      <c r="B8" s="29">
        <v>0</v>
      </c>
    </row>
    <row r="9" spans="1:2" x14ac:dyDescent="0.3">
      <c r="A9" s="29">
        <v>1508</v>
      </c>
      <c r="B9" s="29">
        <v>0</v>
      </c>
    </row>
    <row r="10" spans="1:2" x14ac:dyDescent="0.3">
      <c r="A10" s="29">
        <v>1509</v>
      </c>
      <c r="B10" s="29">
        <v>0</v>
      </c>
    </row>
    <row r="11" spans="1:2" x14ac:dyDescent="0.3">
      <c r="A11" s="29">
        <v>1510</v>
      </c>
      <c r="B11" s="29">
        <v>0</v>
      </c>
    </row>
    <row r="12" spans="1:2" x14ac:dyDescent="0.3">
      <c r="A12" s="29">
        <v>1511</v>
      </c>
      <c r="B12" s="29">
        <v>0</v>
      </c>
    </row>
    <row r="13" spans="1:2" x14ac:dyDescent="0.3">
      <c r="A13" s="29">
        <v>1512</v>
      </c>
      <c r="B13" s="29">
        <v>0</v>
      </c>
    </row>
    <row r="14" spans="1:2" x14ac:dyDescent="0.3">
      <c r="A14" s="29">
        <v>1513</v>
      </c>
      <c r="B14" s="29">
        <v>0</v>
      </c>
    </row>
    <row r="15" spans="1:2" x14ac:dyDescent="0.3">
      <c r="A15" s="29">
        <v>1514</v>
      </c>
      <c r="B15" s="29">
        <v>0</v>
      </c>
    </row>
    <row r="16" spans="1:2" x14ac:dyDescent="0.3">
      <c r="A16" s="29">
        <v>1515</v>
      </c>
      <c r="B16" s="29">
        <v>1</v>
      </c>
    </row>
    <row r="17" spans="1:2" x14ac:dyDescent="0.3">
      <c r="A17" s="29">
        <v>1516</v>
      </c>
      <c r="B17" s="29">
        <v>0</v>
      </c>
    </row>
    <row r="18" spans="1:2" x14ac:dyDescent="0.3">
      <c r="A18" s="29">
        <v>1517</v>
      </c>
      <c r="B18" s="29">
        <v>0</v>
      </c>
    </row>
    <row r="19" spans="1:2" x14ac:dyDescent="0.3">
      <c r="A19" s="29">
        <v>1518</v>
      </c>
      <c r="B19" s="29">
        <v>2</v>
      </c>
    </row>
    <row r="20" spans="1:2" x14ac:dyDescent="0.3">
      <c r="A20" s="29">
        <v>1519</v>
      </c>
      <c r="B20" s="29">
        <v>0</v>
      </c>
    </row>
    <row r="21" spans="1:2" x14ac:dyDescent="0.3">
      <c r="A21" s="29">
        <v>1520</v>
      </c>
      <c r="B21" s="29">
        <v>0</v>
      </c>
    </row>
    <row r="22" spans="1:2" x14ac:dyDescent="0.3">
      <c r="A22" s="29">
        <v>1521</v>
      </c>
      <c r="B22" s="29">
        <v>0</v>
      </c>
    </row>
    <row r="23" spans="1:2" x14ac:dyDescent="0.3">
      <c r="A23" s="29">
        <v>1522</v>
      </c>
      <c r="B23" s="29">
        <v>0</v>
      </c>
    </row>
    <row r="24" spans="1:2" x14ac:dyDescent="0.3">
      <c r="A24" s="29">
        <v>1523</v>
      </c>
      <c r="B24" s="29">
        <v>0</v>
      </c>
    </row>
    <row r="25" spans="1:2" x14ac:dyDescent="0.3">
      <c r="A25" s="29">
        <v>1524</v>
      </c>
      <c r="B25" s="29">
        <v>1</v>
      </c>
    </row>
    <row r="26" spans="1:2" x14ac:dyDescent="0.3">
      <c r="A26" s="29">
        <v>1525</v>
      </c>
      <c r="B26" s="29">
        <v>0</v>
      </c>
    </row>
    <row r="27" spans="1:2" x14ac:dyDescent="0.3">
      <c r="A27" s="29">
        <v>1526</v>
      </c>
      <c r="B27" s="29">
        <v>2</v>
      </c>
    </row>
    <row r="28" spans="1:2" x14ac:dyDescent="0.3">
      <c r="A28" s="29">
        <v>1527</v>
      </c>
      <c r="B28" s="29">
        <v>2</v>
      </c>
    </row>
    <row r="29" spans="1:2" x14ac:dyDescent="0.3">
      <c r="A29" s="29">
        <v>1528</v>
      </c>
      <c r="B29" s="29">
        <v>3</v>
      </c>
    </row>
    <row r="30" spans="1:2" x14ac:dyDescent="0.3">
      <c r="A30" s="29">
        <v>1529</v>
      </c>
      <c r="B30" s="29">
        <v>2</v>
      </c>
    </row>
    <row r="31" spans="1:2" x14ac:dyDescent="0.3">
      <c r="A31" s="29">
        <v>1530</v>
      </c>
      <c r="B31" s="29">
        <v>4</v>
      </c>
    </row>
    <row r="32" spans="1:2" x14ac:dyDescent="0.3">
      <c r="A32" s="29">
        <v>1531</v>
      </c>
      <c r="B32" s="29">
        <v>4</v>
      </c>
    </row>
    <row r="33" spans="1:2" x14ac:dyDescent="0.3">
      <c r="A33" s="29">
        <v>1532</v>
      </c>
      <c r="B33" s="29">
        <v>4</v>
      </c>
    </row>
    <row r="34" spans="1:2" x14ac:dyDescent="0.3">
      <c r="A34" s="29">
        <v>1533</v>
      </c>
      <c r="B34" s="29">
        <v>0</v>
      </c>
    </row>
    <row r="35" spans="1:2" x14ac:dyDescent="0.3">
      <c r="A35" s="29">
        <v>1534</v>
      </c>
      <c r="B35" s="29">
        <v>0</v>
      </c>
    </row>
    <row r="36" spans="1:2" x14ac:dyDescent="0.3">
      <c r="A36" s="29">
        <v>1535</v>
      </c>
      <c r="B36" s="29">
        <v>0</v>
      </c>
    </row>
    <row r="37" spans="1:2" x14ac:dyDescent="0.3">
      <c r="A37" s="29">
        <v>1536</v>
      </c>
      <c r="B37" s="29">
        <v>1</v>
      </c>
    </row>
    <row r="38" spans="1:2" x14ac:dyDescent="0.3">
      <c r="A38" s="29">
        <v>1537</v>
      </c>
      <c r="B38" s="29">
        <v>1</v>
      </c>
    </row>
    <row r="39" spans="1:2" x14ac:dyDescent="0.3">
      <c r="A39" s="29">
        <v>1538</v>
      </c>
      <c r="B39" s="29">
        <v>3</v>
      </c>
    </row>
    <row r="40" spans="1:2" x14ac:dyDescent="0.3">
      <c r="A40" s="29">
        <v>1539</v>
      </c>
      <c r="B40" s="29">
        <v>7</v>
      </c>
    </row>
    <row r="41" spans="1:2" x14ac:dyDescent="0.3">
      <c r="A41" s="29">
        <v>1540</v>
      </c>
      <c r="B41" s="29">
        <v>5</v>
      </c>
    </row>
    <row r="42" spans="1:2" x14ac:dyDescent="0.3">
      <c r="A42" s="29">
        <v>1541</v>
      </c>
      <c r="B42" s="29">
        <v>4</v>
      </c>
    </row>
    <row r="43" spans="1:2" x14ac:dyDescent="0.3">
      <c r="A43" s="29">
        <v>1542</v>
      </c>
      <c r="B43" s="29">
        <v>3</v>
      </c>
    </row>
    <row r="44" spans="1:2" x14ac:dyDescent="0.3">
      <c r="A44" s="29">
        <v>1543</v>
      </c>
      <c r="B44" s="29">
        <v>1</v>
      </c>
    </row>
    <row r="45" spans="1:2" x14ac:dyDescent="0.3">
      <c r="A45" s="29">
        <v>1544</v>
      </c>
      <c r="B45" s="29">
        <v>6</v>
      </c>
    </row>
    <row r="46" spans="1:2" x14ac:dyDescent="0.3">
      <c r="A46" s="29">
        <v>1545</v>
      </c>
      <c r="B46" s="29">
        <v>3</v>
      </c>
    </row>
    <row r="47" spans="1:2" x14ac:dyDescent="0.3">
      <c r="A47" s="29">
        <v>1546</v>
      </c>
      <c r="B47" s="29">
        <v>0</v>
      </c>
    </row>
    <row r="48" spans="1:2" x14ac:dyDescent="0.3">
      <c r="A48" s="29">
        <v>1547</v>
      </c>
      <c r="B48" s="29">
        <v>7</v>
      </c>
    </row>
    <row r="49" spans="1:2" x14ac:dyDescent="0.3">
      <c r="A49" s="29">
        <v>1548</v>
      </c>
      <c r="B49" s="29">
        <v>4</v>
      </c>
    </row>
    <row r="50" spans="1:2" x14ac:dyDescent="0.3">
      <c r="A50" s="29">
        <v>1549</v>
      </c>
      <c r="B50" s="29">
        <v>3</v>
      </c>
    </row>
    <row r="51" spans="1:2" x14ac:dyDescent="0.3">
      <c r="A51" s="29">
        <v>1550</v>
      </c>
      <c r="B51" s="29">
        <v>3</v>
      </c>
    </row>
    <row r="52" spans="1:2" x14ac:dyDescent="0.3">
      <c r="A52" s="29">
        <v>1551</v>
      </c>
      <c r="B52" s="29">
        <v>4</v>
      </c>
    </row>
    <row r="53" spans="1:2" x14ac:dyDescent="0.3">
      <c r="A53" s="29">
        <v>1552</v>
      </c>
      <c r="B53" s="29">
        <v>1</v>
      </c>
    </row>
    <row r="54" spans="1:2" x14ac:dyDescent="0.3">
      <c r="A54" s="29">
        <v>1553</v>
      </c>
      <c r="B54" s="29">
        <v>2</v>
      </c>
    </row>
    <row r="55" spans="1:2" x14ac:dyDescent="0.3">
      <c r="A55" s="29">
        <v>1554</v>
      </c>
      <c r="B55" s="29">
        <v>3</v>
      </c>
    </row>
    <row r="56" spans="1:2" x14ac:dyDescent="0.3">
      <c r="A56" s="29">
        <v>1555</v>
      </c>
      <c r="B56" s="29">
        <v>1</v>
      </c>
    </row>
    <row r="57" spans="1:2" x14ac:dyDescent="0.3">
      <c r="A57" s="29">
        <v>1556</v>
      </c>
      <c r="B57" s="29">
        <v>4</v>
      </c>
    </row>
    <row r="58" spans="1:2" x14ac:dyDescent="0.3">
      <c r="A58" s="29">
        <v>1557</v>
      </c>
      <c r="B58" s="29">
        <v>0</v>
      </c>
    </row>
    <row r="59" spans="1:2" x14ac:dyDescent="0.3">
      <c r="A59" s="29">
        <v>1558</v>
      </c>
      <c r="B59" s="29">
        <v>4</v>
      </c>
    </row>
    <row r="60" spans="1:2" x14ac:dyDescent="0.3">
      <c r="A60" s="29">
        <v>1559</v>
      </c>
      <c r="B60" s="29">
        <v>3</v>
      </c>
    </row>
    <row r="61" spans="1:2" x14ac:dyDescent="0.3">
      <c r="A61" s="29">
        <v>1560</v>
      </c>
      <c r="B61" s="29">
        <v>8</v>
      </c>
    </row>
    <row r="62" spans="1:2" x14ac:dyDescent="0.3">
      <c r="A62" s="29">
        <v>1561</v>
      </c>
      <c r="B62" s="29">
        <v>7</v>
      </c>
    </row>
    <row r="63" spans="1:2" x14ac:dyDescent="0.3">
      <c r="A63" s="29">
        <v>1562</v>
      </c>
      <c r="B63" s="29">
        <v>5</v>
      </c>
    </row>
    <row r="64" spans="1:2" x14ac:dyDescent="0.3">
      <c r="A64" s="29">
        <v>1563</v>
      </c>
      <c r="B64" s="29">
        <v>4</v>
      </c>
    </row>
    <row r="65" spans="1:2" x14ac:dyDescent="0.3">
      <c r="A65" s="29">
        <v>1564</v>
      </c>
      <c r="B65" s="29">
        <v>3</v>
      </c>
    </row>
    <row r="66" spans="1:2" x14ac:dyDescent="0.3">
      <c r="A66" s="29">
        <v>1565</v>
      </c>
      <c r="B66" s="29">
        <v>0</v>
      </c>
    </row>
    <row r="67" spans="1:2" x14ac:dyDescent="0.3">
      <c r="A67" s="29">
        <v>1566</v>
      </c>
      <c r="B67" s="29">
        <v>4</v>
      </c>
    </row>
    <row r="68" spans="1:2" x14ac:dyDescent="0.3">
      <c r="A68" s="29">
        <v>1567</v>
      </c>
      <c r="B68" s="29">
        <v>1</v>
      </c>
    </row>
    <row r="69" spans="1:2" x14ac:dyDescent="0.3">
      <c r="A69" s="29">
        <v>1568</v>
      </c>
      <c r="B69" s="29">
        <v>3</v>
      </c>
    </row>
    <row r="70" spans="1:2" x14ac:dyDescent="0.3">
      <c r="A70" s="29">
        <v>1569</v>
      </c>
      <c r="B70" s="29">
        <v>3</v>
      </c>
    </row>
    <row r="71" spans="1:2" x14ac:dyDescent="0.3">
      <c r="A71" s="29">
        <v>1570</v>
      </c>
      <c r="B71" s="29">
        <v>7</v>
      </c>
    </row>
    <row r="72" spans="1:2" x14ac:dyDescent="0.3">
      <c r="A72" s="29">
        <v>1571</v>
      </c>
      <c r="B72" s="29">
        <v>2</v>
      </c>
    </row>
    <row r="73" spans="1:2" x14ac:dyDescent="0.3">
      <c r="A73" s="29">
        <v>1572</v>
      </c>
      <c r="B73" s="29">
        <v>5</v>
      </c>
    </row>
    <row r="74" spans="1:2" x14ac:dyDescent="0.3">
      <c r="A74" s="29">
        <v>1573</v>
      </c>
      <c r="B74" s="29">
        <v>9</v>
      </c>
    </row>
    <row r="75" spans="1:2" x14ac:dyDescent="0.3">
      <c r="A75" s="29">
        <v>1574</v>
      </c>
      <c r="B75" s="29">
        <v>8</v>
      </c>
    </row>
    <row r="76" spans="1:2" x14ac:dyDescent="0.3">
      <c r="A76" s="29">
        <v>1575</v>
      </c>
      <c r="B76" s="29">
        <v>6</v>
      </c>
    </row>
    <row r="77" spans="1:2" x14ac:dyDescent="0.3">
      <c r="A77" s="29">
        <v>1576</v>
      </c>
      <c r="B77" s="29">
        <v>8</v>
      </c>
    </row>
    <row r="78" spans="1:2" x14ac:dyDescent="0.3">
      <c r="A78" s="29">
        <v>1577</v>
      </c>
      <c r="B78" s="29">
        <v>11</v>
      </c>
    </row>
    <row r="79" spans="1:2" x14ac:dyDescent="0.3">
      <c r="A79" s="29">
        <v>1578</v>
      </c>
      <c r="B79" s="29">
        <v>23</v>
      </c>
    </row>
    <row r="80" spans="1:2" x14ac:dyDescent="0.3">
      <c r="A80" s="29">
        <v>1579</v>
      </c>
      <c r="B80" s="29">
        <v>23</v>
      </c>
    </row>
    <row r="81" spans="1:2" x14ac:dyDescent="0.3">
      <c r="A81" s="29">
        <v>1580</v>
      </c>
      <c r="B81" s="29">
        <v>14</v>
      </c>
    </row>
    <row r="82" spans="1:2" x14ac:dyDescent="0.3">
      <c r="A82" s="29">
        <v>1581</v>
      </c>
      <c r="B82" s="29">
        <v>24</v>
      </c>
    </row>
    <row r="83" spans="1:2" x14ac:dyDescent="0.3">
      <c r="A83" s="29">
        <v>1582</v>
      </c>
      <c r="B83" s="29">
        <v>25</v>
      </c>
    </row>
    <row r="84" spans="1:2" x14ac:dyDescent="0.3">
      <c r="A84" s="29">
        <v>1583</v>
      </c>
      <c r="B84" s="29">
        <v>22</v>
      </c>
    </row>
    <row r="85" spans="1:2" x14ac:dyDescent="0.3">
      <c r="A85" s="29">
        <v>1584</v>
      </c>
      <c r="B85" s="29">
        <v>36</v>
      </c>
    </row>
    <row r="86" spans="1:2" x14ac:dyDescent="0.3">
      <c r="A86" s="29">
        <v>1585</v>
      </c>
      <c r="B86" s="29">
        <v>21</v>
      </c>
    </row>
    <row r="87" spans="1:2" x14ac:dyDescent="0.3">
      <c r="A87" s="29">
        <v>1586</v>
      </c>
      <c r="B87" s="29">
        <v>30</v>
      </c>
    </row>
    <row r="88" spans="1:2" x14ac:dyDescent="0.3">
      <c r="A88" s="29">
        <v>1587</v>
      </c>
      <c r="B88" s="29">
        <v>14</v>
      </c>
    </row>
    <row r="89" spans="1:2" x14ac:dyDescent="0.3">
      <c r="A89" s="29">
        <v>1588</v>
      </c>
      <c r="B89" s="29">
        <v>25</v>
      </c>
    </row>
    <row r="90" spans="1:2" x14ac:dyDescent="0.3">
      <c r="A90" s="29">
        <v>1589</v>
      </c>
      <c r="B90" s="29">
        <v>17</v>
      </c>
    </row>
    <row r="91" spans="1:2" x14ac:dyDescent="0.3">
      <c r="A91" s="29">
        <v>1590</v>
      </c>
      <c r="B91" s="29">
        <v>34</v>
      </c>
    </row>
    <row r="92" spans="1:2" x14ac:dyDescent="0.3">
      <c r="A92" s="29">
        <v>1591</v>
      </c>
      <c r="B92" s="29">
        <v>134</v>
      </c>
    </row>
    <row r="93" spans="1:2" x14ac:dyDescent="0.3">
      <c r="A93" s="29">
        <v>1592</v>
      </c>
      <c r="B93" s="29">
        <v>55</v>
      </c>
    </row>
    <row r="94" spans="1:2" x14ac:dyDescent="0.3">
      <c r="A94" s="29">
        <v>1593</v>
      </c>
      <c r="B94" s="29">
        <v>35</v>
      </c>
    </row>
    <row r="95" spans="1:2" x14ac:dyDescent="0.3">
      <c r="A95" s="29">
        <v>1594</v>
      </c>
      <c r="B95" s="29">
        <v>45</v>
      </c>
    </row>
    <row r="96" spans="1:2" x14ac:dyDescent="0.3">
      <c r="A96" s="29">
        <v>1595</v>
      </c>
      <c r="B96" s="29">
        <v>29</v>
      </c>
    </row>
    <row r="97" spans="1:2" x14ac:dyDescent="0.3">
      <c r="A97" s="29">
        <v>1596</v>
      </c>
      <c r="B97" s="29">
        <v>14</v>
      </c>
    </row>
    <row r="98" spans="1:2" x14ac:dyDescent="0.3">
      <c r="A98" s="29">
        <v>1597</v>
      </c>
      <c r="B98" s="29">
        <v>23</v>
      </c>
    </row>
    <row r="99" spans="1:2" x14ac:dyDescent="0.3">
      <c r="A99" s="29">
        <v>1598</v>
      </c>
      <c r="B99" s="29">
        <v>15</v>
      </c>
    </row>
    <row r="100" spans="1:2" x14ac:dyDescent="0.3">
      <c r="A100" s="29">
        <v>1599</v>
      </c>
      <c r="B100" s="29">
        <v>17</v>
      </c>
    </row>
    <row r="101" spans="1:2" x14ac:dyDescent="0.3">
      <c r="A101" s="29">
        <v>1600</v>
      </c>
      <c r="B101" s="29">
        <v>6</v>
      </c>
    </row>
    <row r="102" spans="1:2" x14ac:dyDescent="0.3">
      <c r="A102" s="29">
        <v>1601</v>
      </c>
      <c r="B102" s="29">
        <v>0</v>
      </c>
    </row>
    <row r="103" spans="1:2" x14ac:dyDescent="0.3">
      <c r="A103" s="29">
        <v>1602</v>
      </c>
      <c r="B103" s="29">
        <v>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70"/>
  <sheetViews>
    <sheetView zoomScale="70" zoomScaleNormal="70" workbookViewId="0">
      <selection activeCell="Q9" sqref="Q9"/>
    </sheetView>
  </sheetViews>
  <sheetFormatPr baseColWidth="10" defaultRowHeight="15.6" x14ac:dyDescent="0.3"/>
  <cols>
    <col min="7" max="7" width="12" customWidth="1"/>
  </cols>
  <sheetData>
    <row r="1" spans="1:9" x14ac:dyDescent="0.3">
      <c r="F1" s="6" t="s">
        <v>30</v>
      </c>
      <c r="G1" s="6"/>
      <c r="H1" s="6"/>
      <c r="I1" s="6"/>
    </row>
    <row r="2" spans="1:9" x14ac:dyDescent="0.3">
      <c r="A2" s="5" t="s">
        <v>13</v>
      </c>
      <c r="B2" s="5" t="s">
        <v>6</v>
      </c>
      <c r="C2" s="5" t="s">
        <v>9</v>
      </c>
      <c r="D2" s="5" t="s">
        <v>10</v>
      </c>
      <c r="E2" s="5" t="s">
        <v>11</v>
      </c>
      <c r="F2" s="30" t="s">
        <v>11</v>
      </c>
      <c r="G2" s="30" t="s">
        <v>10</v>
      </c>
      <c r="H2" s="30" t="s">
        <v>9</v>
      </c>
      <c r="I2" s="30" t="s">
        <v>31</v>
      </c>
    </row>
    <row r="3" spans="1:9" x14ac:dyDescent="0.3">
      <c r="A3">
        <v>1558</v>
      </c>
      <c r="B3" s="2">
        <v>4</v>
      </c>
      <c r="C3" s="44">
        <v>412.33762137136944</v>
      </c>
      <c r="D3" s="47">
        <v>31.498000000000001</v>
      </c>
      <c r="E3" s="46">
        <v>8</v>
      </c>
      <c r="F3" s="46" cm="1">
        <f t="array" ref="F3:I7">+LINEST(B3:B30, C3:E30,TRUE, TRUE)</f>
        <v>0.76382006700334915</v>
      </c>
      <c r="G3" s="47">
        <v>-0.35871458461485461</v>
      </c>
      <c r="H3" s="44">
        <v>-5.6142379528846632E-2</v>
      </c>
      <c r="I3" s="48">
        <v>31.997953475993171</v>
      </c>
    </row>
    <row r="4" spans="1:9" x14ac:dyDescent="0.3">
      <c r="A4">
        <v>1559</v>
      </c>
      <c r="B4" s="2">
        <v>3</v>
      </c>
      <c r="C4" s="3">
        <v>487.15643935538446</v>
      </c>
      <c r="D4" s="1">
        <v>14.706</v>
      </c>
      <c r="E4" s="3">
        <v>8.92</v>
      </c>
      <c r="F4" s="40">
        <v>0.35636545555411581</v>
      </c>
      <c r="G4" s="40">
        <v>0.14875342023218463</v>
      </c>
      <c r="H4" s="40">
        <v>9.3163374897625682E-3</v>
      </c>
      <c r="I4" s="40">
        <v>5.9102700215717743</v>
      </c>
    </row>
    <row r="5" spans="1:9" x14ac:dyDescent="0.3">
      <c r="A5">
        <v>1560</v>
      </c>
      <c r="B5" s="2">
        <v>8</v>
      </c>
      <c r="C5" s="3">
        <v>463.03253599748439</v>
      </c>
      <c r="D5" s="1">
        <v>13.21</v>
      </c>
      <c r="E5" s="3">
        <v>9.84</v>
      </c>
      <c r="F5" s="40">
        <v>0.72307488975843048</v>
      </c>
      <c r="G5" s="40">
        <v>5.2184485670137537</v>
      </c>
      <c r="H5" s="40" t="e">
        <v>#N/A</v>
      </c>
      <c r="I5" s="40" t="e">
        <v>#N/A</v>
      </c>
    </row>
    <row r="6" spans="1:9" x14ac:dyDescent="0.3">
      <c r="A6">
        <v>1561</v>
      </c>
      <c r="B6" s="2">
        <v>7</v>
      </c>
      <c r="C6" s="3">
        <v>533.21358321385276</v>
      </c>
      <c r="D6" s="1">
        <v>20.085000000000001</v>
      </c>
      <c r="E6" s="3">
        <v>10.76</v>
      </c>
      <c r="F6" s="49">
        <v>20.888676772653007</v>
      </c>
      <c r="G6" s="40">
        <v>24</v>
      </c>
      <c r="H6" s="40" t="e">
        <v>#N/A</v>
      </c>
      <c r="I6" s="40" t="e">
        <v>#N/A</v>
      </c>
    </row>
    <row r="7" spans="1:9" x14ac:dyDescent="0.3">
      <c r="A7">
        <v>1562</v>
      </c>
      <c r="B7" s="2">
        <v>5</v>
      </c>
      <c r="C7" s="3">
        <v>495.72339752901416</v>
      </c>
      <c r="D7" s="1">
        <v>11.044</v>
      </c>
      <c r="E7" s="3">
        <v>11.68</v>
      </c>
      <c r="F7" s="40">
        <v>1706.5342121395129</v>
      </c>
      <c r="G7" s="40">
        <v>653.57293071762967</v>
      </c>
      <c r="H7" s="40" t="e">
        <v>#N/A</v>
      </c>
      <c r="I7" s="40" t="e">
        <v>#N/A</v>
      </c>
    </row>
    <row r="8" spans="1:9" x14ac:dyDescent="0.3">
      <c r="A8">
        <v>1563</v>
      </c>
      <c r="B8" s="2">
        <v>4</v>
      </c>
      <c r="C8" s="3">
        <v>508.03150878007364</v>
      </c>
      <c r="D8" s="1">
        <v>18.946000000000002</v>
      </c>
      <c r="E8" s="3">
        <v>12.6</v>
      </c>
      <c r="F8" s="6"/>
      <c r="G8" s="6"/>
      <c r="H8" s="6"/>
      <c r="I8" s="6"/>
    </row>
    <row r="9" spans="1:9" x14ac:dyDescent="0.3">
      <c r="A9">
        <v>1564</v>
      </c>
      <c r="B9" s="2">
        <v>3</v>
      </c>
      <c r="C9" s="3">
        <v>664.78327302966409</v>
      </c>
      <c r="D9" s="1">
        <v>16.141999999999999</v>
      </c>
      <c r="E9" s="3">
        <v>12.08</v>
      </c>
      <c r="F9" s="6"/>
      <c r="G9" s="6"/>
      <c r="H9" s="6"/>
      <c r="I9" s="6"/>
    </row>
    <row r="10" spans="1:9" x14ac:dyDescent="0.3">
      <c r="A10">
        <v>1565</v>
      </c>
      <c r="B10" s="2">
        <v>0</v>
      </c>
      <c r="C10" s="3">
        <v>703.44574275920854</v>
      </c>
      <c r="D10" s="1">
        <v>10.471</v>
      </c>
      <c r="E10" s="3">
        <v>11.56</v>
      </c>
      <c r="F10" s="6"/>
      <c r="G10" s="6"/>
      <c r="H10" s="6"/>
      <c r="I10" s="6"/>
    </row>
    <row r="11" spans="1:9" x14ac:dyDescent="0.3">
      <c r="A11">
        <v>1566</v>
      </c>
      <c r="B11" s="2">
        <v>4</v>
      </c>
      <c r="C11" s="3">
        <v>688.99833847891307</v>
      </c>
      <c r="D11" s="1">
        <v>13.539</v>
      </c>
      <c r="E11" s="3">
        <v>11.040000000000001</v>
      </c>
      <c r="F11" s="45"/>
      <c r="G11" s="45" t="s">
        <v>28</v>
      </c>
      <c r="H11" s="45" t="s">
        <v>27</v>
      </c>
      <c r="I11" s="6"/>
    </row>
    <row r="12" spans="1:9" x14ac:dyDescent="0.3">
      <c r="A12">
        <v>1567</v>
      </c>
      <c r="B12" s="2">
        <v>1</v>
      </c>
      <c r="C12" s="3">
        <f>AVERAGE(C11,C13)</f>
        <v>565.54969315525386</v>
      </c>
      <c r="D12" s="1">
        <v>16.422999999999998</v>
      </c>
      <c r="E12" s="3">
        <v>10.520000000000001</v>
      </c>
      <c r="F12" s="41" t="s">
        <v>19</v>
      </c>
      <c r="G12" s="42">
        <f>+H3</f>
        <v>-5.6142379528846632E-2</v>
      </c>
      <c r="H12" s="41" t="s">
        <v>29</v>
      </c>
      <c r="I12" s="6"/>
    </row>
    <row r="13" spans="1:9" x14ac:dyDescent="0.3">
      <c r="A13">
        <v>1568</v>
      </c>
      <c r="B13" s="2">
        <v>3</v>
      </c>
      <c r="C13" s="3">
        <v>442.10104783159466</v>
      </c>
      <c r="D13" s="1">
        <v>11.426</v>
      </c>
      <c r="E13" s="3">
        <v>10</v>
      </c>
      <c r="F13" s="41" t="s">
        <v>20</v>
      </c>
      <c r="G13" s="41">
        <f>+G3</f>
        <v>-0.35871458461485461</v>
      </c>
      <c r="H13" s="41" t="s">
        <v>29</v>
      </c>
      <c r="I13" s="6"/>
    </row>
    <row r="14" spans="1:9" x14ac:dyDescent="0.3">
      <c r="A14">
        <v>1569</v>
      </c>
      <c r="B14" s="2">
        <v>3</v>
      </c>
      <c r="C14" s="3">
        <v>473.26486232476202</v>
      </c>
      <c r="D14" s="1">
        <v>6.194</v>
      </c>
      <c r="E14" s="3">
        <v>10.68</v>
      </c>
      <c r="F14" s="41" t="s">
        <v>21</v>
      </c>
      <c r="G14" s="42">
        <f>+F3</f>
        <v>0.76382006700334915</v>
      </c>
      <c r="H14" s="41" t="s">
        <v>29</v>
      </c>
      <c r="I14" s="6"/>
    </row>
    <row r="15" spans="1:9" x14ac:dyDescent="0.3">
      <c r="A15">
        <v>1570</v>
      </c>
      <c r="B15" s="2">
        <v>7</v>
      </c>
      <c r="C15" s="3">
        <f>AVERAGE(C14,C16)</f>
        <v>490.72507749578472</v>
      </c>
      <c r="D15" s="1">
        <v>15.801</v>
      </c>
      <c r="E15" s="3">
        <v>11.36</v>
      </c>
      <c r="F15" s="41"/>
      <c r="G15" s="41"/>
      <c r="H15" s="41"/>
      <c r="I15" s="6"/>
    </row>
    <row r="16" spans="1:9" x14ac:dyDescent="0.3">
      <c r="A16">
        <v>1571</v>
      </c>
      <c r="B16" s="2">
        <v>2</v>
      </c>
      <c r="C16" s="3">
        <v>508.18529266680741</v>
      </c>
      <c r="D16" s="1">
        <v>12.121</v>
      </c>
      <c r="E16" s="3">
        <v>12.04</v>
      </c>
      <c r="F16" s="41" t="s">
        <v>22</v>
      </c>
      <c r="G16" s="50">
        <f>+I3</f>
        <v>31.997953475993171</v>
      </c>
      <c r="H16" s="41" t="s">
        <v>29</v>
      </c>
      <c r="I16" s="6"/>
    </row>
    <row r="17" spans="1:9" x14ac:dyDescent="0.3">
      <c r="A17">
        <v>1572</v>
      </c>
      <c r="B17" s="2">
        <v>5</v>
      </c>
      <c r="C17" s="3">
        <v>613.76909626993654</v>
      </c>
      <c r="D17" s="1">
        <v>8.0449999999999999</v>
      </c>
      <c r="E17" s="3">
        <v>12.719999999999999</v>
      </c>
      <c r="F17" s="41" t="s">
        <v>26</v>
      </c>
      <c r="G17" s="43" t="s">
        <v>29</v>
      </c>
      <c r="H17" s="41"/>
      <c r="I17" s="6"/>
    </row>
    <row r="18" spans="1:9" x14ac:dyDescent="0.3">
      <c r="A18">
        <v>1573</v>
      </c>
      <c r="B18" s="2">
        <v>9</v>
      </c>
      <c r="C18" s="3">
        <v>551.99386666589305</v>
      </c>
      <c r="D18" s="1">
        <v>2.6469999999999998</v>
      </c>
      <c r="E18" s="3">
        <v>13.4</v>
      </c>
      <c r="F18" s="41" t="s">
        <v>23</v>
      </c>
      <c r="G18" s="51">
        <f>+F5</f>
        <v>0.72307488975843048</v>
      </c>
      <c r="H18" s="41"/>
      <c r="I18" s="6"/>
    </row>
    <row r="19" spans="1:9" x14ac:dyDescent="0.3">
      <c r="A19">
        <v>1574</v>
      </c>
      <c r="B19" s="2">
        <v>8</v>
      </c>
      <c r="C19" s="3">
        <f>AVERAGE(C18,C20)</f>
        <v>553.52723438793601</v>
      </c>
      <c r="D19" s="4">
        <f>AVERAGE(D18,D20)</f>
        <v>2.4165000000000001</v>
      </c>
      <c r="E19" s="3">
        <v>11.8</v>
      </c>
      <c r="F19" s="41" t="s">
        <v>24</v>
      </c>
      <c r="G19" s="43" t="s">
        <v>29</v>
      </c>
      <c r="H19" s="41"/>
      <c r="I19" s="6"/>
    </row>
    <row r="20" spans="1:9" x14ac:dyDescent="0.3">
      <c r="A20">
        <v>1575</v>
      </c>
      <c r="B20" s="2">
        <v>6</v>
      </c>
      <c r="C20" s="3">
        <v>555.06060210997884</v>
      </c>
      <c r="D20" s="1">
        <v>2.1859999999999999</v>
      </c>
      <c r="E20" s="3">
        <v>10.200000000000001</v>
      </c>
      <c r="F20" s="41" t="s">
        <v>25</v>
      </c>
      <c r="G20" s="41">
        <v>28</v>
      </c>
      <c r="H20" s="41"/>
      <c r="I20" s="6" t="s">
        <v>32</v>
      </c>
    </row>
    <row r="21" spans="1:9" x14ac:dyDescent="0.3">
      <c r="A21">
        <v>1576</v>
      </c>
      <c r="B21" s="2">
        <v>8</v>
      </c>
      <c r="C21" s="3">
        <v>452.76961449046615</v>
      </c>
      <c r="D21" s="1">
        <v>1.101</v>
      </c>
      <c r="E21" s="3">
        <v>8.6000000000000014</v>
      </c>
      <c r="F21" s="6"/>
      <c r="G21" s="6"/>
      <c r="H21" s="6"/>
      <c r="I21" s="6"/>
    </row>
    <row r="22" spans="1:9" x14ac:dyDescent="0.3">
      <c r="A22">
        <v>1577</v>
      </c>
      <c r="B22" s="2">
        <v>11</v>
      </c>
      <c r="C22" s="3">
        <v>349.08354581450993</v>
      </c>
      <c r="D22" s="1">
        <v>2.78</v>
      </c>
      <c r="E22" s="3">
        <v>7.0000000000000018</v>
      </c>
      <c r="F22" s="6"/>
      <c r="G22" s="6"/>
      <c r="H22" s="6"/>
      <c r="I22" s="6"/>
    </row>
    <row r="23" spans="1:9" x14ac:dyDescent="0.3">
      <c r="A23">
        <v>1578</v>
      </c>
      <c r="B23" s="2">
        <v>23</v>
      </c>
      <c r="C23" s="3">
        <v>375.75024314251573</v>
      </c>
      <c r="D23" s="1">
        <v>3.78</v>
      </c>
      <c r="E23" s="3">
        <v>5.4</v>
      </c>
      <c r="F23" s="6"/>
      <c r="G23" s="6"/>
      <c r="H23" s="6"/>
      <c r="I23" s="6"/>
    </row>
    <row r="24" spans="1:9" x14ac:dyDescent="0.3">
      <c r="A24">
        <v>1579</v>
      </c>
      <c r="B24" s="2">
        <v>23</v>
      </c>
      <c r="C24" s="3">
        <v>364.69180976290187</v>
      </c>
      <c r="D24" s="1">
        <v>4.226</v>
      </c>
      <c r="E24" s="3">
        <v>7.28</v>
      </c>
    </row>
    <row r="25" spans="1:9" x14ac:dyDescent="0.3">
      <c r="A25">
        <v>1580</v>
      </c>
      <c r="B25" s="2">
        <v>14</v>
      </c>
      <c r="C25" s="3">
        <v>402.87117956914955</v>
      </c>
      <c r="D25" s="1">
        <v>4.8949999999999996</v>
      </c>
      <c r="E25" s="3">
        <v>9.16</v>
      </c>
    </row>
    <row r="26" spans="1:9" x14ac:dyDescent="0.3">
      <c r="A26">
        <v>1581</v>
      </c>
      <c r="B26" s="2">
        <v>24</v>
      </c>
      <c r="C26" s="3">
        <v>396.88550919522856</v>
      </c>
      <c r="D26" s="1">
        <v>4.1550000000000002</v>
      </c>
      <c r="E26" s="3">
        <v>11.040000000000001</v>
      </c>
    </row>
    <row r="27" spans="1:9" x14ac:dyDescent="0.3">
      <c r="A27">
        <v>1582</v>
      </c>
      <c r="B27" s="2">
        <v>25</v>
      </c>
      <c r="C27" s="3">
        <v>330.64933635845563</v>
      </c>
      <c r="D27" s="1">
        <v>3.04</v>
      </c>
      <c r="E27" s="3">
        <v>12.920000000000002</v>
      </c>
    </row>
    <row r="28" spans="1:9" x14ac:dyDescent="0.3">
      <c r="A28">
        <v>1583</v>
      </c>
      <c r="B28" s="2">
        <v>22</v>
      </c>
      <c r="C28" s="3">
        <v>279.62710300346748</v>
      </c>
      <c r="D28" s="1">
        <v>3.9580000000000002</v>
      </c>
      <c r="E28" s="3">
        <v>14.8</v>
      </c>
    </row>
    <row r="29" spans="1:9" x14ac:dyDescent="0.3">
      <c r="A29">
        <v>1584</v>
      </c>
      <c r="B29" s="2">
        <v>36</v>
      </c>
      <c r="C29" s="3">
        <v>270.67371190732649</v>
      </c>
      <c r="D29" s="4">
        <f>AVERAGE(D28,D30)</f>
        <v>5.4879999999999995</v>
      </c>
      <c r="E29" s="3">
        <v>16.84</v>
      </c>
    </row>
    <row r="30" spans="1:9" x14ac:dyDescent="0.3">
      <c r="A30">
        <v>1585</v>
      </c>
      <c r="B30" s="2">
        <v>21</v>
      </c>
      <c r="C30" s="3">
        <v>401.53459718697491</v>
      </c>
      <c r="D30" s="1">
        <v>7.0179999999999998</v>
      </c>
      <c r="E30" s="3">
        <v>18.88</v>
      </c>
    </row>
    <row r="33" spans="7:13" x14ac:dyDescent="0.3">
      <c r="G33" s="6" t="s">
        <v>36</v>
      </c>
      <c r="H33" s="6" t="s">
        <v>37</v>
      </c>
      <c r="I33" s="6" t="s">
        <v>33</v>
      </c>
      <c r="J33" s="6" t="s">
        <v>34</v>
      </c>
      <c r="K33" s="6" t="s">
        <v>35</v>
      </c>
      <c r="L33" s="6"/>
      <c r="M33" s="6"/>
    </row>
    <row r="34" spans="7:13" x14ac:dyDescent="0.3">
      <c r="G34" s="48">
        <f>+$H$3*C3+$I$3</f>
        <v>8.8483382429398851</v>
      </c>
      <c r="H34" s="48">
        <v>412.33762137136944</v>
      </c>
      <c r="I34" s="6">
        <f>+G34-B3</f>
        <v>4.8483382429398851</v>
      </c>
      <c r="J34" s="6">
        <f>+I34^2</f>
        <v>23.506383717953412</v>
      </c>
      <c r="K34" s="6">
        <f>+B3-AVERAGE($G$34:$G$61)</f>
        <v>-1.2592712813117828</v>
      </c>
      <c r="L34" s="6">
        <f>+K34^2</f>
        <v>1.5857641599366192</v>
      </c>
      <c r="M34" s="6"/>
    </row>
    <row r="35" spans="7:13" x14ac:dyDescent="0.3">
      <c r="G35" s="48">
        <f t="shared" ref="G35:G61" si="0">+$H$3*C4+$I$3</f>
        <v>4.6478317677816179</v>
      </c>
      <c r="H35" s="48">
        <v>487.15643935538446</v>
      </c>
      <c r="I35" s="6">
        <f t="shared" ref="I35:I61" si="1">+G35-B4</f>
        <v>1.6478317677816179</v>
      </c>
      <c r="J35" s="6">
        <f t="shared" ref="J35:J61" si="2">+I35^2</f>
        <v>2.7153495349102919</v>
      </c>
      <c r="K35" s="6">
        <f t="shared" ref="K35:K61" si="3">+B4-AVERAGE($G$34:$G$61)</f>
        <v>-2.2592712813117828</v>
      </c>
      <c r="L35" s="6">
        <f t="shared" ref="L35:L61" si="4">+K35^2</f>
        <v>5.1043067225601844</v>
      </c>
      <c r="M35" s="6"/>
    </row>
    <row r="36" spans="7:13" x14ac:dyDescent="0.3">
      <c r="G36" s="48">
        <f t="shared" si="0"/>
        <v>6.0022051058180637</v>
      </c>
      <c r="H36" s="48">
        <v>463.03253599748439</v>
      </c>
      <c r="I36" s="6">
        <f t="shared" si="1"/>
        <v>-1.9977948941819363</v>
      </c>
      <c r="J36" s="6">
        <f t="shared" si="2"/>
        <v>3.9911844392194142</v>
      </c>
      <c r="K36" s="6">
        <f t="shared" si="3"/>
        <v>2.7407287186882172</v>
      </c>
      <c r="L36" s="6">
        <f t="shared" si="4"/>
        <v>7.5115939094423565</v>
      </c>
      <c r="M36" s="6"/>
    </row>
    <row r="37" spans="7:13" x14ac:dyDescent="0.3">
      <c r="G37" s="48">
        <f t="shared" si="0"/>
        <v>2.0620741172648032</v>
      </c>
      <c r="H37" s="48">
        <v>533.21358321385276</v>
      </c>
      <c r="I37" s="6">
        <f t="shared" si="1"/>
        <v>-4.9379258827351968</v>
      </c>
      <c r="J37" s="6">
        <f t="shared" si="2"/>
        <v>24.383112023386172</v>
      </c>
      <c r="K37" s="6">
        <f t="shared" si="3"/>
        <v>1.7407287186882172</v>
      </c>
      <c r="L37" s="6">
        <f t="shared" si="4"/>
        <v>3.0301364720659225</v>
      </c>
      <c r="M37" s="6"/>
    </row>
    <row r="38" spans="7:13" x14ac:dyDescent="0.3">
      <c r="G38" s="48">
        <f t="shared" si="0"/>
        <v>4.1668623505899447</v>
      </c>
      <c r="H38" s="48">
        <v>495.72339752901416</v>
      </c>
      <c r="I38" s="6">
        <f t="shared" si="1"/>
        <v>-0.8331376494100553</v>
      </c>
      <c r="J38" s="6">
        <f t="shared" si="2"/>
        <v>0.69411834286451224</v>
      </c>
      <c r="K38" s="6">
        <f t="shared" si="3"/>
        <v>-0.25927128131178279</v>
      </c>
      <c r="L38" s="6">
        <f t="shared" si="4"/>
        <v>6.7221597313053605E-2</v>
      </c>
      <c r="M38" s="6"/>
    </row>
    <row r="39" spans="7:13" x14ac:dyDescent="0.3">
      <c r="G39" s="48">
        <f t="shared" si="0"/>
        <v>3.4758556974496955</v>
      </c>
      <c r="H39" s="48">
        <v>508.03150878007364</v>
      </c>
      <c r="I39" s="6">
        <f t="shared" si="1"/>
        <v>-0.52414430255030453</v>
      </c>
      <c r="J39" s="6">
        <f t="shared" si="2"/>
        <v>0.27472724989594516</v>
      </c>
      <c r="K39" s="6">
        <f t="shared" si="3"/>
        <v>-1.2592712813117828</v>
      </c>
      <c r="L39" s="6">
        <f t="shared" si="4"/>
        <v>1.5857641599366192</v>
      </c>
      <c r="M39" s="6"/>
    </row>
    <row r="40" spans="7:13" x14ac:dyDescent="0.3">
      <c r="G40" s="48">
        <f t="shared" si="0"/>
        <v>-5.3245613428671064</v>
      </c>
      <c r="H40" s="48">
        <v>664.78327302966409</v>
      </c>
      <c r="I40" s="6">
        <f t="shared" si="1"/>
        <v>-8.3245613428671064</v>
      </c>
      <c r="J40" s="6">
        <f t="shared" si="2"/>
        <v>69.2983215511574</v>
      </c>
      <c r="K40" s="6">
        <f t="shared" si="3"/>
        <v>-2.2592712813117828</v>
      </c>
      <c r="L40" s="6">
        <f t="shared" si="4"/>
        <v>5.1043067225601844</v>
      </c>
      <c r="M40" s="6"/>
    </row>
    <row r="41" spans="7:13" x14ac:dyDescent="0.3">
      <c r="G41" s="48">
        <f t="shared" si="0"/>
        <v>-7.4951643919457354</v>
      </c>
      <c r="H41" s="48">
        <v>703.44574275920854</v>
      </c>
      <c r="I41" s="6">
        <f t="shared" si="1"/>
        <v>-7.4951643919457354</v>
      </c>
      <c r="J41" s="6">
        <f t="shared" si="2"/>
        <v>56.177489262291282</v>
      </c>
      <c r="K41" s="6">
        <f t="shared" si="3"/>
        <v>-5.2592712813117828</v>
      </c>
      <c r="L41" s="6">
        <f t="shared" si="4"/>
        <v>27.659934410430882</v>
      </c>
      <c r="M41" s="6"/>
    </row>
    <row r="42" spans="7:13" x14ac:dyDescent="0.3">
      <c r="G42" s="48">
        <f t="shared" si="0"/>
        <v>-6.6840527376347012</v>
      </c>
      <c r="H42" s="48">
        <v>688.99833847891307</v>
      </c>
      <c r="I42" s="6">
        <f t="shared" si="1"/>
        <v>-10.684052737634701</v>
      </c>
      <c r="J42" s="6">
        <f t="shared" si="2"/>
        <v>114.14898290055956</v>
      </c>
      <c r="K42" s="6">
        <f t="shared" si="3"/>
        <v>-1.2592712813117828</v>
      </c>
      <c r="L42" s="6">
        <f t="shared" si="4"/>
        <v>1.5857641599366192</v>
      </c>
      <c r="M42" s="6"/>
    </row>
    <row r="43" spans="7:13" x14ac:dyDescent="0.3">
      <c r="G43" s="48">
        <f t="shared" si="0"/>
        <v>0.24664796044815063</v>
      </c>
      <c r="H43" s="48">
        <f>AVERAGE(H42,H44)</f>
        <v>565.54969315525386</v>
      </c>
      <c r="I43" s="6">
        <f t="shared" si="1"/>
        <v>-0.75335203955184937</v>
      </c>
      <c r="J43" s="6">
        <f t="shared" si="2"/>
        <v>0.56753929549693127</v>
      </c>
      <c r="K43" s="6">
        <f t="shared" si="3"/>
        <v>-4.2592712813117828</v>
      </c>
      <c r="L43" s="6">
        <f t="shared" si="4"/>
        <v>18.141391847807316</v>
      </c>
      <c r="M43" s="6"/>
    </row>
    <row r="44" spans="7:13" x14ac:dyDescent="0.3">
      <c r="G44" s="48">
        <f t="shared" si="0"/>
        <v>7.177348658531006</v>
      </c>
      <c r="H44" s="48">
        <v>442.10104783159466</v>
      </c>
      <c r="I44" s="6">
        <f t="shared" si="1"/>
        <v>4.177348658531006</v>
      </c>
      <c r="J44" s="6">
        <f t="shared" si="2"/>
        <v>17.450241814930795</v>
      </c>
      <c r="K44" s="6">
        <f t="shared" si="3"/>
        <v>-2.2592712813117828</v>
      </c>
      <c r="L44" s="6">
        <f t="shared" si="4"/>
        <v>5.1043067225601844</v>
      </c>
      <c r="M44" s="6"/>
    </row>
    <row r="45" spans="7:13" x14ac:dyDescent="0.3">
      <c r="G45" s="48">
        <f t="shared" si="0"/>
        <v>5.4277379576890326</v>
      </c>
      <c r="H45" s="48">
        <v>473.26486232476202</v>
      </c>
      <c r="I45" s="6">
        <f t="shared" si="1"/>
        <v>2.4277379576890326</v>
      </c>
      <c r="J45" s="6">
        <f t="shared" si="2"/>
        <v>5.8939115912041151</v>
      </c>
      <c r="K45" s="6">
        <f t="shared" si="3"/>
        <v>-2.2592712813117828</v>
      </c>
      <c r="L45" s="6">
        <f t="shared" si="4"/>
        <v>5.1043067225601844</v>
      </c>
      <c r="M45" s="6"/>
    </row>
    <row r="46" spans="7:13" x14ac:dyDescent="0.3">
      <c r="G46" s="48">
        <f t="shared" si="0"/>
        <v>4.4474799309021513</v>
      </c>
      <c r="H46" s="48">
        <f>AVERAGE(H45,H47)</f>
        <v>490.72507749578472</v>
      </c>
      <c r="I46" s="6">
        <f t="shared" si="1"/>
        <v>-2.5525200690978487</v>
      </c>
      <c r="J46" s="6">
        <f t="shared" si="2"/>
        <v>6.5153587031472862</v>
      </c>
      <c r="K46" s="6">
        <f t="shared" si="3"/>
        <v>1.7407287186882172</v>
      </c>
      <c r="L46" s="6">
        <f t="shared" si="4"/>
        <v>3.0301364720659225</v>
      </c>
      <c r="M46" s="6"/>
    </row>
    <row r="47" spans="7:13" x14ac:dyDescent="0.3">
      <c r="G47" s="48">
        <f t="shared" si="0"/>
        <v>3.4672219041152665</v>
      </c>
      <c r="H47" s="48">
        <v>508.18529266680741</v>
      </c>
      <c r="I47" s="6">
        <f t="shared" si="1"/>
        <v>1.4672219041152665</v>
      </c>
      <c r="J47" s="6">
        <f t="shared" si="2"/>
        <v>2.1527401159156283</v>
      </c>
      <c r="K47" s="6">
        <f t="shared" si="3"/>
        <v>-3.2592712813117828</v>
      </c>
      <c r="L47" s="6">
        <f t="shared" si="4"/>
        <v>10.622849285183751</v>
      </c>
      <c r="M47" s="6"/>
    </row>
    <row r="48" spans="7:13" x14ac:dyDescent="0.3">
      <c r="G48" s="48">
        <f t="shared" si="0"/>
        <v>-2.4605040698708152</v>
      </c>
      <c r="H48" s="48">
        <v>613.76909626993654</v>
      </c>
      <c r="I48" s="6">
        <f t="shared" si="1"/>
        <v>-7.4605040698708152</v>
      </c>
      <c r="J48" s="6">
        <f t="shared" si="2"/>
        <v>55.659120976558995</v>
      </c>
      <c r="K48" s="6">
        <f t="shared" si="3"/>
        <v>-0.25927128131178279</v>
      </c>
      <c r="L48" s="6">
        <f t="shared" si="4"/>
        <v>6.7221597313053605E-2</v>
      </c>
      <c r="M48" s="6"/>
    </row>
    <row r="49" spans="7:13" x14ac:dyDescent="0.3">
      <c r="G49" s="48">
        <f t="shared" si="0"/>
        <v>1.007704316041039</v>
      </c>
      <c r="H49" s="48">
        <v>551.99386666589305</v>
      </c>
      <c r="I49" s="6">
        <f t="shared" si="1"/>
        <v>-7.992295683958961</v>
      </c>
      <c r="J49" s="6">
        <f t="shared" si="2"/>
        <v>63.876790299829032</v>
      </c>
      <c r="K49" s="6">
        <f t="shared" si="3"/>
        <v>3.7407287186882172</v>
      </c>
      <c r="L49" s="6">
        <f t="shared" si="4"/>
        <v>13.993051346818792</v>
      </c>
      <c r="M49" s="6"/>
    </row>
    <row r="50" spans="7:13" x14ac:dyDescent="0.3">
      <c r="G50" s="48">
        <f t="shared" si="0"/>
        <v>0.92161740343282261</v>
      </c>
      <c r="H50" s="48">
        <f>AVERAGE(H49,H51)</f>
        <v>553.52723438793601</v>
      </c>
      <c r="I50" s="6">
        <f t="shared" si="1"/>
        <v>-7.0783825965671774</v>
      </c>
      <c r="J50" s="6">
        <f t="shared" si="2"/>
        <v>50.103500183385094</v>
      </c>
      <c r="K50" s="6">
        <f t="shared" si="3"/>
        <v>2.7407287186882172</v>
      </c>
      <c r="L50" s="6">
        <f t="shared" si="4"/>
        <v>7.5115939094423565</v>
      </c>
      <c r="M50" s="6"/>
    </row>
    <row r="51" spans="7:13" x14ac:dyDescent="0.3">
      <c r="G51" s="48">
        <f t="shared" si="0"/>
        <v>0.83553049082460973</v>
      </c>
      <c r="H51" s="48">
        <v>555.06060210997884</v>
      </c>
      <c r="I51" s="6">
        <f t="shared" si="1"/>
        <v>-5.1644695091753903</v>
      </c>
      <c r="J51" s="6">
        <f t="shared" si="2"/>
        <v>26.671745311202297</v>
      </c>
      <c r="K51" s="6">
        <f t="shared" si="3"/>
        <v>0.74072871868821721</v>
      </c>
      <c r="L51" s="6">
        <f t="shared" si="4"/>
        <v>0.54867903468948809</v>
      </c>
      <c r="M51" s="6"/>
    </row>
    <row r="52" spans="7:13" x14ac:dyDescent="0.3">
      <c r="G52" s="48">
        <f t="shared" si="0"/>
        <v>6.5783899401398429</v>
      </c>
      <c r="H52" s="48">
        <v>452.76961449046615</v>
      </c>
      <c r="I52" s="6">
        <f t="shared" si="1"/>
        <v>-1.4216100598601571</v>
      </c>
      <c r="J52" s="6">
        <f t="shared" si="2"/>
        <v>2.0209751622955996</v>
      </c>
      <c r="K52" s="6">
        <f t="shared" si="3"/>
        <v>2.7407287186882172</v>
      </c>
      <c r="L52" s="6">
        <f t="shared" si="4"/>
        <v>7.5115939094423565</v>
      </c>
      <c r="M52" s="6"/>
    </row>
    <row r="53" spans="7:13" x14ac:dyDescent="0.3">
      <c r="G53" s="48">
        <f t="shared" si="0"/>
        <v>12.399572559599434</v>
      </c>
      <c r="H53" s="48">
        <v>349.08354581450993</v>
      </c>
      <c r="I53" s="6">
        <f t="shared" si="1"/>
        <v>1.3995725595994344</v>
      </c>
      <c r="J53" s="6">
        <f t="shared" si="2"/>
        <v>1.9588033495837123</v>
      </c>
      <c r="K53" s="6">
        <f t="shared" si="3"/>
        <v>5.7407287186882172</v>
      </c>
      <c r="L53" s="6">
        <f t="shared" si="4"/>
        <v>32.955966221571657</v>
      </c>
      <c r="M53" s="6"/>
    </row>
    <row r="54" spans="7:13" x14ac:dyDescent="0.3">
      <c r="G54" s="48">
        <f t="shared" si="0"/>
        <v>10.902440717429652</v>
      </c>
      <c r="H54" s="48">
        <v>375.75024314251573</v>
      </c>
      <c r="I54" s="6">
        <f t="shared" si="1"/>
        <v>-12.097559282570348</v>
      </c>
      <c r="J54" s="6">
        <f t="shared" si="2"/>
        <v>146.350940595304</v>
      </c>
      <c r="K54" s="6">
        <f t="shared" si="3"/>
        <v>17.740728718688217</v>
      </c>
      <c r="L54" s="6">
        <f t="shared" si="4"/>
        <v>314.73345547008887</v>
      </c>
      <c r="M54" s="6"/>
    </row>
    <row r="55" spans="7:13" x14ac:dyDescent="0.3">
      <c r="G55" s="48">
        <f t="shared" si="0"/>
        <v>11.5232874812224</v>
      </c>
      <c r="H55" s="48">
        <v>364.69180976290187</v>
      </c>
      <c r="I55" s="6">
        <f t="shared" si="1"/>
        <v>-11.4767125187776</v>
      </c>
      <c r="J55" s="6">
        <f t="shared" si="2"/>
        <v>131.71493023866648</v>
      </c>
      <c r="K55" s="6">
        <f t="shared" si="3"/>
        <v>17.740728718688217</v>
      </c>
      <c r="L55" s="6">
        <f t="shared" si="4"/>
        <v>314.73345547008887</v>
      </c>
      <c r="M55" s="6"/>
    </row>
    <row r="56" spans="7:13" x14ac:dyDescent="0.3">
      <c r="G56" s="48">
        <f t="shared" si="0"/>
        <v>9.379806811387855</v>
      </c>
      <c r="H56" s="48">
        <v>402.87117956914955</v>
      </c>
      <c r="I56" s="6">
        <f t="shared" si="1"/>
        <v>-4.620193188612145</v>
      </c>
      <c r="J56" s="6">
        <f t="shared" si="2"/>
        <v>21.346185100098058</v>
      </c>
      <c r="K56" s="6">
        <f t="shared" si="3"/>
        <v>8.7407287186882172</v>
      </c>
      <c r="L56" s="6">
        <f t="shared" si="4"/>
        <v>76.40033853370096</v>
      </c>
      <c r="M56" s="6"/>
    </row>
    <row r="57" spans="7:13" x14ac:dyDescent="0.3">
      <c r="G57" s="48">
        <f t="shared" si="0"/>
        <v>9.7158565892551003</v>
      </c>
      <c r="H57" s="48">
        <v>396.88550919522856</v>
      </c>
      <c r="I57" s="6">
        <f t="shared" si="1"/>
        <v>-14.2841434107449</v>
      </c>
      <c r="J57" s="6">
        <f t="shared" si="2"/>
        <v>204.03675297872692</v>
      </c>
      <c r="K57" s="6">
        <f t="shared" si="3"/>
        <v>18.740728718688217</v>
      </c>
      <c r="L57" s="6">
        <f t="shared" si="4"/>
        <v>351.2149129074653</v>
      </c>
      <c r="M57" s="6"/>
    </row>
    <row r="58" spans="7:13" x14ac:dyDescent="0.3">
      <c r="G58" s="48">
        <f t="shared" si="0"/>
        <v>13.434512943195486</v>
      </c>
      <c r="H58" s="48">
        <v>330.64933635845563</v>
      </c>
      <c r="I58" s="6">
        <f t="shared" si="1"/>
        <v>-11.565487056804514</v>
      </c>
      <c r="J58" s="6">
        <f t="shared" si="2"/>
        <v>133.76049086111274</v>
      </c>
      <c r="K58" s="6">
        <f t="shared" si="3"/>
        <v>19.740728718688217</v>
      </c>
      <c r="L58" s="6">
        <f t="shared" si="4"/>
        <v>389.69637034484174</v>
      </c>
      <c r="M58" s="6"/>
    </row>
    <row r="59" spans="7:13" x14ac:dyDescent="0.3">
      <c r="G59" s="48">
        <f t="shared" si="0"/>
        <v>16.299022532620612</v>
      </c>
      <c r="H59" s="48">
        <v>279.62710300346748</v>
      </c>
      <c r="I59" s="6">
        <f t="shared" si="1"/>
        <v>-5.7009774673793885</v>
      </c>
      <c r="J59" s="6">
        <f t="shared" si="2"/>
        <v>32.501144083567503</v>
      </c>
      <c r="K59" s="6">
        <f t="shared" si="3"/>
        <v>16.740728718688217</v>
      </c>
      <c r="L59" s="6">
        <f t="shared" si="4"/>
        <v>280.25199803271244</v>
      </c>
      <c r="M59" s="6"/>
    </row>
    <row r="60" spans="7:13" x14ac:dyDescent="0.3">
      <c r="G60" s="48">
        <f t="shared" si="0"/>
        <v>16.801687213610354</v>
      </c>
      <c r="H60" s="48">
        <v>270.67371190732649</v>
      </c>
      <c r="I60" s="6">
        <f t="shared" si="1"/>
        <v>-19.198312786389646</v>
      </c>
      <c r="J60" s="6">
        <f t="shared" si="2"/>
        <v>368.5752138440522</v>
      </c>
      <c r="K60" s="6">
        <f t="shared" si="3"/>
        <v>30.740728718688217</v>
      </c>
      <c r="L60" s="6">
        <f t="shared" si="4"/>
        <v>944.99240215598252</v>
      </c>
      <c r="M60" s="6"/>
    </row>
    <row r="61" spans="7:13" x14ac:dyDescent="0.3">
      <c r="G61" s="48">
        <f t="shared" si="0"/>
        <v>9.4548457267594728</v>
      </c>
      <c r="H61" s="48">
        <v>401.53459718697491</v>
      </c>
      <c r="I61" s="6">
        <f t="shared" si="1"/>
        <v>-11.545154273240527</v>
      </c>
      <c r="J61" s="6">
        <f t="shared" si="2"/>
        <v>133.29058719292399</v>
      </c>
      <c r="K61" s="6">
        <f t="shared" si="3"/>
        <v>15.740728718688217</v>
      </c>
      <c r="L61" s="6">
        <f t="shared" si="4"/>
        <v>247.770540595336</v>
      </c>
      <c r="M61" s="6"/>
    </row>
    <row r="62" spans="7:13" x14ac:dyDescent="0.3">
      <c r="G62" s="6"/>
      <c r="H62" s="6"/>
      <c r="I62" s="6"/>
      <c r="J62" s="6">
        <f>+SUM(J34:J61)</f>
        <v>1699.6366407202393</v>
      </c>
      <c r="K62" s="6"/>
      <c r="L62" s="6">
        <f>+SUM(L34:L61)</f>
        <v>3077.619362893854</v>
      </c>
      <c r="M62" s="6"/>
    </row>
    <row r="63" spans="7:13" x14ac:dyDescent="0.3">
      <c r="G63" s="6"/>
      <c r="H63" s="6"/>
      <c r="I63" s="6"/>
      <c r="J63" s="6"/>
      <c r="K63" s="6" t="s">
        <v>38</v>
      </c>
      <c r="L63" s="36">
        <f>1-(J62/L62)</f>
        <v>0.44774306361197047</v>
      </c>
      <c r="M63" s="6" t="s">
        <v>29</v>
      </c>
    </row>
    <row r="64" spans="7:13" x14ac:dyDescent="0.3">
      <c r="G64" s="6"/>
      <c r="H64" s="6"/>
      <c r="I64" s="6"/>
      <c r="J64" s="6"/>
      <c r="K64" s="6"/>
      <c r="L64" s="6"/>
      <c r="M64" s="6"/>
    </row>
    <row r="65" spans="7:13" x14ac:dyDescent="0.3">
      <c r="G65" s="6"/>
      <c r="H65" s="6"/>
      <c r="I65" s="6"/>
      <c r="J65" s="6"/>
      <c r="K65" s="6"/>
      <c r="L65" s="6"/>
      <c r="M65" s="6"/>
    </row>
    <row r="66" spans="7:13" x14ac:dyDescent="0.3">
      <c r="G66" s="53" cm="1">
        <f t="array" ref="G66:H70">+LINEST(B3:B30, C3:C30,TRUE,TRUE)</f>
        <v>-6.3406960674572396E-2</v>
      </c>
      <c r="H66" s="6">
        <v>40.519980621345255</v>
      </c>
      <c r="I66" s="6"/>
      <c r="J66" s="6"/>
      <c r="K66" s="6"/>
      <c r="L66" s="6"/>
      <c r="M66" s="6"/>
    </row>
    <row r="67" spans="7:13" x14ac:dyDescent="0.3">
      <c r="G67" s="6">
        <v>1.0331220905587654E-2</v>
      </c>
      <c r="H67" s="6">
        <v>5.0531454087396535</v>
      </c>
      <c r="I67" s="6"/>
      <c r="J67" s="6"/>
      <c r="K67" s="6"/>
      <c r="L67" s="6"/>
      <c r="M67" s="6"/>
    </row>
    <row r="68" spans="7:13" x14ac:dyDescent="0.3">
      <c r="G68" s="36">
        <v>0.59163048473104107</v>
      </c>
      <c r="H68" s="6">
        <v>6.0884373702926524</v>
      </c>
      <c r="I68" s="6"/>
      <c r="J68" s="6"/>
      <c r="K68" s="6"/>
      <c r="L68" s="6"/>
      <c r="M68" s="6"/>
    </row>
    <row r="69" spans="7:13" x14ac:dyDescent="0.3">
      <c r="G69">
        <v>37.66782785653325</v>
      </c>
      <c r="H69">
        <v>26</v>
      </c>
    </row>
    <row r="70" spans="7:13" x14ac:dyDescent="0.3">
      <c r="G70">
        <v>1396.3113329457638</v>
      </c>
      <c r="H70">
        <v>963.7958099113788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CF39-57DF-694B-BE25-12C7749E9BD0}">
  <dimension ref="A1:N70"/>
  <sheetViews>
    <sheetView zoomScale="70" zoomScaleNormal="70" workbookViewId="0">
      <selection activeCell="R7" sqref="R7"/>
    </sheetView>
  </sheetViews>
  <sheetFormatPr baseColWidth="10" defaultColWidth="10.796875" defaultRowHeight="15.6" x14ac:dyDescent="0.3"/>
  <cols>
    <col min="1" max="1" width="10.796875" style="6"/>
    <col min="2" max="2" width="17" style="6" bestFit="1" customWidth="1"/>
    <col min="3" max="5" width="10.796875" style="6"/>
    <col min="6" max="6" width="16.296875" style="6" customWidth="1"/>
    <col min="7" max="7" width="11.296875" style="6" customWidth="1"/>
    <col min="8" max="16384" width="10.796875" style="6"/>
  </cols>
  <sheetData>
    <row r="1" spans="1:14" x14ac:dyDescent="0.3">
      <c r="F1" s="6" t="s">
        <v>30</v>
      </c>
    </row>
    <row r="2" spans="1:14" x14ac:dyDescent="0.3">
      <c r="A2" s="30" t="s">
        <v>13</v>
      </c>
      <c r="B2" s="30" t="s">
        <v>18</v>
      </c>
      <c r="C2" s="30" t="s">
        <v>9</v>
      </c>
      <c r="D2" s="30" t="s">
        <v>10</v>
      </c>
      <c r="E2" s="30" t="s">
        <v>11</v>
      </c>
      <c r="F2" s="30" t="s">
        <v>11</v>
      </c>
      <c r="G2" s="30" t="s">
        <v>10</v>
      </c>
      <c r="H2" s="30" t="s">
        <v>9</v>
      </c>
      <c r="I2" s="30" t="s">
        <v>31</v>
      </c>
    </row>
    <row r="3" spans="1:14" x14ac:dyDescent="0.3">
      <c r="A3" s="6">
        <v>1558</v>
      </c>
      <c r="B3" s="7">
        <v>0</v>
      </c>
      <c r="C3" s="39">
        <v>412.33762137136944</v>
      </c>
      <c r="D3" s="38">
        <v>31.498000000000001</v>
      </c>
      <c r="E3" s="37">
        <v>8</v>
      </c>
      <c r="F3" s="46" cm="1">
        <f t="array" ref="F3:I7">+LINEST(B3:B30, C3:E30,TRUE, TRUE)</f>
        <v>0.29053142280579458</v>
      </c>
      <c r="G3" s="47">
        <v>-0.11631546673565343</v>
      </c>
      <c r="H3" s="44">
        <v>-9.7894026442944867E-3</v>
      </c>
      <c r="I3" s="48">
        <v>5.080420221264351</v>
      </c>
    </row>
    <row r="4" spans="1:14" x14ac:dyDescent="0.3">
      <c r="A4" s="6">
        <v>1559</v>
      </c>
      <c r="B4" s="7">
        <v>1</v>
      </c>
      <c r="C4" s="9">
        <v>487.15643935538446</v>
      </c>
      <c r="D4" s="20">
        <v>14.706</v>
      </c>
      <c r="E4" s="9">
        <v>8.92</v>
      </c>
      <c r="F4" s="40">
        <v>0.15619968817587696</v>
      </c>
      <c r="G4" s="40">
        <v>6.5200589712697446E-2</v>
      </c>
      <c r="H4" s="40">
        <v>4.0834738276734148E-3</v>
      </c>
      <c r="I4" s="40">
        <v>2.590549448653154</v>
      </c>
    </row>
    <row r="5" spans="1:14" x14ac:dyDescent="0.3">
      <c r="A5" s="6">
        <v>1560</v>
      </c>
      <c r="B5" s="7">
        <v>1</v>
      </c>
      <c r="C5" s="9">
        <v>463.03253599748439</v>
      </c>
      <c r="D5" s="20">
        <v>13.21</v>
      </c>
      <c r="E5" s="9">
        <v>9.84</v>
      </c>
      <c r="F5" s="40">
        <v>0.4158870000832065</v>
      </c>
      <c r="G5" s="40">
        <v>2.287314963404528</v>
      </c>
      <c r="H5" s="40" t="e">
        <v>#N/A</v>
      </c>
      <c r="I5" s="40" t="e">
        <v>#N/A</v>
      </c>
    </row>
    <row r="6" spans="1:14" x14ac:dyDescent="0.3">
      <c r="A6" s="6">
        <v>1561</v>
      </c>
      <c r="B6" s="7">
        <v>1</v>
      </c>
      <c r="C6" s="9">
        <v>533.21358321385276</v>
      </c>
      <c r="D6" s="20">
        <v>20.085000000000001</v>
      </c>
      <c r="E6" s="9">
        <v>10.76</v>
      </c>
      <c r="F6" s="49">
        <v>5.6959800606040174</v>
      </c>
      <c r="G6" s="40">
        <v>24</v>
      </c>
      <c r="H6" s="40" t="e">
        <v>#N/A</v>
      </c>
      <c r="I6" s="40" t="e">
        <v>#N/A</v>
      </c>
    </row>
    <row r="7" spans="1:14" x14ac:dyDescent="0.3">
      <c r="A7" s="6">
        <v>1562</v>
      </c>
      <c r="B7" s="7">
        <v>0</v>
      </c>
      <c r="C7" s="9">
        <v>495.72339752901416</v>
      </c>
      <c r="D7" s="20">
        <v>11.044</v>
      </c>
      <c r="E7" s="9">
        <v>11.68</v>
      </c>
      <c r="F7" s="40">
        <v>89.400851910743569</v>
      </c>
      <c r="G7" s="40">
        <v>125.56343380354215</v>
      </c>
      <c r="H7" s="40" t="e">
        <v>#N/A</v>
      </c>
      <c r="I7" s="40" t="e">
        <v>#N/A</v>
      </c>
    </row>
    <row r="8" spans="1:14" x14ac:dyDescent="0.3">
      <c r="A8" s="6">
        <v>1563</v>
      </c>
      <c r="B8" s="7">
        <v>1</v>
      </c>
      <c r="C8" s="9">
        <v>508.03150878007364</v>
      </c>
      <c r="D8" s="20">
        <v>18.946000000000002</v>
      </c>
      <c r="E8" s="9">
        <v>12.6</v>
      </c>
      <c r="K8" s="6" cm="1">
        <f t="array" ref="K8:N8">+LINEST(B3:B30, C3:E30)</f>
        <v>0.29053142280579458</v>
      </c>
      <c r="L8" s="6">
        <v>-0.11631546673565343</v>
      </c>
      <c r="M8" s="6">
        <v>-9.7894026442944867E-3</v>
      </c>
      <c r="N8" s="6">
        <v>5.080420221264351</v>
      </c>
    </row>
    <row r="9" spans="1:14" x14ac:dyDescent="0.3">
      <c r="A9" s="6">
        <v>1564</v>
      </c>
      <c r="B9" s="7">
        <v>1</v>
      </c>
      <c r="C9" s="9">
        <v>664.78327302966409</v>
      </c>
      <c r="D9" s="20">
        <v>16.141999999999999</v>
      </c>
      <c r="E9" s="9">
        <v>12.08</v>
      </c>
    </row>
    <row r="10" spans="1:14" x14ac:dyDescent="0.3">
      <c r="A10" s="6">
        <v>1565</v>
      </c>
      <c r="B10" s="7">
        <v>2</v>
      </c>
      <c r="C10" s="9">
        <v>703.44574275920854</v>
      </c>
      <c r="D10" s="20">
        <v>10.471</v>
      </c>
      <c r="E10" s="9">
        <v>11.56</v>
      </c>
    </row>
    <row r="11" spans="1:14" x14ac:dyDescent="0.3">
      <c r="A11" s="6">
        <v>1566</v>
      </c>
      <c r="B11" s="7">
        <v>0</v>
      </c>
      <c r="C11" s="9">
        <v>688.99833847891307</v>
      </c>
      <c r="D11" s="20">
        <v>13.539</v>
      </c>
      <c r="E11" s="9">
        <v>11.040000000000001</v>
      </c>
      <c r="F11" s="45"/>
      <c r="G11" s="45" t="s">
        <v>28</v>
      </c>
      <c r="H11" s="45" t="s">
        <v>27</v>
      </c>
    </row>
    <row r="12" spans="1:14" x14ac:dyDescent="0.3">
      <c r="A12" s="6">
        <v>1567</v>
      </c>
      <c r="B12" s="7">
        <v>1</v>
      </c>
      <c r="C12" s="9">
        <f>AVERAGE(C11,C13)</f>
        <v>565.54969315525386</v>
      </c>
      <c r="D12" s="20">
        <v>16.422999999999998</v>
      </c>
      <c r="E12" s="9">
        <v>10.520000000000001</v>
      </c>
      <c r="F12" s="41" t="s">
        <v>19</v>
      </c>
      <c r="G12" s="42">
        <f>+H3</f>
        <v>-9.7894026442944867E-3</v>
      </c>
      <c r="H12" s="41" t="s">
        <v>29</v>
      </c>
    </row>
    <row r="13" spans="1:14" x14ac:dyDescent="0.3">
      <c r="A13" s="6">
        <v>1568</v>
      </c>
      <c r="B13" s="7">
        <v>0</v>
      </c>
      <c r="C13" s="9">
        <v>442.10104783159466</v>
      </c>
      <c r="D13" s="20">
        <v>11.426</v>
      </c>
      <c r="E13" s="9">
        <v>10</v>
      </c>
      <c r="F13" s="41" t="s">
        <v>20</v>
      </c>
      <c r="G13" s="41">
        <f>+G3</f>
        <v>-0.11631546673565343</v>
      </c>
      <c r="H13" s="41" t="s">
        <v>29</v>
      </c>
    </row>
    <row r="14" spans="1:14" x14ac:dyDescent="0.3">
      <c r="A14" s="6">
        <v>1569</v>
      </c>
      <c r="B14" s="7">
        <v>0</v>
      </c>
      <c r="C14" s="9">
        <v>473.26486232476202</v>
      </c>
      <c r="D14" s="20">
        <v>6.194</v>
      </c>
      <c r="E14" s="9">
        <v>10.68</v>
      </c>
      <c r="F14" s="41" t="s">
        <v>21</v>
      </c>
      <c r="G14" s="42">
        <f>+F3</f>
        <v>0.29053142280579458</v>
      </c>
      <c r="H14" s="41" t="s">
        <v>29</v>
      </c>
    </row>
    <row r="15" spans="1:14" x14ac:dyDescent="0.3">
      <c r="A15" s="6">
        <v>1570</v>
      </c>
      <c r="B15" s="7">
        <v>0</v>
      </c>
      <c r="C15" s="9">
        <f>AVERAGE(C14,C16)</f>
        <v>490.72507749578472</v>
      </c>
      <c r="D15" s="20">
        <v>15.801</v>
      </c>
      <c r="E15" s="9">
        <v>11.36</v>
      </c>
      <c r="F15" s="41"/>
      <c r="G15" s="41"/>
      <c r="H15" s="41"/>
    </row>
    <row r="16" spans="1:14" x14ac:dyDescent="0.3">
      <c r="A16" s="6">
        <v>1571</v>
      </c>
      <c r="B16" s="7">
        <v>4</v>
      </c>
      <c r="C16" s="9">
        <v>508.18529266680741</v>
      </c>
      <c r="D16" s="20">
        <v>12.121</v>
      </c>
      <c r="E16" s="9">
        <v>12.04</v>
      </c>
      <c r="F16" s="41" t="s">
        <v>22</v>
      </c>
      <c r="G16" s="50">
        <f>+I3</f>
        <v>5.080420221264351</v>
      </c>
      <c r="H16" s="41" t="s">
        <v>29</v>
      </c>
    </row>
    <row r="17" spans="1:12" x14ac:dyDescent="0.3">
      <c r="A17" s="6">
        <v>1572</v>
      </c>
      <c r="B17" s="7">
        <v>2</v>
      </c>
      <c r="C17" s="9">
        <v>613.76909626993654</v>
      </c>
      <c r="D17" s="20">
        <v>8.0449999999999999</v>
      </c>
      <c r="E17" s="9">
        <v>12.719999999999999</v>
      </c>
      <c r="F17" s="41" t="s">
        <v>26</v>
      </c>
      <c r="G17" s="43" t="s">
        <v>29</v>
      </c>
      <c r="H17" s="41"/>
    </row>
    <row r="18" spans="1:12" x14ac:dyDescent="0.3">
      <c r="A18" s="6">
        <v>1573</v>
      </c>
      <c r="B18" s="7">
        <v>2</v>
      </c>
      <c r="C18" s="9">
        <v>551.99386666589305</v>
      </c>
      <c r="D18" s="20">
        <v>2.6469999999999998</v>
      </c>
      <c r="E18" s="9">
        <v>13.4</v>
      </c>
      <c r="F18" s="41" t="s">
        <v>23</v>
      </c>
      <c r="G18" s="51">
        <f>+F5</f>
        <v>0.4158870000832065</v>
      </c>
      <c r="H18" s="41"/>
    </row>
    <row r="19" spans="1:12" x14ac:dyDescent="0.3">
      <c r="A19" s="6">
        <v>1574</v>
      </c>
      <c r="B19" s="7">
        <v>1</v>
      </c>
      <c r="C19" s="9">
        <f>AVERAGE(C18,C20)</f>
        <v>553.52723438793601</v>
      </c>
      <c r="D19" s="31">
        <f>AVERAGE(D18,D20)</f>
        <v>2.4165000000000001</v>
      </c>
      <c r="E19" s="9">
        <v>11.8</v>
      </c>
      <c r="F19" s="41" t="s">
        <v>24</v>
      </c>
      <c r="G19" s="43" t="s">
        <v>29</v>
      </c>
      <c r="H19" s="41"/>
    </row>
    <row r="20" spans="1:12" x14ac:dyDescent="0.3">
      <c r="A20" s="6">
        <v>1575</v>
      </c>
      <c r="B20" s="7">
        <v>3</v>
      </c>
      <c r="C20" s="9">
        <v>555.06060210997884</v>
      </c>
      <c r="D20" s="20">
        <v>2.1859999999999999</v>
      </c>
      <c r="E20" s="9">
        <v>10.200000000000001</v>
      </c>
      <c r="F20" s="41" t="s">
        <v>25</v>
      </c>
      <c r="G20" s="41">
        <v>28</v>
      </c>
      <c r="H20" s="41"/>
      <c r="I20" s="6" t="s">
        <v>32</v>
      </c>
    </row>
    <row r="21" spans="1:12" x14ac:dyDescent="0.3">
      <c r="A21" s="6">
        <v>1576</v>
      </c>
      <c r="B21" s="7">
        <v>1</v>
      </c>
      <c r="C21" s="9">
        <v>452.76961449046615</v>
      </c>
      <c r="D21" s="20">
        <v>1.101</v>
      </c>
      <c r="E21" s="9">
        <v>8.6000000000000014</v>
      </c>
    </row>
    <row r="22" spans="1:12" x14ac:dyDescent="0.3">
      <c r="A22" s="6">
        <v>1577</v>
      </c>
      <c r="B22" s="7">
        <v>4</v>
      </c>
      <c r="C22" s="9">
        <v>349.08354581450993</v>
      </c>
      <c r="D22" s="20">
        <v>2.78</v>
      </c>
      <c r="E22" s="9">
        <v>7.0000000000000018</v>
      </c>
    </row>
    <row r="23" spans="1:12" x14ac:dyDescent="0.3">
      <c r="A23" s="6">
        <v>1578</v>
      </c>
      <c r="B23" s="7">
        <v>7</v>
      </c>
      <c r="C23" s="9">
        <v>375.75024314251573</v>
      </c>
      <c r="D23" s="20">
        <v>3.78</v>
      </c>
      <c r="E23" s="9">
        <v>5.4</v>
      </c>
    </row>
    <row r="24" spans="1:12" x14ac:dyDescent="0.3">
      <c r="A24" s="6">
        <v>1579</v>
      </c>
      <c r="B24" s="7">
        <v>4</v>
      </c>
      <c r="C24" s="9">
        <v>364.69180976290187</v>
      </c>
      <c r="D24" s="20">
        <v>4.226</v>
      </c>
      <c r="E24" s="9">
        <v>7.28</v>
      </c>
    </row>
    <row r="25" spans="1:12" x14ac:dyDescent="0.3">
      <c r="A25" s="6">
        <v>1580</v>
      </c>
      <c r="B25" s="7">
        <v>3</v>
      </c>
      <c r="C25" s="9">
        <v>402.87117956914955</v>
      </c>
      <c r="D25" s="20">
        <v>4.8949999999999996</v>
      </c>
      <c r="E25" s="9">
        <v>9.16</v>
      </c>
    </row>
    <row r="26" spans="1:12" x14ac:dyDescent="0.3">
      <c r="A26" s="6">
        <v>1581</v>
      </c>
      <c r="B26" s="7">
        <v>8</v>
      </c>
      <c r="C26" s="9">
        <v>396.88550919522856</v>
      </c>
      <c r="D26" s="20">
        <v>4.1550000000000002</v>
      </c>
      <c r="E26" s="9">
        <v>11.040000000000001</v>
      </c>
    </row>
    <row r="27" spans="1:12" x14ac:dyDescent="0.3">
      <c r="A27" s="6">
        <v>1582</v>
      </c>
      <c r="B27" s="7">
        <v>1</v>
      </c>
      <c r="C27" s="9">
        <v>330.64933635845563</v>
      </c>
      <c r="D27" s="20">
        <v>3.04</v>
      </c>
      <c r="E27" s="9">
        <v>12.920000000000002</v>
      </c>
    </row>
    <row r="28" spans="1:12" x14ac:dyDescent="0.3">
      <c r="A28" s="6">
        <v>1583</v>
      </c>
      <c r="B28" s="7">
        <v>7</v>
      </c>
      <c r="C28" s="9">
        <v>279.62710300346748</v>
      </c>
      <c r="D28" s="20">
        <v>3.9580000000000002</v>
      </c>
      <c r="E28" s="9">
        <v>14.8</v>
      </c>
    </row>
    <row r="29" spans="1:12" x14ac:dyDescent="0.3">
      <c r="A29" s="6">
        <v>1584</v>
      </c>
      <c r="B29" s="7">
        <v>5</v>
      </c>
      <c r="C29" s="9">
        <v>270.67371190732649</v>
      </c>
      <c r="D29" s="31">
        <f>AVERAGE(D28,D30)</f>
        <v>5.4879999999999995</v>
      </c>
      <c r="E29" s="9">
        <v>16.84</v>
      </c>
    </row>
    <row r="30" spans="1:12" x14ac:dyDescent="0.3">
      <c r="A30" s="6">
        <v>1585</v>
      </c>
      <c r="B30" s="7">
        <v>11</v>
      </c>
      <c r="C30" s="9">
        <v>401.53459718697491</v>
      </c>
      <c r="D30" s="20">
        <v>7.0179999999999998</v>
      </c>
      <c r="E30" s="9">
        <v>18.88</v>
      </c>
    </row>
    <row r="32" spans="1:12" x14ac:dyDescent="0.3">
      <c r="I32" s="52" t="s">
        <v>29</v>
      </c>
      <c r="J32" s="52"/>
      <c r="K32" s="52"/>
      <c r="L32" s="52"/>
    </row>
    <row r="33" spans="7:12" x14ac:dyDescent="0.3">
      <c r="I33" s="6" t="s">
        <v>33</v>
      </c>
      <c r="J33" s="6" t="s">
        <v>34</v>
      </c>
      <c r="K33" s="6" t="s">
        <v>35</v>
      </c>
    </row>
    <row r="34" spans="7:12" x14ac:dyDescent="0.3">
      <c r="G34" s="48">
        <f>+$H$3*C3+$I$3</f>
        <v>1.0438812202693679</v>
      </c>
      <c r="H34" s="48">
        <v>412.33762137136944</v>
      </c>
      <c r="I34" s="6">
        <f>+G34-B3</f>
        <v>1.0438812202693679</v>
      </c>
      <c r="J34" s="6">
        <f>+I34^2</f>
        <v>1.0896880020310646</v>
      </c>
      <c r="K34" s="6">
        <f>+B3-AVERAGE($G$34:$G$61)</f>
        <v>-0.4180648245346732</v>
      </c>
      <c r="L34" s="6">
        <f>+K34^2</f>
        <v>0.17477819751320708</v>
      </c>
    </row>
    <row r="35" spans="7:12" x14ac:dyDescent="0.3">
      <c r="G35" s="48">
        <f t="shared" ref="G35:G61" si="0">+$H$3*C4+$I$3</f>
        <v>0.31144968565366327</v>
      </c>
      <c r="H35" s="48">
        <v>487.15643935538446</v>
      </c>
      <c r="I35" s="6">
        <f t="shared" ref="I35:I61" si="1">+G35-B4</f>
        <v>-0.68855031434633673</v>
      </c>
      <c r="J35" s="6">
        <f t="shared" ref="J35:J61" si="2">+I35^2</f>
        <v>0.47410153538643912</v>
      </c>
      <c r="K35" s="6">
        <f t="shared" ref="K35:K61" si="3">+B4-AVERAGE($G$34:$G$61)</f>
        <v>0.5819351754653268</v>
      </c>
      <c r="L35" s="6">
        <f t="shared" ref="L35:L61" si="4">+K35^2</f>
        <v>0.33864854844386072</v>
      </c>
    </row>
    <row r="36" spans="7:12" x14ac:dyDescent="0.3">
      <c r="G36" s="48">
        <f t="shared" si="0"/>
        <v>0.54760828897619529</v>
      </c>
      <c r="H36" s="48">
        <v>463.03253599748439</v>
      </c>
      <c r="I36" s="6">
        <f t="shared" si="1"/>
        <v>-0.45239171102380471</v>
      </c>
      <c r="J36" s="6">
        <f t="shared" si="2"/>
        <v>0.20465826020304562</v>
      </c>
      <c r="K36" s="6">
        <f t="shared" si="3"/>
        <v>0.5819351754653268</v>
      </c>
      <c r="L36" s="6">
        <f t="shared" si="4"/>
        <v>0.33864854844386072</v>
      </c>
    </row>
    <row r="37" spans="7:12" x14ac:dyDescent="0.3">
      <c r="G37" s="48">
        <f t="shared" si="0"/>
        <v>-0.13942224022307759</v>
      </c>
      <c r="H37" s="48">
        <v>533.21358321385276</v>
      </c>
      <c r="I37" s="6">
        <f t="shared" si="1"/>
        <v>-1.1394222402230776</v>
      </c>
      <c r="J37" s="6">
        <f t="shared" si="2"/>
        <v>1.2982830415149766</v>
      </c>
      <c r="K37" s="6">
        <f t="shared" si="3"/>
        <v>0.5819351754653268</v>
      </c>
      <c r="L37" s="6">
        <f t="shared" si="4"/>
        <v>0.33864854844386072</v>
      </c>
    </row>
    <row r="38" spans="7:12" x14ac:dyDescent="0.3">
      <c r="G38" s="48">
        <f t="shared" si="0"/>
        <v>0.22758428265517239</v>
      </c>
      <c r="H38" s="48">
        <v>495.72339752901416</v>
      </c>
      <c r="I38" s="6">
        <f t="shared" si="1"/>
        <v>0.22758428265517239</v>
      </c>
      <c r="J38" s="6">
        <f t="shared" si="2"/>
        <v>5.1794605711669398E-2</v>
      </c>
      <c r="K38" s="6">
        <f t="shared" si="3"/>
        <v>-0.4180648245346732</v>
      </c>
      <c r="L38" s="6">
        <f t="shared" si="4"/>
        <v>0.17477819751320708</v>
      </c>
    </row>
    <row r="39" spans="7:12" x14ac:dyDescent="0.3">
      <c r="G39" s="48">
        <f t="shared" si="0"/>
        <v>0.10709522582778064</v>
      </c>
      <c r="H39" s="48">
        <v>508.03150878007364</v>
      </c>
      <c r="I39" s="6">
        <f t="shared" si="1"/>
        <v>-0.89290477417221936</v>
      </c>
      <c r="J39" s="6">
        <f t="shared" si="2"/>
        <v>0.79727893573954201</v>
      </c>
      <c r="K39" s="6">
        <f t="shared" si="3"/>
        <v>0.5819351754653268</v>
      </c>
      <c r="L39" s="6">
        <f t="shared" si="4"/>
        <v>0.33864854844386072</v>
      </c>
    </row>
    <row r="40" spans="7:12" x14ac:dyDescent="0.3">
      <c r="G40" s="48">
        <f t="shared" si="0"/>
        <v>-1.4274109096149861</v>
      </c>
      <c r="H40" s="48">
        <v>664.78327302966409</v>
      </c>
      <c r="I40" s="6">
        <f t="shared" si="1"/>
        <v>-2.4274109096149861</v>
      </c>
      <c r="J40" s="6">
        <f t="shared" si="2"/>
        <v>5.8923237241178539</v>
      </c>
      <c r="K40" s="6">
        <f t="shared" si="3"/>
        <v>0.5819351754653268</v>
      </c>
      <c r="L40" s="6">
        <f t="shared" si="4"/>
        <v>0.33864854844386072</v>
      </c>
    </row>
    <row r="41" spans="7:12" x14ac:dyDescent="0.3">
      <c r="G41" s="48">
        <f t="shared" si="0"/>
        <v>-1.8058933930203445</v>
      </c>
      <c r="H41" s="48">
        <v>703.44574275920854</v>
      </c>
      <c r="I41" s="6">
        <f t="shared" si="1"/>
        <v>-3.8058933930203445</v>
      </c>
      <c r="J41" s="6">
        <f t="shared" si="2"/>
        <v>14.484824519035911</v>
      </c>
      <c r="K41" s="6">
        <f t="shared" si="3"/>
        <v>1.5819351754653268</v>
      </c>
      <c r="L41" s="6">
        <f t="shared" si="4"/>
        <v>2.5025188993745142</v>
      </c>
    </row>
    <row r="42" spans="7:12" x14ac:dyDescent="0.3">
      <c r="G42" s="48">
        <f t="shared" si="0"/>
        <v>-1.6644619353556287</v>
      </c>
      <c r="H42" s="48">
        <v>688.99833847891307</v>
      </c>
      <c r="I42" s="6">
        <f t="shared" si="1"/>
        <v>-1.6644619353556287</v>
      </c>
      <c r="J42" s="6">
        <f t="shared" si="2"/>
        <v>2.7704335342478053</v>
      </c>
      <c r="K42" s="6">
        <f t="shared" si="3"/>
        <v>-0.4180648245346732</v>
      </c>
      <c r="L42" s="6">
        <f t="shared" si="4"/>
        <v>0.17477819751320708</v>
      </c>
    </row>
    <row r="43" spans="7:12" x14ac:dyDescent="0.3">
      <c r="G43" s="48">
        <f t="shared" si="0"/>
        <v>-0.45597344038962628</v>
      </c>
      <c r="H43" s="48">
        <f>AVERAGE(H42,H44)</f>
        <v>565.54969315525386</v>
      </c>
      <c r="I43" s="6">
        <f t="shared" si="1"/>
        <v>-1.4559734403896263</v>
      </c>
      <c r="J43" s="6">
        <f t="shared" si="2"/>
        <v>2.1198586591200046</v>
      </c>
      <c r="K43" s="6">
        <f t="shared" si="3"/>
        <v>0.5819351754653268</v>
      </c>
      <c r="L43" s="6">
        <f t="shared" si="4"/>
        <v>0.33864854844386072</v>
      </c>
    </row>
    <row r="44" spans="7:12" x14ac:dyDescent="0.3">
      <c r="G44" s="48">
        <f t="shared" si="0"/>
        <v>0.75251505457637524</v>
      </c>
      <c r="H44" s="48">
        <v>442.10104783159466</v>
      </c>
      <c r="I44" s="6">
        <f t="shared" si="1"/>
        <v>0.75251505457637524</v>
      </c>
      <c r="J44" s="6">
        <f t="shared" si="2"/>
        <v>0.56627890736408504</v>
      </c>
      <c r="K44" s="6">
        <f t="shared" si="3"/>
        <v>-0.4180648245346732</v>
      </c>
      <c r="L44" s="6">
        <f t="shared" si="4"/>
        <v>0.17477819751320708</v>
      </c>
    </row>
    <row r="45" spans="7:12" x14ac:dyDescent="0.3">
      <c r="G45" s="48">
        <f t="shared" si="0"/>
        <v>0.44743992657065945</v>
      </c>
      <c r="H45" s="48">
        <v>473.26486232476202</v>
      </c>
      <c r="I45" s="6">
        <f t="shared" si="1"/>
        <v>0.44743992657065945</v>
      </c>
      <c r="J45" s="6">
        <f t="shared" si="2"/>
        <v>0.20020248788955713</v>
      </c>
      <c r="K45" s="6">
        <f t="shared" si="3"/>
        <v>-0.4180648245346732</v>
      </c>
      <c r="L45" s="6">
        <f t="shared" si="4"/>
        <v>0.17477819751320708</v>
      </c>
    </row>
    <row r="46" spans="7:12" x14ac:dyDescent="0.3">
      <c r="G46" s="48">
        <f t="shared" si="0"/>
        <v>0.27651485000549947</v>
      </c>
      <c r="H46" s="48">
        <f>AVERAGE(H45,H47)</f>
        <v>490.72507749578472</v>
      </c>
      <c r="I46" s="6">
        <f t="shared" si="1"/>
        <v>0.27651485000549947</v>
      </c>
      <c r="J46" s="6">
        <f t="shared" si="2"/>
        <v>7.6460462273563873E-2</v>
      </c>
      <c r="K46" s="6">
        <f t="shared" si="3"/>
        <v>-0.4180648245346732</v>
      </c>
      <c r="L46" s="6">
        <f t="shared" si="4"/>
        <v>0.17477819751320708</v>
      </c>
    </row>
    <row r="47" spans="7:12" x14ac:dyDescent="0.3">
      <c r="G47" s="48">
        <f t="shared" si="0"/>
        <v>0.1055897734403386</v>
      </c>
      <c r="H47" s="48">
        <v>508.18529266680741</v>
      </c>
      <c r="I47" s="6">
        <f t="shared" si="1"/>
        <v>-3.8944102265596614</v>
      </c>
      <c r="J47" s="6">
        <f t="shared" si="2"/>
        <v>15.166431012732474</v>
      </c>
      <c r="K47" s="6">
        <f t="shared" si="3"/>
        <v>3.5819351754653268</v>
      </c>
      <c r="L47" s="6">
        <f t="shared" si="4"/>
        <v>12.830259601235822</v>
      </c>
    </row>
    <row r="48" spans="7:12" x14ac:dyDescent="0.3">
      <c r="G48" s="48">
        <f t="shared" si="0"/>
        <v>-0.92801259274680348</v>
      </c>
      <c r="H48" s="48">
        <v>613.76909626993654</v>
      </c>
      <c r="I48" s="6">
        <f t="shared" si="1"/>
        <v>-2.9280125927468035</v>
      </c>
      <c r="J48" s="6">
        <f t="shared" si="2"/>
        <v>8.5732577432838593</v>
      </c>
      <c r="K48" s="6">
        <f t="shared" si="3"/>
        <v>1.5819351754653268</v>
      </c>
      <c r="L48" s="6">
        <f t="shared" si="4"/>
        <v>2.5025188993745142</v>
      </c>
    </row>
    <row r="49" spans="7:13" x14ac:dyDescent="0.3">
      <c r="G49" s="48">
        <f t="shared" si="0"/>
        <v>-0.32326999670908041</v>
      </c>
      <c r="H49" s="48">
        <v>551.99386666589305</v>
      </c>
      <c r="I49" s="6">
        <f t="shared" si="1"/>
        <v>-2.3232699967090804</v>
      </c>
      <c r="J49" s="6">
        <f t="shared" si="2"/>
        <v>5.3975834776086105</v>
      </c>
      <c r="K49" s="6">
        <f t="shared" si="3"/>
        <v>1.5819351754653268</v>
      </c>
      <c r="L49" s="6">
        <f t="shared" si="4"/>
        <v>2.5025188993745142</v>
      </c>
    </row>
    <row r="50" spans="7:13" x14ac:dyDescent="0.3">
      <c r="G50" s="48">
        <f t="shared" si="0"/>
        <v>-0.33828075074192387</v>
      </c>
      <c r="H50" s="48">
        <f>AVERAGE(H49,H51)</f>
        <v>553.52723438793601</v>
      </c>
      <c r="I50" s="6">
        <f t="shared" si="1"/>
        <v>-1.3382807507419239</v>
      </c>
      <c r="J50" s="6">
        <f t="shared" si="2"/>
        <v>1.7909953678063675</v>
      </c>
      <c r="K50" s="6">
        <f t="shared" si="3"/>
        <v>0.5819351754653268</v>
      </c>
      <c r="L50" s="6">
        <f t="shared" si="4"/>
        <v>0.33864854844386072</v>
      </c>
    </row>
    <row r="51" spans="7:13" x14ac:dyDescent="0.3">
      <c r="G51" s="48">
        <f t="shared" si="0"/>
        <v>-0.35329150477476556</v>
      </c>
      <c r="H51" s="48">
        <v>555.06060210997884</v>
      </c>
      <c r="I51" s="6">
        <f t="shared" si="1"/>
        <v>-3.3532915047747656</v>
      </c>
      <c r="J51" s="6">
        <f t="shared" si="2"/>
        <v>11.244563915994611</v>
      </c>
      <c r="K51" s="6">
        <f t="shared" si="3"/>
        <v>2.5819351754653268</v>
      </c>
      <c r="L51" s="6">
        <f t="shared" si="4"/>
        <v>6.6663892503051683</v>
      </c>
    </row>
    <row r="52" spans="7:13" x14ac:dyDescent="0.3">
      <c r="G52" s="48">
        <f t="shared" si="0"/>
        <v>0.64807615991518652</v>
      </c>
      <c r="H52" s="48">
        <v>452.76961449046615</v>
      </c>
      <c r="I52" s="6">
        <f t="shared" si="1"/>
        <v>-0.35192384008481348</v>
      </c>
      <c r="J52" s="6">
        <f t="shared" si="2"/>
        <v>0.12385038922004137</v>
      </c>
      <c r="K52" s="6">
        <f t="shared" si="3"/>
        <v>0.5819351754653268</v>
      </c>
      <c r="L52" s="6">
        <f t="shared" si="4"/>
        <v>0.33864854844386072</v>
      </c>
    </row>
    <row r="53" spans="7:13" x14ac:dyDescent="0.3">
      <c r="G53" s="48">
        <f t="shared" si="0"/>
        <v>1.663100834788092</v>
      </c>
      <c r="H53" s="48">
        <v>349.08354581450993</v>
      </c>
      <c r="I53" s="6">
        <f t="shared" si="1"/>
        <v>-2.336899165211908</v>
      </c>
      <c r="J53" s="6">
        <f t="shared" si="2"/>
        <v>5.4610977083681123</v>
      </c>
      <c r="K53" s="6">
        <f t="shared" si="3"/>
        <v>3.5819351754653268</v>
      </c>
      <c r="L53" s="6">
        <f t="shared" si="4"/>
        <v>12.830259601235822</v>
      </c>
    </row>
    <row r="54" spans="7:13" x14ac:dyDescent="0.3">
      <c r="G54" s="48">
        <f t="shared" si="0"/>
        <v>1.4020497974507111</v>
      </c>
      <c r="H54" s="48">
        <v>375.75024314251573</v>
      </c>
      <c r="I54" s="6">
        <f t="shared" si="1"/>
        <v>-5.5979502025492884</v>
      </c>
      <c r="J54" s="6">
        <f t="shared" si="2"/>
        <v>31.337046470221619</v>
      </c>
      <c r="K54" s="6">
        <f t="shared" si="3"/>
        <v>6.5819351754653272</v>
      </c>
      <c r="L54" s="6">
        <f t="shared" si="4"/>
        <v>43.321870654027791</v>
      </c>
    </row>
    <row r="55" spans="7:13" x14ac:dyDescent="0.3">
      <c r="G55" s="48">
        <f t="shared" si="0"/>
        <v>1.5103052544188578</v>
      </c>
      <c r="H55" s="48">
        <v>364.69180976290187</v>
      </c>
      <c r="I55" s="6">
        <f t="shared" si="1"/>
        <v>-2.4896947455811422</v>
      </c>
      <c r="J55" s="6">
        <f t="shared" si="2"/>
        <v>6.1985799261743484</v>
      </c>
      <c r="K55" s="6">
        <f t="shared" si="3"/>
        <v>3.5819351754653268</v>
      </c>
      <c r="L55" s="6">
        <f t="shared" si="4"/>
        <v>12.830259601235822</v>
      </c>
    </row>
    <row r="56" spans="7:13" x14ac:dyDescent="0.3">
      <c r="G56" s="48">
        <f t="shared" si="0"/>
        <v>1.1365520306800794</v>
      </c>
      <c r="H56" s="48">
        <v>402.87117956914955</v>
      </c>
      <c r="I56" s="6">
        <f t="shared" si="1"/>
        <v>-1.8634479693199206</v>
      </c>
      <c r="J56" s="6">
        <f t="shared" si="2"/>
        <v>3.4724383343625358</v>
      </c>
      <c r="K56" s="6">
        <f t="shared" si="3"/>
        <v>2.5819351754653268</v>
      </c>
      <c r="L56" s="6">
        <f t="shared" si="4"/>
        <v>6.6663892503051683</v>
      </c>
    </row>
    <row r="57" spans="7:13" x14ac:dyDescent="0.3">
      <c r="G57" s="48">
        <f t="shared" si="0"/>
        <v>1.1951481680664169</v>
      </c>
      <c r="H57" s="48">
        <v>396.88550919522856</v>
      </c>
      <c r="I57" s="6">
        <f t="shared" si="1"/>
        <v>-6.8048518319335827</v>
      </c>
      <c r="J57" s="6">
        <f t="shared" si="2"/>
        <v>46.306008454569834</v>
      </c>
      <c r="K57" s="6">
        <f t="shared" si="3"/>
        <v>7.5819351754653272</v>
      </c>
      <c r="L57" s="6">
        <f t="shared" si="4"/>
        <v>57.485741004958442</v>
      </c>
    </row>
    <row r="58" spans="7:13" x14ac:dyDescent="0.3">
      <c r="G58" s="48">
        <f t="shared" si="0"/>
        <v>1.8435607335826685</v>
      </c>
      <c r="H58" s="48">
        <v>330.64933635845563</v>
      </c>
      <c r="I58" s="6">
        <f t="shared" si="1"/>
        <v>0.84356073358266848</v>
      </c>
      <c r="J58" s="6">
        <f t="shared" si="2"/>
        <v>0.71159471124252982</v>
      </c>
      <c r="K58" s="6">
        <f t="shared" si="3"/>
        <v>0.5819351754653268</v>
      </c>
      <c r="L58" s="6">
        <f t="shared" si="4"/>
        <v>0.33864854844386072</v>
      </c>
    </row>
    <row r="59" spans="7:13" x14ac:dyDescent="0.3">
      <c r="G59" s="48">
        <f t="shared" si="0"/>
        <v>2.3430379197057998</v>
      </c>
      <c r="H59" s="48">
        <v>279.62710300346748</v>
      </c>
      <c r="I59" s="6">
        <f t="shared" si="1"/>
        <v>-4.6569620802941998</v>
      </c>
      <c r="J59" s="6">
        <f t="shared" si="2"/>
        <v>21.687295817298082</v>
      </c>
      <c r="K59" s="6">
        <f t="shared" si="3"/>
        <v>6.5819351754653272</v>
      </c>
      <c r="L59" s="6">
        <f t="shared" si="4"/>
        <v>43.321870654027791</v>
      </c>
    </row>
    <row r="60" spans="7:13" x14ac:dyDescent="0.3">
      <c r="G60" s="48">
        <f t="shared" si="0"/>
        <v>2.4306862701777647</v>
      </c>
      <c r="H60" s="48">
        <v>270.67371190732649</v>
      </c>
      <c r="I60" s="6">
        <f t="shared" si="1"/>
        <v>-2.5693137298222353</v>
      </c>
      <c r="J60" s="6">
        <f t="shared" si="2"/>
        <v>6.6013730422530461</v>
      </c>
      <c r="K60" s="6">
        <f t="shared" si="3"/>
        <v>4.5819351754653272</v>
      </c>
      <c r="L60" s="6">
        <f t="shared" si="4"/>
        <v>20.994129952166478</v>
      </c>
    </row>
    <row r="61" spans="7:13" x14ac:dyDescent="0.3">
      <c r="G61" s="48">
        <f t="shared" si="0"/>
        <v>1.1496363737864574</v>
      </c>
      <c r="H61" s="48">
        <v>401.53459718697491</v>
      </c>
      <c r="I61" s="6">
        <f t="shared" si="1"/>
        <v>-9.850363626213543</v>
      </c>
      <c r="J61" s="6">
        <f t="shared" si="2"/>
        <v>97.029663568630824</v>
      </c>
      <c r="K61" s="6">
        <f t="shared" si="3"/>
        <v>10.581935175465327</v>
      </c>
      <c r="L61" s="6">
        <f t="shared" si="4"/>
        <v>111.97735205775041</v>
      </c>
    </row>
    <row r="62" spans="7:13" x14ac:dyDescent="0.3">
      <c r="J62" s="6">
        <f>+SUM(J34:J61)</f>
        <v>291.12796661440245</v>
      </c>
      <c r="L62" s="6">
        <f>+SUM(L34:L61)</f>
        <v>340.52858444644625</v>
      </c>
    </row>
    <row r="63" spans="7:13" x14ac:dyDescent="0.3">
      <c r="L63" s="36">
        <f>1-(J62/L62)</f>
        <v>0.14507039963281809</v>
      </c>
      <c r="M63" s="6" t="s">
        <v>29</v>
      </c>
    </row>
    <row r="66" spans="7:8" x14ac:dyDescent="0.3">
      <c r="G66" s="53" cm="1">
        <f t="array" ref="G66:H70">+LINEST(B3:B30, C3:C30,TRUE,TRUE)</f>
        <v>-1.2159737862618456E-2</v>
      </c>
      <c r="H66" s="6">
        <v>8.3269787281508716</v>
      </c>
    </row>
    <row r="67" spans="7:8" x14ac:dyDescent="0.3">
      <c r="G67" s="6">
        <v>4.2566424597513973E-3</v>
      </c>
      <c r="H67" s="6">
        <v>2.0819836782800407</v>
      </c>
    </row>
    <row r="68" spans="7:8" x14ac:dyDescent="0.3">
      <c r="G68" s="6">
        <v>0.23888589266493832</v>
      </c>
      <c r="H68" s="6">
        <v>2.5085419487940657</v>
      </c>
    </row>
    <row r="69" spans="7:8" x14ac:dyDescent="0.3">
      <c r="G69" s="6">
        <v>8.1604494640566969</v>
      </c>
      <c r="H69" s="6">
        <v>26</v>
      </c>
    </row>
    <row r="70" spans="7:8" x14ac:dyDescent="0.3">
      <c r="G70" s="6">
        <v>51.351935283937991</v>
      </c>
      <c r="H70" s="6">
        <v>163.61235043034773</v>
      </c>
    </row>
  </sheetData>
  <mergeCells count="1">
    <mergeCell ref="I32:L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Andalusia index</vt:lpstr>
      <vt:lpstr>Datos para Figura 1</vt:lpstr>
      <vt:lpstr>Datos para Figura 2</vt:lpstr>
      <vt:lpstr>Datos para Tabla 4b</vt:lpstr>
      <vt:lpstr>Datos para Tabla 4a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Vazquez</dc:creator>
  <cp:lastModifiedBy>Federico Lopez</cp:lastModifiedBy>
  <dcterms:created xsi:type="dcterms:W3CDTF">2018-01-18T11:51:41Z</dcterms:created>
  <dcterms:modified xsi:type="dcterms:W3CDTF">2022-04-06T14:17:05Z</dcterms:modified>
</cp:coreProperties>
</file>