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molero\Documents\"/>
    </mc:Choice>
  </mc:AlternateContent>
  <bookViews>
    <workbookView xWindow="0" yWindow="0" windowWidth="20490" windowHeight="7620" activeTab="2"/>
  </bookViews>
  <sheets>
    <sheet name="1" sheetId="2" r:id="rId1"/>
    <sheet name="2" sheetId="1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C13" i="3"/>
  <c r="E10" i="3"/>
  <c r="E4" i="3"/>
  <c r="E5" i="3"/>
  <c r="E6" i="3"/>
  <c r="E7" i="3"/>
  <c r="E8" i="3"/>
  <c r="E9" i="3"/>
  <c r="E3" i="3"/>
  <c r="D12" i="3"/>
  <c r="C12" i="3"/>
  <c r="D10" i="3"/>
  <c r="C10" i="3"/>
  <c r="D11" i="3" l="1"/>
  <c r="C11" i="3"/>
  <c r="G45" i="1" l="1"/>
  <c r="G44" i="1"/>
  <c r="G38" i="1"/>
  <c r="F17" i="1"/>
  <c r="G17" i="1" s="1"/>
  <c r="F18" i="1"/>
  <c r="F19" i="1"/>
  <c r="H12" i="1"/>
  <c r="H13" i="1"/>
  <c r="H14" i="1"/>
  <c r="H15" i="1"/>
  <c r="H16" i="1"/>
  <c r="H17" i="1"/>
  <c r="H18" i="1"/>
  <c r="H19" i="1"/>
  <c r="H20" i="1"/>
  <c r="H11" i="1"/>
  <c r="G11" i="1"/>
  <c r="G12" i="1"/>
  <c r="G13" i="1"/>
  <c r="G14" i="1"/>
  <c r="G15" i="1"/>
  <c r="G16" i="1"/>
  <c r="G18" i="1"/>
  <c r="G19" i="1"/>
  <c r="F13" i="1"/>
  <c r="F14" i="1"/>
  <c r="F15" i="1" s="1"/>
  <c r="F16" i="1" s="1"/>
  <c r="F21" i="1" s="1"/>
  <c r="F22" i="1" s="1"/>
  <c r="H22" i="1" s="1"/>
  <c r="F12" i="1"/>
  <c r="I38" i="2"/>
  <c r="D50" i="2"/>
  <c r="E50" i="2"/>
  <c r="D51" i="2"/>
  <c r="E51" i="2"/>
  <c r="D52" i="2"/>
  <c r="E52" i="2"/>
  <c r="D53" i="2"/>
  <c r="D54" i="2" s="1"/>
  <c r="E5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3" i="2"/>
  <c r="D25" i="2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24" i="2"/>
  <c r="C19" i="2"/>
  <c r="C17" i="2"/>
  <c r="C16" i="2"/>
  <c r="F23" i="1" l="1"/>
  <c r="F24" i="1" s="1"/>
  <c r="F25" i="1" s="1"/>
  <c r="G22" i="1"/>
  <c r="G21" i="1"/>
  <c r="G20" i="1"/>
  <c r="H21" i="1"/>
  <c r="E54" i="2"/>
  <c r="D55" i="2"/>
  <c r="H8" i="1"/>
  <c r="G8" i="1"/>
  <c r="I3" i="1"/>
  <c r="I8" i="1" s="1"/>
  <c r="I4" i="1"/>
  <c r="I5" i="1"/>
  <c r="I6" i="1"/>
  <c r="I7" i="1"/>
  <c r="I2" i="1"/>
  <c r="G24" i="1" l="1"/>
  <c r="H24" i="1"/>
  <c r="G23" i="1"/>
  <c r="H23" i="1"/>
  <c r="F26" i="1"/>
  <c r="H25" i="1"/>
  <c r="G25" i="1"/>
  <c r="E55" i="2"/>
  <c r="D56" i="2"/>
  <c r="G26" i="1" l="1"/>
  <c r="H26" i="1"/>
  <c r="E56" i="2"/>
  <c r="D57" i="2"/>
  <c r="D58" i="2" l="1"/>
  <c r="E57" i="2"/>
  <c r="E58" i="2" l="1"/>
  <c r="D59" i="2"/>
  <c r="E59" i="2" l="1"/>
  <c r="D60" i="2"/>
  <c r="E60" i="2" l="1"/>
  <c r="D61" i="2"/>
  <c r="D62" i="2" l="1"/>
  <c r="E61" i="2"/>
  <c r="E62" i="2" l="1"/>
  <c r="D63" i="2"/>
  <c r="E63" i="2" l="1"/>
  <c r="D64" i="2"/>
  <c r="E64" i="2" l="1"/>
  <c r="D65" i="2"/>
  <c r="D66" i="2" l="1"/>
  <c r="E65" i="2"/>
  <c r="E66" i="2" l="1"/>
  <c r="D67" i="2"/>
  <c r="E67" i="2" l="1"/>
  <c r="D68" i="2"/>
  <c r="E68" i="2" l="1"/>
  <c r="D69" i="2"/>
  <c r="D70" i="2" l="1"/>
  <c r="E69" i="2"/>
  <c r="E70" i="2" l="1"/>
  <c r="D71" i="2"/>
  <c r="E71" i="2" l="1"/>
  <c r="D72" i="2"/>
  <c r="E72" i="2" l="1"/>
  <c r="D73" i="2"/>
  <c r="D74" i="2" l="1"/>
  <c r="E73" i="2"/>
  <c r="E74" i="2" l="1"/>
  <c r="D75" i="2"/>
  <c r="E75" i="2" l="1"/>
  <c r="D76" i="2"/>
  <c r="E76" i="2" l="1"/>
  <c r="D77" i="2"/>
  <c r="D78" i="2" l="1"/>
  <c r="E77" i="2"/>
  <c r="E78" i="2" l="1"/>
  <c r="D79" i="2"/>
  <c r="E79" i="2" l="1"/>
  <c r="D80" i="2"/>
  <c r="E80" i="2" l="1"/>
  <c r="D81" i="2"/>
  <c r="D82" i="2" l="1"/>
  <c r="E81" i="2"/>
  <c r="E82" i="2" l="1"/>
  <c r="D83" i="2"/>
  <c r="E83" i="2" l="1"/>
</calcChain>
</file>

<file path=xl/sharedStrings.xml><?xml version="1.0" encoding="utf-8"?>
<sst xmlns="http://schemas.openxmlformats.org/spreadsheetml/2006/main" count="60" uniqueCount="55">
  <si>
    <t>Año</t>
  </si>
  <si>
    <t>Flujos de Fondos de A</t>
  </si>
  <si>
    <t>Flujos de Fondos de B</t>
  </si>
  <si>
    <t>a) Supongo un horizonte de 7 años.</t>
  </si>
  <si>
    <t>A su vez, supongo que el capital necesario para reunir los 29.000 dólares que se necesitan en el año 3</t>
  </si>
  <si>
    <t>es invertido en bonos de mediano plazo  o "intermediate bonds"</t>
  </si>
  <si>
    <t xml:space="preserve">Por otro lado, hago el supuesto de que los flujos de fondos positivos son reinvertidos en acciones de grandes compañías, </t>
  </si>
  <si>
    <t>a excepción del flujo del año 4, el que supongo es reinvertido en acciones de compañías pequeñas.</t>
  </si>
  <si>
    <t>VA 0 (F-) =</t>
  </si>
  <si>
    <t>VF 7 (F+) =</t>
  </si>
  <si>
    <t>TIR M (TEA) =</t>
  </si>
  <si>
    <t>b)</t>
  </si>
  <si>
    <t>k</t>
  </si>
  <si>
    <t>VAN</t>
  </si>
  <si>
    <t>TIR =</t>
  </si>
  <si>
    <t>c) Si el costo de oportunidad es del 10% efectivo anual, se recomienda rechazar el proyecto, dado que el VAN es negativo</t>
  </si>
  <si>
    <t>Flujos de Fondos de A-B</t>
  </si>
  <si>
    <t>VAN de A</t>
  </si>
  <si>
    <t>VAN de B</t>
  </si>
  <si>
    <t>Si el costo de oportunidad del capital es menor que 6,65%, conviene B</t>
  </si>
  <si>
    <t>Si el costo de oportunidad del capital es 6,65%, se está indiferente entre A o B</t>
  </si>
  <si>
    <t>Si el costo de oportunidad del capital es mayor que 6,65% pero menor o igual que 7,56%, conviene A</t>
  </si>
  <si>
    <t>Si el costo de oportunidad del cpaital es mayor que 7,56%, se deben rechazar ambos proyectos.</t>
  </si>
  <si>
    <t>a)</t>
  </si>
  <si>
    <t>c.i)</t>
  </si>
  <si>
    <t>TIR de A-B =</t>
  </si>
  <si>
    <t>Dado que A-B es un proyecto de financiación normal y dado que su TIR es mayor que el costo de oportunidad</t>
  </si>
  <si>
    <t>del capital (k=5%), se recomienda rechazar A-B</t>
  </si>
  <si>
    <t>Por lo tanto, se recomienda rechazar pasar de B a A, es decir, se recomienda optar por B</t>
  </si>
  <si>
    <t>c.ii)</t>
  </si>
  <si>
    <t>VAN de A =</t>
  </si>
  <si>
    <t>VAN de B =</t>
  </si>
  <si>
    <t>Dado que el VAN de B es el mayor de los dos (siendo ambos positivos), se recomienda optar por B</t>
  </si>
  <si>
    <t>A</t>
  </si>
  <si>
    <t>B</t>
  </si>
  <si>
    <t>VAN (k = 10%)</t>
  </si>
  <si>
    <t>TIR</t>
  </si>
  <si>
    <t>VAN (k = 5%)</t>
  </si>
  <si>
    <t>A-B</t>
  </si>
  <si>
    <t>1)</t>
  </si>
  <si>
    <t>2) El proyecto de mayor TIR no es necesariamente el de mayor VAN porque estos proyectos tienen distinta</t>
  </si>
  <si>
    <t>escala. Por otro lado, un segundo motivo es que tienen diferentes estructuras temporales.</t>
  </si>
  <si>
    <t xml:space="preserve">3) El proyecto A, dado que tiene sus flujos positivos más cerca del momento 0 ( lo que hace que el valor actual de </t>
  </si>
  <si>
    <t>los flujos positivos no sea tan bajo en el caso de que la tasa de descuento sea alta)</t>
  </si>
  <si>
    <t>4)</t>
  </si>
  <si>
    <t>VAN (k = 9,65%)</t>
  </si>
  <si>
    <t>Aplicando el criterio VAN:</t>
  </si>
  <si>
    <t>si k = 5%, opto por B porque tiene mayor VAN</t>
  </si>
  <si>
    <t>si k = 9,65%, estoy indiferente entre A o B porque ambos tienen el mismo VAN</t>
  </si>
  <si>
    <t>si k = 10%, opto por A porque tiene mayor VAN</t>
  </si>
  <si>
    <t>Aplicando el criterio TIR:</t>
  </si>
  <si>
    <t xml:space="preserve">si k = 9,65%, dado que TIR de A-B = 9,65% = k, estoy indiferente entre aceptar o rechazar A-B. Es decir, estoy indiferente entre pasar de B a A o no hacerlo. </t>
  </si>
  <si>
    <t>Estoy indiferente entre A o B.</t>
  </si>
  <si>
    <t>si k = 10%, dado que TIR de A-B = 9,65% &lt; k, y dado que A-B es un proyecto de financiación normal, acepcto A-B. Es decir, acepto pasar de B a A. Opto por A.</t>
  </si>
  <si>
    <t>si k = 5%, dado que la TIR de A-B = 9,65% &gt; k, y dado que A-B es un proyecto de financiación normal, rechazo A-B. Es decir, rechazo pasar de B a A. Opto por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</si>
</sst>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0" fillId="0" borderId="0" xfId="0" applyNumberFormat="1"/>
    <xf numFmtId="10" fontId="0" fillId="0" borderId="0" xfId="0" applyNumberFormat="1"/>
    <xf numFmtId="0" fontId="2" fillId="2" borderId="2" xfId="0" applyFont="1" applyFill="1" applyBorder="1"/>
    <xf numFmtId="10" fontId="2" fillId="2" borderId="3" xfId="0" applyNumberFormat="1" applyFont="1" applyFill="1" applyBorder="1"/>
    <xf numFmtId="0" fontId="0" fillId="2" borderId="2" xfId="0" applyFill="1" applyBorder="1"/>
    <xf numFmtId="10" fontId="0" fillId="2" borderId="3" xfId="2" applyNumberFormat="1" applyFont="1" applyFill="1" applyBorder="1"/>
    <xf numFmtId="44" fontId="0" fillId="0" borderId="1" xfId="0" applyNumberFormat="1" applyBorder="1"/>
    <xf numFmtId="0" fontId="0" fillId="2" borderId="1" xfId="0" applyFill="1" applyBorder="1" applyAlignment="1">
      <alignment horizontal="center"/>
    </xf>
    <xf numFmtId="10" fontId="0" fillId="0" borderId="1" xfId="2" applyNumberFormat="1" applyFont="1" applyBorder="1"/>
    <xf numFmtId="10" fontId="0" fillId="3" borderId="1" xfId="2" applyNumberFormat="1" applyFont="1" applyFill="1" applyBorder="1"/>
    <xf numFmtId="44" fontId="0" fillId="3" borderId="1" xfId="0" applyNumberFormat="1" applyFill="1" applyBorder="1"/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44" fontId="0" fillId="0" borderId="8" xfId="1" applyFont="1" applyBorder="1"/>
    <xf numFmtId="44" fontId="0" fillId="0" borderId="9" xfId="1" applyFont="1" applyBorder="1"/>
    <xf numFmtId="0" fontId="0" fillId="0" borderId="9" xfId="0" applyBorder="1"/>
    <xf numFmtId="0" fontId="0" fillId="0" borderId="10" xfId="0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44" fontId="0" fillId="0" borderId="11" xfId="0" applyNumberFormat="1" applyBorder="1"/>
    <xf numFmtId="44" fontId="0" fillId="0" borderId="9" xfId="0" applyNumberFormat="1" applyBorder="1"/>
    <xf numFmtId="44" fontId="0" fillId="0" borderId="10" xfId="0" applyNumberFormat="1" applyBorder="1"/>
    <xf numFmtId="0" fontId="0" fillId="0" borderId="2" xfId="0" applyBorder="1"/>
    <xf numFmtId="10" fontId="0" fillId="0" borderId="4" xfId="0" applyNumberFormat="1" applyBorder="1" applyAlignment="1">
      <alignment horizontal="center"/>
    </xf>
    <xf numFmtId="44" fontId="0" fillId="0" borderId="4" xfId="0" applyNumberFormat="1" applyBorder="1"/>
    <xf numFmtId="8" fontId="0" fillId="0" borderId="4" xfId="0" applyNumberFormat="1" applyBorder="1"/>
    <xf numFmtId="0" fontId="0" fillId="0" borderId="0" xfId="0" applyBorder="1"/>
    <xf numFmtId="0" fontId="0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'1'!$E$22</c:f>
              <c:strCache>
                <c:ptCount val="1"/>
                <c:pt idx="0">
                  <c:v>VAN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'1'!$D$23:$D$83</c:f>
              <c:numCache>
                <c:formatCode>General</c:formatCode>
                <c:ptCount val="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</c:numCache>
            </c:numRef>
          </c:xVal>
          <c:yVal>
            <c:numRef>
              <c:f>'1'!$E$23:$E$83</c:f>
              <c:numCache>
                <c:formatCode>_("$"* #,##0.00_);_("$"* \(#,##0.00\);_("$"* "-"??_);_(@_)</c:formatCode>
                <c:ptCount val="61"/>
                <c:pt idx="0">
                  <c:v>36000</c:v>
                </c:pt>
                <c:pt idx="1">
                  <c:v>30332.402708201262</c:v>
                </c:pt>
                <c:pt idx="2">
                  <c:v>24975.383323465794</c:v>
                </c:pt>
                <c:pt idx="3">
                  <c:v>19908.799982382188</c:v>
                </c:pt>
                <c:pt idx="4">
                  <c:v>15114.002788902551</c:v>
                </c:pt>
                <c:pt idx="5">
                  <c:v>10573.710101684526</c:v>
                </c:pt>
                <c:pt idx="6">
                  <c:v>6271.8961440361454</c:v>
                </c:pt>
                <c:pt idx="7">
                  <c:v>2193.6888049500994</c:v>
                </c:pt>
                <c:pt idx="8">
                  <c:v>-1674.7233778851805</c:v>
                </c:pt>
                <c:pt idx="9">
                  <c:v>-5346.17595404241</c:v>
                </c:pt>
                <c:pt idx="10">
                  <c:v>-8832.6058205165318</c:v>
                </c:pt>
                <c:pt idx="11">
                  <c:v>-12145.121726546844</c:v>
                </c:pt>
                <c:pt idx="12">
                  <c:v>-15294.068668374748</c:v>
                </c:pt>
                <c:pt idx="13">
                  <c:v>-18289.086752458941</c:v>
                </c:pt>
                <c:pt idx="14">
                  <c:v>-21139.165046348586</c:v>
                </c:pt>
                <c:pt idx="15">
                  <c:v>-23852.690883627525</c:v>
                </c:pt>
                <c:pt idx="16">
                  <c:v>-26437.495042330382</c:v>
                </c:pt>
                <c:pt idx="17">
                  <c:v>-28900.893174313867</c:v>
                </c:pt>
                <c:pt idx="18">
                  <c:v>-31249.72382565499</c:v>
                </c:pt>
                <c:pt idx="19">
                  <c:v>-33490.383354724123</c:v>
                </c:pt>
                <c:pt idx="20">
                  <c:v>-35628.858024691348</c:v>
                </c:pt>
                <c:pt idx="21">
                  <c:v>-37670.753520468228</c:v>
                </c:pt>
                <c:pt idx="22">
                  <c:v>-39621.322116114738</c:v>
                </c:pt>
                <c:pt idx="23">
                  <c:v>-41485.487697240889</c:v>
                </c:pt>
                <c:pt idx="24">
                  <c:v>-43267.868823633646</c:v>
                </c:pt>
                <c:pt idx="25">
                  <c:v>-44972.800000000003</c:v>
                </c:pt>
                <c:pt idx="26">
                  <c:v>-46604.351307124329</c:v>
                </c:pt>
                <c:pt idx="27">
                  <c:v>-48166.34653170369</c:v>
                </c:pt>
                <c:pt idx="28">
                  <c:v>-49662.37992048265</c:v>
                </c:pt>
                <c:pt idx="29">
                  <c:v>-51095.831672910739</c:v>
                </c:pt>
                <c:pt idx="30">
                  <c:v>-52469.882276261618</c:v>
                </c:pt>
                <c:pt idx="31">
                  <c:v>-53787.525777864008</c:v>
                </c:pt>
                <c:pt idx="32">
                  <c:v>-55051.582080701228</c:v>
                </c:pt>
                <c:pt idx="33">
                  <c:v>-56264.708341042518</c:v>
                </c:pt>
                <c:pt idx="34">
                  <c:v>-57429.40953989682</c:v>
                </c:pt>
                <c:pt idx="35">
                  <c:v>-58548.048293852633</c:v>
                </c:pt>
                <c:pt idx="36">
                  <c:v>-59622.853965223272</c:v>
                </c:pt>
                <c:pt idx="37">
                  <c:v>-60655.931126294621</c:v>
                </c:pt>
                <c:pt idx="38">
                  <c:v>-61649.267427823164</c:v>
                </c:pt>
                <c:pt idx="39">
                  <c:v>-62604.740917706447</c:v>
                </c:pt>
                <c:pt idx="40">
                  <c:v>-63524.126851906956</c:v>
                </c:pt>
                <c:pt idx="41">
                  <c:v>-64409.104036214689</c:v>
                </c:pt>
                <c:pt idx="42">
                  <c:v>-65261.260734251307</c:v>
                </c:pt>
                <c:pt idx="43">
                  <c:v>-66082.100174218795</c:v>
                </c:pt>
                <c:pt idx="44">
                  <c:v>-66873.045684251643</c:v>
                </c:pt>
                <c:pt idx="45">
                  <c:v>-67635.445483819582</c:v>
                </c:pt>
                <c:pt idx="46">
                  <c:v>-68370.577156425308</c:v>
                </c:pt>
                <c:pt idx="47">
                  <c:v>-69079.651826830639</c:v>
                </c:pt>
                <c:pt idx="48">
                  <c:v>-69763.818064204228</c:v>
                </c:pt>
                <c:pt idx="49">
                  <c:v>-70424.165530903396</c:v>
                </c:pt>
                <c:pt idx="50">
                  <c:v>-71061.728395061742</c:v>
                </c:pt>
                <c:pt idx="51">
                  <c:v>-71677.488523744978</c:v>
                </c:pt>
                <c:pt idx="52">
                  <c:v>-72272.378472145123</c:v>
                </c:pt>
                <c:pt idx="53">
                  <c:v>-72847.284283098605</c:v>
                </c:pt>
                <c:pt idx="54">
                  <c:v>-73403.048110126809</c:v>
                </c:pt>
                <c:pt idx="55">
                  <c:v>-73940.47067619994</c:v>
                </c:pt>
                <c:pt idx="56">
                  <c:v>-74460.313579508758</c:v>
                </c:pt>
                <c:pt idx="57">
                  <c:v>-74963.301456686342</c:v>
                </c:pt>
                <c:pt idx="58">
                  <c:v>-75450.124013147812</c:v>
                </c:pt>
                <c:pt idx="59">
                  <c:v>-75921.437929503314</c:v>
                </c:pt>
                <c:pt idx="60">
                  <c:v>-76377.868652343765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8-4520-B993-468ED9A7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34239"/>
        <c:axId val="1305635071"/>
      </c:scatterChart>
      <c:valAx>
        <c:axId val="13056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5635071"/>
        <c:crosses val="autoZero"/>
        <c:crossBetween val="midCat"/>
      </c:valAx>
      <c:valAx>
        <c:axId val="13056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563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'2'!$G$10</c:f>
              <c:strCache>
                <c:ptCount val="1"/>
                <c:pt idx="0">
                  <c:v>VAN de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'2'!$F$11:$F$26</c:f>
              <c:numCache>
                <c:formatCode>0.00%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6.6509388692389981E-2</c:v>
                </c:pt>
                <c:pt idx="7">
                  <c:v>7.0919542586619144E-2</c:v>
                </c:pt>
                <c:pt idx="8">
                  <c:v>7.5606159995469158E-2</c:v>
                </c:pt>
                <c:pt idx="9">
                  <c:v>0.08</c:v>
                </c:pt>
                <c:pt idx="10">
                  <c:v>0.09</c:v>
                </c:pt>
                <c:pt idx="11">
                  <c:v>9.9999999999999992E-2</c:v>
                </c:pt>
                <c:pt idx="12">
                  <c:v>0.10999999999999999</c:v>
                </c:pt>
                <c:pt idx="13">
                  <c:v>0.11999999999999998</c:v>
                </c:pt>
                <c:pt idx="14">
                  <c:v>0.12999999999999998</c:v>
                </c:pt>
                <c:pt idx="15">
                  <c:v>0.13999999999999999</c:v>
                </c:pt>
              </c:numCache>
            </c:numRef>
          </c:xVal>
          <c:yVal>
            <c:numRef>
              <c:f>'2'!$G$11:$G$26</c:f>
              <c:numCache>
                <c:formatCode>_("$"* #,##0.00_);_("$"* \(#,##0.00\);_("$"* "-"??_);_(@_)</c:formatCode>
                <c:ptCount val="16"/>
                <c:pt idx="0">
                  <c:v>36000</c:v>
                </c:pt>
                <c:pt idx="1">
                  <c:v>30332.402708201262</c:v>
                </c:pt>
                <c:pt idx="2">
                  <c:v>24975.383323465794</c:v>
                </c:pt>
                <c:pt idx="3">
                  <c:v>19908.799982382188</c:v>
                </c:pt>
                <c:pt idx="4">
                  <c:v>15114.002788902551</c:v>
                </c:pt>
                <c:pt idx="5">
                  <c:v>10573.710101684526</c:v>
                </c:pt>
                <c:pt idx="6">
                  <c:v>3592.7136871919793</c:v>
                </c:pt>
                <c:pt idx="7">
                  <c:v>1829.4149017949967</c:v>
                </c:pt>
                <c:pt idx="8">
                  <c:v>0</c:v>
                </c:pt>
                <c:pt idx="9">
                  <c:v>-1674.7233778851805</c:v>
                </c:pt>
                <c:pt idx="10">
                  <c:v>-5346.17595404241</c:v>
                </c:pt>
                <c:pt idx="11">
                  <c:v>-8832.6058205165318</c:v>
                </c:pt>
                <c:pt idx="12">
                  <c:v>-12145.121726546844</c:v>
                </c:pt>
                <c:pt idx="13">
                  <c:v>-15294.068668374748</c:v>
                </c:pt>
                <c:pt idx="14">
                  <c:v>-18289.086752458941</c:v>
                </c:pt>
                <c:pt idx="15">
                  <c:v>-21139.165046348586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5-4775-B157-1CF5EEB81BD1}"/>
            </c:ext>
          </c:extLst>
        </c:ser>
        <c:ser>
          <c:idx val="1"/>
          <c:order val="1"/>
          <c:tx>
            <c:strRef>
              <c:f>'2'!$H$10</c:f>
              <c:strCache>
                <c:ptCount val="1"/>
                <c:pt idx="0">
                  <c:v>VAN de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'2'!$F$11:$F$26</c:f>
              <c:numCache>
                <c:formatCode>0.00%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6.6509388692389981E-2</c:v>
                </c:pt>
                <c:pt idx="7">
                  <c:v>7.0919542586619144E-2</c:v>
                </c:pt>
                <c:pt idx="8">
                  <c:v>7.5606159995469158E-2</c:v>
                </c:pt>
                <c:pt idx="9">
                  <c:v>0.08</c:v>
                </c:pt>
                <c:pt idx="10">
                  <c:v>0.09</c:v>
                </c:pt>
                <c:pt idx="11">
                  <c:v>9.9999999999999992E-2</c:v>
                </c:pt>
                <c:pt idx="12">
                  <c:v>0.10999999999999999</c:v>
                </c:pt>
                <c:pt idx="13">
                  <c:v>0.11999999999999998</c:v>
                </c:pt>
                <c:pt idx="14">
                  <c:v>0.12999999999999998</c:v>
                </c:pt>
                <c:pt idx="15">
                  <c:v>0.13999999999999999</c:v>
                </c:pt>
              </c:numCache>
            </c:numRef>
          </c:xVal>
          <c:yVal>
            <c:numRef>
              <c:f>'2'!$H$11:$H$26</c:f>
              <c:numCache>
                <c:formatCode>_("$"* #,##0.00_);_("$"* \(#,##0.00\);_("$"* "-"??_);_(@_)</c:formatCode>
                <c:ptCount val="16"/>
                <c:pt idx="0">
                  <c:v>70000</c:v>
                </c:pt>
                <c:pt idx="1">
                  <c:v>58342.154745490581</c:v>
                </c:pt>
                <c:pt idx="2">
                  <c:v>47338.433267308894</c:v>
                </c:pt>
                <c:pt idx="3">
                  <c:v>36946.109272617206</c:v>
                </c:pt>
                <c:pt idx="4">
                  <c:v>27125.630903356592</c:v>
                </c:pt>
                <c:pt idx="5">
                  <c:v>17840.357033285865</c:v>
                </c:pt>
                <c:pt idx="6">
                  <c:v>3592.7136871919502</c:v>
                </c:pt>
                <c:pt idx="7">
                  <c:v>0</c:v>
                </c:pt>
                <c:pt idx="8">
                  <c:v>-3724.678144210251</c:v>
                </c:pt>
                <c:pt idx="9">
                  <c:v>-7131.8679534267576</c:v>
                </c:pt>
                <c:pt idx="10">
                  <c:v>-14592.462187071098</c:v>
                </c:pt>
                <c:pt idx="11">
                  <c:v>-21665.062619915494</c:v>
                </c:pt>
                <c:pt idx="12">
                  <c:v>-28373.185681038129</c:v>
                </c:pt>
                <c:pt idx="13">
                  <c:v>-34738.724936038459</c:v>
                </c:pt>
                <c:pt idx="14">
                  <c:v>-40782.076416141441</c:v>
                </c:pt>
                <c:pt idx="15">
                  <c:v>-46522.253259527351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5-4775-B157-1CF5EEB8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81407"/>
        <c:axId val="1385870175"/>
      </c:scatterChart>
      <c:valAx>
        <c:axId val="13858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5870175"/>
        <c:crosses val="autoZero"/>
        <c:crossBetween val="midCat"/>
      </c:valAx>
      <c:valAx>
        <c:axId val="13858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58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428265</xdr:colOff>
      <xdr:row>21</xdr:row>
      <xdr:rowOff>186187</xdr:rowOff>
    </xdr:from>
    <xdr:to>
      <xdr:col>15</xdr:col>
      <xdr:colOff>195385</xdr:colOff>
      <xdr:row>36</xdr:row>
      <xdr:rowOff>81413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9</xdr:row>
      <xdr:rowOff>38100</xdr:rowOff>
    </xdr:from>
    <xdr:to>
      <xdr:col>13</xdr:col>
      <xdr:colOff>76200</xdr:colOff>
      <xdr:row>23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9"/>
  <sheetViews>
    <sheetView topLeftCell="A20" zoomScale="78" zoomScaleNormal="78" workbookViewId="0">
      <selection activeCell="G41" sqref="G41"/>
    </sheetView>
  </sheetViews>
  <sheetFormatPr baseColWidth="10" defaultRowHeight="15" x14ac:dyDescent="0.25"/>
  <cols>
    <col min="2" max="2" width="17" customWidth="1"/>
    <col min="3" max="3" width="23.7109375" customWidth="1"/>
    <col min="5" max="5" width="15" customWidth="1"/>
  </cols>
  <sheetData>
    <row r="2" spans="2:3" x14ac:dyDescent="0.25">
      <c r="B2" s="3" t="s">
        <v>0</v>
      </c>
      <c r="C2" s="3" t="s">
        <v>1</v>
      </c>
    </row>
    <row r="3" spans="2:3" x14ac:dyDescent="0.25">
      <c r="B3" s="1">
        <v>0</v>
      </c>
      <c r="C3" s="2">
        <v>-100000</v>
      </c>
    </row>
    <row r="4" spans="2:3" x14ac:dyDescent="0.25">
      <c r="B4" s="1">
        <v>1</v>
      </c>
      <c r="C4" s="2">
        <v>10000</v>
      </c>
    </row>
    <row r="5" spans="2:3" x14ac:dyDescent="0.25">
      <c r="B5" s="1">
        <v>2</v>
      </c>
      <c r="C5" s="2">
        <v>25000</v>
      </c>
    </row>
    <row r="6" spans="2:3" x14ac:dyDescent="0.25">
      <c r="B6" s="1">
        <v>3</v>
      </c>
      <c r="C6" s="2">
        <v>-29000</v>
      </c>
    </row>
    <row r="7" spans="2:3" x14ac:dyDescent="0.25">
      <c r="B7" s="1">
        <v>4</v>
      </c>
      <c r="C7" s="2">
        <v>40000</v>
      </c>
    </row>
    <row r="8" spans="2:3" x14ac:dyDescent="0.25">
      <c r="B8" s="1">
        <v>5</v>
      </c>
      <c r="C8" s="2">
        <v>90000</v>
      </c>
    </row>
    <row r="10" spans="2:3" x14ac:dyDescent="0.25">
      <c r="B10" t="s">
        <v>3</v>
      </c>
    </row>
    <row r="11" spans="2:3" x14ac:dyDescent="0.25">
      <c r="B11" t="s">
        <v>4</v>
      </c>
    </row>
    <row r="12" spans="2:3" x14ac:dyDescent="0.25">
      <c r="B12" t="s">
        <v>5</v>
      </c>
    </row>
    <row r="13" spans="2:3" x14ac:dyDescent="0.25">
      <c r="B13" t="s">
        <v>6</v>
      </c>
    </row>
    <row r="14" spans="2:3" x14ac:dyDescent="0.25">
      <c r="B14" t="s">
        <v>7</v>
      </c>
    </row>
    <row r="16" spans="2:3" x14ac:dyDescent="0.25">
      <c r="B16" t="s">
        <v>8</v>
      </c>
      <c r="C16" s="4">
        <f>-C3-C6/(1+0.064)^3</f>
        <v>124075.377969487</v>
      </c>
    </row>
    <row r="17" spans="2:5" x14ac:dyDescent="0.25">
      <c r="B17" t="s">
        <v>9</v>
      </c>
      <c r="C17" s="4">
        <f>+C4*(1+0.14)^6+C5*(1+0.14)^5+C7*(1+0.178)^3+C8*(1+0.14)^2</f>
        <v>252436.76087936005</v>
      </c>
    </row>
    <row r="18" spans="2:5" ht="15.75" thickBot="1" x14ac:dyDescent="0.3"/>
    <row r="19" spans="2:5" ht="15.75" thickBot="1" x14ac:dyDescent="0.3">
      <c r="B19" s="8" t="s">
        <v>10</v>
      </c>
      <c r="C19" s="9">
        <f>+((C17/C16)^(1/7))-1</f>
        <v>0.10679378851389809</v>
      </c>
    </row>
    <row r="22" spans="2:5" x14ac:dyDescent="0.25">
      <c r="B22" t="s">
        <v>11</v>
      </c>
      <c r="D22" t="s">
        <v>12</v>
      </c>
      <c r="E22" t="s">
        <v>13</v>
      </c>
    </row>
    <row r="23" spans="2:5" x14ac:dyDescent="0.25">
      <c r="D23">
        <v>0</v>
      </c>
      <c r="E23" s="4">
        <f>+NPV(D23,$C$4:$C$8)+$C$3</f>
        <v>36000</v>
      </c>
    </row>
    <row r="24" spans="2:5" x14ac:dyDescent="0.25">
      <c r="D24">
        <f>0.01+D23</f>
        <v>0.01</v>
      </c>
      <c r="E24" s="4">
        <f t="shared" ref="E24:E83" si="0">+NPV(D24,$C$4:$C$8)+$C$3</f>
        <v>30332.402708201262</v>
      </c>
    </row>
    <row r="25" spans="2:5" x14ac:dyDescent="0.25">
      <c r="D25">
        <f t="shared" ref="D25:D49" si="1">0.01+D24</f>
        <v>0.02</v>
      </c>
      <c r="E25" s="4">
        <f t="shared" si="0"/>
        <v>24975.383323465794</v>
      </c>
    </row>
    <row r="26" spans="2:5" x14ac:dyDescent="0.25">
      <c r="D26">
        <f t="shared" si="1"/>
        <v>0.03</v>
      </c>
      <c r="E26" s="4">
        <f t="shared" si="0"/>
        <v>19908.799982382188</v>
      </c>
    </row>
    <row r="27" spans="2:5" x14ac:dyDescent="0.25">
      <c r="D27">
        <f t="shared" si="1"/>
        <v>0.04</v>
      </c>
      <c r="E27" s="4">
        <f t="shared" si="0"/>
        <v>15114.002788902551</v>
      </c>
    </row>
    <row r="28" spans="2:5" x14ac:dyDescent="0.25">
      <c r="D28">
        <f t="shared" si="1"/>
        <v>0.05</v>
      </c>
      <c r="E28" s="4">
        <f t="shared" si="0"/>
        <v>10573.710101684526</v>
      </c>
    </row>
    <row r="29" spans="2:5" x14ac:dyDescent="0.25">
      <c r="D29">
        <f t="shared" si="1"/>
        <v>6.0000000000000005E-2</v>
      </c>
      <c r="E29" s="4">
        <f t="shared" si="0"/>
        <v>6271.8961440361454</v>
      </c>
    </row>
    <row r="30" spans="2:5" x14ac:dyDescent="0.25">
      <c r="D30">
        <f t="shared" si="1"/>
        <v>7.0000000000000007E-2</v>
      </c>
      <c r="E30" s="4">
        <f t="shared" si="0"/>
        <v>2193.6888049500994</v>
      </c>
    </row>
    <row r="31" spans="2:5" x14ac:dyDescent="0.25">
      <c r="D31">
        <f t="shared" si="1"/>
        <v>0.08</v>
      </c>
      <c r="E31" s="4">
        <f t="shared" si="0"/>
        <v>-1674.7233778851805</v>
      </c>
    </row>
    <row r="32" spans="2:5" x14ac:dyDescent="0.25">
      <c r="D32">
        <f t="shared" si="1"/>
        <v>0.09</v>
      </c>
      <c r="E32" s="4">
        <f t="shared" si="0"/>
        <v>-5346.17595404241</v>
      </c>
    </row>
    <row r="33" spans="4:9" x14ac:dyDescent="0.25">
      <c r="D33">
        <f t="shared" si="1"/>
        <v>9.9999999999999992E-2</v>
      </c>
      <c r="E33" s="4">
        <f t="shared" si="0"/>
        <v>-8832.6058205165318</v>
      </c>
    </row>
    <row r="34" spans="4:9" x14ac:dyDescent="0.25">
      <c r="D34">
        <f t="shared" si="1"/>
        <v>0.10999999999999999</v>
      </c>
      <c r="E34" s="4">
        <f t="shared" si="0"/>
        <v>-12145.121726546844</v>
      </c>
    </row>
    <row r="35" spans="4:9" x14ac:dyDescent="0.25">
      <c r="D35">
        <f t="shared" si="1"/>
        <v>0.11999999999999998</v>
      </c>
      <c r="E35" s="4">
        <f t="shared" si="0"/>
        <v>-15294.068668374748</v>
      </c>
    </row>
    <row r="36" spans="4:9" x14ac:dyDescent="0.25">
      <c r="D36">
        <f t="shared" si="1"/>
        <v>0.12999999999999998</v>
      </c>
      <c r="E36" s="4">
        <f t="shared" si="0"/>
        <v>-18289.086752458941</v>
      </c>
    </row>
    <row r="37" spans="4:9" ht="15.75" thickBot="1" x14ac:dyDescent="0.3">
      <c r="D37">
        <f t="shared" si="1"/>
        <v>0.13999999999999999</v>
      </c>
      <c r="E37" s="4">
        <f t="shared" si="0"/>
        <v>-21139.165046348586</v>
      </c>
    </row>
    <row r="38" spans="4:9" ht="15.75" thickBot="1" x14ac:dyDescent="0.3">
      <c r="D38">
        <f t="shared" si="1"/>
        <v>0.15</v>
      </c>
      <c r="E38" s="4">
        <f t="shared" si="0"/>
        <v>-23852.690883627525</v>
      </c>
      <c r="H38" s="6" t="s">
        <v>14</v>
      </c>
      <c r="I38" s="7">
        <f>+IRR(C3:C8)</f>
        <v>7.5606159995469158E-2</v>
      </c>
    </row>
    <row r="39" spans="4:9" x14ac:dyDescent="0.25">
      <c r="D39">
        <f t="shared" si="1"/>
        <v>0.16</v>
      </c>
      <c r="E39" s="4">
        <f t="shared" si="0"/>
        <v>-26437.495042330382</v>
      </c>
    </row>
    <row r="40" spans="4:9" x14ac:dyDescent="0.25">
      <c r="D40">
        <f t="shared" si="1"/>
        <v>0.17</v>
      </c>
      <c r="E40" s="4">
        <f t="shared" si="0"/>
        <v>-28900.893174313867</v>
      </c>
      <c r="G40" t="s">
        <v>15</v>
      </c>
    </row>
    <row r="41" spans="4:9" x14ac:dyDescent="0.25">
      <c r="D41">
        <f t="shared" si="1"/>
        <v>0.18000000000000002</v>
      </c>
      <c r="E41" s="4">
        <f t="shared" si="0"/>
        <v>-31249.72382565499</v>
      </c>
    </row>
    <row r="42" spans="4:9" x14ac:dyDescent="0.25">
      <c r="D42">
        <f t="shared" si="1"/>
        <v>0.19000000000000003</v>
      </c>
      <c r="E42" s="4">
        <f t="shared" si="0"/>
        <v>-33490.383354724123</v>
      </c>
    </row>
    <row r="43" spans="4:9" x14ac:dyDescent="0.25">
      <c r="D43">
        <f t="shared" si="1"/>
        <v>0.20000000000000004</v>
      </c>
      <c r="E43" s="4">
        <f t="shared" si="0"/>
        <v>-35628.858024691348</v>
      </c>
    </row>
    <row r="44" spans="4:9" x14ac:dyDescent="0.25">
      <c r="D44">
        <f t="shared" si="1"/>
        <v>0.21000000000000005</v>
      </c>
      <c r="E44" s="4">
        <f t="shared" si="0"/>
        <v>-37670.753520468228</v>
      </c>
    </row>
    <row r="45" spans="4:9" x14ac:dyDescent="0.25">
      <c r="D45">
        <f t="shared" si="1"/>
        <v>0.22000000000000006</v>
      </c>
      <c r="E45" s="4">
        <f t="shared" si="0"/>
        <v>-39621.322116114738</v>
      </c>
    </row>
    <row r="46" spans="4:9" x14ac:dyDescent="0.25">
      <c r="D46">
        <f t="shared" si="1"/>
        <v>0.23000000000000007</v>
      </c>
      <c r="E46" s="4">
        <f t="shared" si="0"/>
        <v>-41485.487697240889</v>
      </c>
    </row>
    <row r="47" spans="4:9" x14ac:dyDescent="0.25">
      <c r="D47">
        <f t="shared" si="1"/>
        <v>0.24000000000000007</v>
      </c>
      <c r="E47" s="4">
        <f t="shared" si="0"/>
        <v>-43267.868823633646</v>
      </c>
    </row>
    <row r="48" spans="4:9" x14ac:dyDescent="0.25">
      <c r="D48">
        <f t="shared" si="1"/>
        <v>0.25000000000000006</v>
      </c>
      <c r="E48" s="4">
        <f t="shared" si="0"/>
        <v>-44972.800000000003</v>
      </c>
    </row>
    <row r="49" spans="4:5" x14ac:dyDescent="0.25">
      <c r="D49">
        <f t="shared" si="1"/>
        <v>0.26000000000000006</v>
      </c>
      <c r="E49" s="4">
        <f t="shared" si="0"/>
        <v>-46604.351307124329</v>
      </c>
    </row>
    <row r="50" spans="4:5" x14ac:dyDescent="0.25">
      <c r="D50">
        <f t="shared" ref="D50:D83" si="2">0.01+D49</f>
        <v>0.27000000000000007</v>
      </c>
      <c r="E50" s="4">
        <f t="shared" si="0"/>
        <v>-48166.34653170369</v>
      </c>
    </row>
    <row r="51" spans="4:5" x14ac:dyDescent="0.25">
      <c r="D51">
        <f t="shared" si="2"/>
        <v>0.28000000000000008</v>
      </c>
      <c r="E51" s="4">
        <f t="shared" si="0"/>
        <v>-49662.37992048265</v>
      </c>
    </row>
    <row r="52" spans="4:5" x14ac:dyDescent="0.25">
      <c r="D52">
        <f t="shared" si="2"/>
        <v>0.29000000000000009</v>
      </c>
      <c r="E52" s="4">
        <f t="shared" si="0"/>
        <v>-51095.831672910739</v>
      </c>
    </row>
    <row r="53" spans="4:5" x14ac:dyDescent="0.25">
      <c r="D53">
        <f t="shared" si="2"/>
        <v>0.3000000000000001</v>
      </c>
      <c r="E53" s="4">
        <f t="shared" si="0"/>
        <v>-52469.882276261618</v>
      </c>
    </row>
    <row r="54" spans="4:5" x14ac:dyDescent="0.25">
      <c r="D54">
        <f t="shared" si="2"/>
        <v>0.31000000000000011</v>
      </c>
      <c r="E54" s="4">
        <f t="shared" si="0"/>
        <v>-53787.525777864008</v>
      </c>
    </row>
    <row r="55" spans="4:5" x14ac:dyDescent="0.25">
      <c r="D55">
        <f t="shared" si="2"/>
        <v>0.32000000000000012</v>
      </c>
      <c r="E55" s="4">
        <f t="shared" si="0"/>
        <v>-55051.582080701228</v>
      </c>
    </row>
    <row r="56" spans="4:5" x14ac:dyDescent="0.25">
      <c r="D56">
        <f t="shared" si="2"/>
        <v>0.33000000000000013</v>
      </c>
      <c r="E56" s="4">
        <f t="shared" si="0"/>
        <v>-56264.708341042518</v>
      </c>
    </row>
    <row r="57" spans="4:5" x14ac:dyDescent="0.25">
      <c r="D57">
        <f t="shared" si="2"/>
        <v>0.34000000000000014</v>
      </c>
      <c r="E57" s="4">
        <f t="shared" si="0"/>
        <v>-57429.40953989682</v>
      </c>
    </row>
    <row r="58" spans="4:5" x14ac:dyDescent="0.25">
      <c r="D58">
        <f t="shared" si="2"/>
        <v>0.35000000000000014</v>
      </c>
      <c r="E58" s="4">
        <f t="shared" si="0"/>
        <v>-58548.048293852633</v>
      </c>
    </row>
    <row r="59" spans="4:5" x14ac:dyDescent="0.25">
      <c r="D59">
        <f t="shared" si="2"/>
        <v>0.36000000000000015</v>
      </c>
      <c r="E59" s="4">
        <f t="shared" si="0"/>
        <v>-59622.853965223272</v>
      </c>
    </row>
    <row r="60" spans="4:5" x14ac:dyDescent="0.25">
      <c r="D60">
        <f t="shared" si="2"/>
        <v>0.37000000000000016</v>
      </c>
      <c r="E60" s="4">
        <f t="shared" si="0"/>
        <v>-60655.931126294621</v>
      </c>
    </row>
    <row r="61" spans="4:5" x14ac:dyDescent="0.25">
      <c r="D61">
        <f t="shared" si="2"/>
        <v>0.38000000000000017</v>
      </c>
      <c r="E61" s="4">
        <f t="shared" si="0"/>
        <v>-61649.267427823164</v>
      </c>
    </row>
    <row r="62" spans="4:5" x14ac:dyDescent="0.25">
      <c r="D62">
        <f t="shared" si="2"/>
        <v>0.39000000000000018</v>
      </c>
      <c r="E62" s="4">
        <f t="shared" si="0"/>
        <v>-62604.740917706447</v>
      </c>
    </row>
    <row r="63" spans="4:5" x14ac:dyDescent="0.25">
      <c r="D63">
        <f t="shared" si="2"/>
        <v>0.40000000000000019</v>
      </c>
      <c r="E63" s="4">
        <f t="shared" si="0"/>
        <v>-63524.126851906956</v>
      </c>
    </row>
    <row r="64" spans="4:5" x14ac:dyDescent="0.25">
      <c r="D64">
        <f t="shared" si="2"/>
        <v>0.4100000000000002</v>
      </c>
      <c r="E64" s="4">
        <f t="shared" si="0"/>
        <v>-64409.104036214689</v>
      </c>
    </row>
    <row r="65" spans="4:5" x14ac:dyDescent="0.25">
      <c r="D65">
        <f t="shared" si="2"/>
        <v>0.42000000000000021</v>
      </c>
      <c r="E65" s="4">
        <f t="shared" si="0"/>
        <v>-65261.260734251307</v>
      </c>
    </row>
    <row r="66" spans="4:5" x14ac:dyDescent="0.25">
      <c r="D66">
        <f t="shared" si="2"/>
        <v>0.43000000000000022</v>
      </c>
      <c r="E66" s="4">
        <f t="shared" si="0"/>
        <v>-66082.100174218795</v>
      </c>
    </row>
    <row r="67" spans="4:5" x14ac:dyDescent="0.25">
      <c r="D67">
        <f t="shared" si="2"/>
        <v>0.44000000000000022</v>
      </c>
      <c r="E67" s="4">
        <f t="shared" si="0"/>
        <v>-66873.045684251643</v>
      </c>
    </row>
    <row r="68" spans="4:5" x14ac:dyDescent="0.25">
      <c r="D68">
        <f t="shared" si="2"/>
        <v>0.45000000000000023</v>
      </c>
      <c r="E68" s="4">
        <f t="shared" si="0"/>
        <v>-67635.445483819582</v>
      </c>
    </row>
    <row r="69" spans="4:5" x14ac:dyDescent="0.25">
      <c r="D69">
        <f t="shared" si="2"/>
        <v>0.46000000000000024</v>
      </c>
      <c r="E69" s="4">
        <f t="shared" si="0"/>
        <v>-68370.577156425308</v>
      </c>
    </row>
    <row r="70" spans="4:5" x14ac:dyDescent="0.25">
      <c r="D70">
        <f t="shared" si="2"/>
        <v>0.47000000000000025</v>
      </c>
      <c r="E70" s="4">
        <f t="shared" si="0"/>
        <v>-69079.651826830639</v>
      </c>
    </row>
    <row r="71" spans="4:5" x14ac:dyDescent="0.25">
      <c r="D71">
        <f t="shared" si="2"/>
        <v>0.48000000000000026</v>
      </c>
      <c r="E71" s="4">
        <f t="shared" si="0"/>
        <v>-69763.818064204228</v>
      </c>
    </row>
    <row r="72" spans="4:5" x14ac:dyDescent="0.25">
      <c r="D72">
        <f t="shared" si="2"/>
        <v>0.49000000000000027</v>
      </c>
      <c r="E72" s="4">
        <f t="shared" si="0"/>
        <v>-70424.165530903396</v>
      </c>
    </row>
    <row r="73" spans="4:5" x14ac:dyDescent="0.25">
      <c r="D73">
        <f t="shared" si="2"/>
        <v>0.50000000000000022</v>
      </c>
      <c r="E73" s="4">
        <f t="shared" si="0"/>
        <v>-71061.728395061742</v>
      </c>
    </row>
    <row r="74" spans="4:5" x14ac:dyDescent="0.25">
      <c r="D74">
        <f t="shared" si="2"/>
        <v>0.51000000000000023</v>
      </c>
      <c r="E74" s="4">
        <f t="shared" si="0"/>
        <v>-71677.488523744978</v>
      </c>
    </row>
    <row r="75" spans="4:5" x14ac:dyDescent="0.25">
      <c r="D75">
        <f t="shared" si="2"/>
        <v>0.52000000000000024</v>
      </c>
      <c r="E75" s="4">
        <f t="shared" si="0"/>
        <v>-72272.378472145123</v>
      </c>
    </row>
    <row r="76" spans="4:5" x14ac:dyDescent="0.25">
      <c r="D76">
        <f t="shared" si="2"/>
        <v>0.53000000000000025</v>
      </c>
      <c r="E76" s="4">
        <f t="shared" si="0"/>
        <v>-72847.284283098605</v>
      </c>
    </row>
    <row r="77" spans="4:5" x14ac:dyDescent="0.25">
      <c r="D77">
        <f t="shared" si="2"/>
        <v>0.54000000000000026</v>
      </c>
      <c r="E77" s="4">
        <f t="shared" si="0"/>
        <v>-73403.048110126809</v>
      </c>
    </row>
    <row r="78" spans="4:5" x14ac:dyDescent="0.25">
      <c r="D78">
        <f t="shared" si="2"/>
        <v>0.55000000000000027</v>
      </c>
      <c r="E78" s="4">
        <f t="shared" si="0"/>
        <v>-73940.47067619994</v>
      </c>
    </row>
    <row r="79" spans="4:5" x14ac:dyDescent="0.25">
      <c r="D79">
        <f t="shared" si="2"/>
        <v>0.56000000000000028</v>
      </c>
      <c r="E79" s="4">
        <f t="shared" si="0"/>
        <v>-74460.313579508758</v>
      </c>
    </row>
    <row r="80" spans="4:5" x14ac:dyDescent="0.25">
      <c r="D80">
        <f t="shared" si="2"/>
        <v>0.57000000000000028</v>
      </c>
      <c r="E80" s="4">
        <f t="shared" si="0"/>
        <v>-74963.301456686342</v>
      </c>
    </row>
    <row r="81" spans="4:5" x14ac:dyDescent="0.25">
      <c r="D81">
        <f t="shared" si="2"/>
        <v>0.58000000000000029</v>
      </c>
      <c r="E81" s="4">
        <f t="shared" si="0"/>
        <v>-75450.124013147812</v>
      </c>
    </row>
    <row r="82" spans="4:5" x14ac:dyDescent="0.25">
      <c r="D82">
        <f t="shared" si="2"/>
        <v>0.5900000000000003</v>
      </c>
      <c r="E82" s="4">
        <f t="shared" si="0"/>
        <v>-75921.437929503314</v>
      </c>
    </row>
    <row r="83" spans="4:5" x14ac:dyDescent="0.25">
      <c r="D83">
        <f t="shared" si="2"/>
        <v>0.60000000000000031</v>
      </c>
      <c r="E83" s="4">
        <f t="shared" si="0"/>
        <v>-76377.868652343765</v>
      </c>
    </row>
    <row r="84" spans="4:5" x14ac:dyDescent="0.25">
      <c r="E84" s="4"/>
    </row>
    <row r="85" spans="4:5" x14ac:dyDescent="0.25">
      <c r="E85" s="4"/>
    </row>
    <row r="86" spans="4:5" x14ac:dyDescent="0.25">
      <c r="E86" s="4"/>
    </row>
    <row r="87" spans="4:5" x14ac:dyDescent="0.25">
      <c r="E87" s="4"/>
    </row>
    <row r="88" spans="4:5" x14ac:dyDescent="0.25">
      <c r="E88" s="4"/>
    </row>
    <row r="89" spans="4:5" x14ac:dyDescent="0.25">
      <c r="E89" s="4"/>
    </row>
    <row r="90" spans="4:5" x14ac:dyDescent="0.25">
      <c r="E90" s="4"/>
    </row>
    <row r="91" spans="4:5" x14ac:dyDescent="0.25">
      <c r="E91" s="4"/>
    </row>
    <row r="92" spans="4:5" x14ac:dyDescent="0.25">
      <c r="E92" s="4"/>
    </row>
    <row r="93" spans="4:5" x14ac:dyDescent="0.25">
      <c r="E93" s="4"/>
    </row>
    <row r="94" spans="4:5" x14ac:dyDescent="0.25">
      <c r="E94" s="4"/>
    </row>
    <row r="95" spans="4:5" x14ac:dyDescent="0.25">
      <c r="E95" s="4"/>
    </row>
    <row r="96" spans="4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7"/>
  <sheetViews>
    <sheetView topLeftCell="A28" workbookViewId="0">
      <selection activeCell="F50" sqref="F50"/>
    </sheetView>
  </sheetViews>
  <sheetFormatPr baseColWidth="10" defaultRowHeight="15" x14ac:dyDescent="0.25"/>
  <cols>
    <col min="7" max="7" width="22.85546875" customWidth="1"/>
    <col min="8" max="8" width="23.5703125" customWidth="1"/>
    <col min="9" max="9" width="24" customWidth="1"/>
  </cols>
  <sheetData>
    <row r="1" spans="5:9" x14ac:dyDescent="0.25">
      <c r="F1" s="3" t="s">
        <v>0</v>
      </c>
      <c r="G1" s="3" t="s">
        <v>1</v>
      </c>
      <c r="H1" s="3" t="s">
        <v>2</v>
      </c>
      <c r="I1" s="3" t="s">
        <v>16</v>
      </c>
    </row>
    <row r="2" spans="5:9" x14ac:dyDescent="0.25">
      <c r="F2" s="1">
        <v>0</v>
      </c>
      <c r="G2" s="2">
        <v>-100000</v>
      </c>
      <c r="H2" s="2">
        <v>-180000</v>
      </c>
      <c r="I2" s="10">
        <f>+G2-H2</f>
        <v>80000</v>
      </c>
    </row>
    <row r="3" spans="5:9" x14ac:dyDescent="0.25">
      <c r="F3" s="1">
        <v>1</v>
      </c>
      <c r="G3" s="2">
        <v>10000</v>
      </c>
      <c r="H3" s="2">
        <v>0</v>
      </c>
      <c r="I3" s="10">
        <f t="shared" ref="I3:I7" si="0">+G3-H3</f>
        <v>10000</v>
      </c>
    </row>
    <row r="4" spans="5:9" x14ac:dyDescent="0.25">
      <c r="F4" s="1">
        <v>2</v>
      </c>
      <c r="G4" s="2">
        <v>25000</v>
      </c>
      <c r="H4" s="2">
        <v>0</v>
      </c>
      <c r="I4" s="10">
        <f t="shared" si="0"/>
        <v>25000</v>
      </c>
    </row>
    <row r="5" spans="5:9" x14ac:dyDescent="0.25">
      <c r="F5" s="1">
        <v>3</v>
      </c>
      <c r="G5" s="2">
        <v>-29000</v>
      </c>
      <c r="H5" s="2">
        <v>0</v>
      </c>
      <c r="I5" s="10">
        <f t="shared" si="0"/>
        <v>-29000</v>
      </c>
    </row>
    <row r="6" spans="5:9" x14ac:dyDescent="0.25">
      <c r="F6" s="1">
        <v>4</v>
      </c>
      <c r="G6" s="2">
        <v>40000</v>
      </c>
      <c r="H6" s="2">
        <v>50000</v>
      </c>
      <c r="I6" s="10">
        <f t="shared" si="0"/>
        <v>-10000</v>
      </c>
    </row>
    <row r="7" spans="5:9" x14ac:dyDescent="0.25">
      <c r="F7" s="1">
        <v>5</v>
      </c>
      <c r="G7" s="2">
        <v>90000</v>
      </c>
      <c r="H7" s="2">
        <v>200000</v>
      </c>
      <c r="I7" s="10">
        <f t="shared" si="0"/>
        <v>-110000</v>
      </c>
    </row>
    <row r="8" spans="5:9" x14ac:dyDescent="0.25">
      <c r="G8" s="5">
        <f>+IRR(G2:G7)</f>
        <v>7.5606159995469158E-2</v>
      </c>
      <c r="H8" s="5">
        <f t="shared" ref="H8:I8" si="1">+IRR(H2:H7)</f>
        <v>7.0919542586619144E-2</v>
      </c>
      <c r="I8" s="5">
        <f t="shared" si="1"/>
        <v>6.6509388692389981E-2</v>
      </c>
    </row>
    <row r="9" spans="5:9" x14ac:dyDescent="0.25">
      <c r="E9" t="s">
        <v>23</v>
      </c>
    </row>
    <row r="10" spans="5:9" x14ac:dyDescent="0.25">
      <c r="F10" s="11" t="s">
        <v>12</v>
      </c>
      <c r="G10" s="11" t="s">
        <v>17</v>
      </c>
      <c r="H10" s="11" t="s">
        <v>18</v>
      </c>
    </row>
    <row r="11" spans="5:9" x14ac:dyDescent="0.25">
      <c r="F11" s="12">
        <v>0</v>
      </c>
      <c r="G11" s="10">
        <f>+NPV(F11,$G$3:$G$7)+$G$2</f>
        <v>36000</v>
      </c>
      <c r="H11" s="10">
        <f>+NPV(F11,$H$3:$H$7)+$H$2</f>
        <v>70000</v>
      </c>
    </row>
    <row r="12" spans="5:9" x14ac:dyDescent="0.25">
      <c r="F12" s="12">
        <f>0.01+F11</f>
        <v>0.01</v>
      </c>
      <c r="G12" s="10">
        <f t="shared" ref="G12:G26" si="2">+NPV(F12,$G$3:$G$7)+$G$2</f>
        <v>30332.402708201262</v>
      </c>
      <c r="H12" s="10">
        <f t="shared" ref="H12:H26" si="3">+NPV(F12,$H$3:$H$7)+$H$2</f>
        <v>58342.154745490581</v>
      </c>
    </row>
    <row r="13" spans="5:9" x14ac:dyDescent="0.25">
      <c r="F13" s="12">
        <f t="shared" ref="F13:F26" si="4">0.01+F12</f>
        <v>0.02</v>
      </c>
      <c r="G13" s="10">
        <f t="shared" si="2"/>
        <v>24975.383323465794</v>
      </c>
      <c r="H13" s="10">
        <f t="shared" si="3"/>
        <v>47338.433267308894</v>
      </c>
    </row>
    <row r="14" spans="5:9" x14ac:dyDescent="0.25">
      <c r="F14" s="12">
        <f t="shared" si="4"/>
        <v>0.03</v>
      </c>
      <c r="G14" s="10">
        <f t="shared" si="2"/>
        <v>19908.799982382188</v>
      </c>
      <c r="H14" s="10">
        <f t="shared" si="3"/>
        <v>36946.109272617206</v>
      </c>
    </row>
    <row r="15" spans="5:9" x14ac:dyDescent="0.25">
      <c r="F15" s="12">
        <f t="shared" si="4"/>
        <v>0.04</v>
      </c>
      <c r="G15" s="10">
        <f t="shared" si="2"/>
        <v>15114.002788902551</v>
      </c>
      <c r="H15" s="10">
        <f t="shared" si="3"/>
        <v>27125.630903356592</v>
      </c>
    </row>
    <row r="16" spans="5:9" x14ac:dyDescent="0.25">
      <c r="F16" s="12">
        <f t="shared" si="4"/>
        <v>0.05</v>
      </c>
      <c r="G16" s="10">
        <f t="shared" si="2"/>
        <v>10573.710101684526</v>
      </c>
      <c r="H16" s="10">
        <f t="shared" si="3"/>
        <v>17840.357033285865</v>
      </c>
    </row>
    <row r="17" spans="5:8" x14ac:dyDescent="0.25">
      <c r="F17" s="13">
        <f>+I8</f>
        <v>6.6509388692389981E-2</v>
      </c>
      <c r="G17" s="14">
        <f t="shared" si="2"/>
        <v>3592.7136871919793</v>
      </c>
      <c r="H17" s="14">
        <f t="shared" si="3"/>
        <v>3592.7136871919502</v>
      </c>
    </row>
    <row r="18" spans="5:8" x14ac:dyDescent="0.25">
      <c r="F18" s="13">
        <f>+H8</f>
        <v>7.0919542586619144E-2</v>
      </c>
      <c r="G18" s="14">
        <f t="shared" si="2"/>
        <v>1829.4149017949967</v>
      </c>
      <c r="H18" s="14">
        <f t="shared" si="3"/>
        <v>0</v>
      </c>
    </row>
    <row r="19" spans="5:8" x14ac:dyDescent="0.25">
      <c r="F19" s="13">
        <f>+G8</f>
        <v>7.5606159995469158E-2</v>
      </c>
      <c r="G19" s="14">
        <f t="shared" si="2"/>
        <v>0</v>
      </c>
      <c r="H19" s="14">
        <f t="shared" si="3"/>
        <v>-3724.678144210251</v>
      </c>
    </row>
    <row r="20" spans="5:8" x14ac:dyDescent="0.25">
      <c r="F20" s="12">
        <v>0.08</v>
      </c>
      <c r="G20" s="10">
        <f t="shared" si="2"/>
        <v>-1674.7233778851805</v>
      </c>
      <c r="H20" s="10">
        <f t="shared" si="3"/>
        <v>-7131.8679534267576</v>
      </c>
    </row>
    <row r="21" spans="5:8" x14ac:dyDescent="0.25">
      <c r="F21" s="12">
        <f t="shared" si="4"/>
        <v>0.09</v>
      </c>
      <c r="G21" s="10">
        <f t="shared" si="2"/>
        <v>-5346.17595404241</v>
      </c>
      <c r="H21" s="10">
        <f t="shared" si="3"/>
        <v>-14592.462187071098</v>
      </c>
    </row>
    <row r="22" spans="5:8" x14ac:dyDescent="0.25">
      <c r="F22" s="12">
        <f t="shared" si="4"/>
        <v>9.9999999999999992E-2</v>
      </c>
      <c r="G22" s="10">
        <f t="shared" si="2"/>
        <v>-8832.6058205165318</v>
      </c>
      <c r="H22" s="10">
        <f t="shared" si="3"/>
        <v>-21665.062619915494</v>
      </c>
    </row>
    <row r="23" spans="5:8" x14ac:dyDescent="0.25">
      <c r="F23" s="12">
        <f>0.01+F22</f>
        <v>0.10999999999999999</v>
      </c>
      <c r="G23" s="10">
        <f t="shared" si="2"/>
        <v>-12145.121726546844</v>
      </c>
      <c r="H23" s="10">
        <f t="shared" si="3"/>
        <v>-28373.185681038129</v>
      </c>
    </row>
    <row r="24" spans="5:8" x14ac:dyDescent="0.25">
      <c r="F24" s="12">
        <f t="shared" si="4"/>
        <v>0.11999999999999998</v>
      </c>
      <c r="G24" s="10">
        <f t="shared" si="2"/>
        <v>-15294.068668374748</v>
      </c>
      <c r="H24" s="10">
        <f t="shared" si="3"/>
        <v>-34738.724936038459</v>
      </c>
    </row>
    <row r="25" spans="5:8" x14ac:dyDescent="0.25">
      <c r="F25" s="12">
        <f t="shared" si="4"/>
        <v>0.12999999999999998</v>
      </c>
      <c r="G25" s="10">
        <f t="shared" si="2"/>
        <v>-18289.086752458941</v>
      </c>
      <c r="H25" s="10">
        <f t="shared" si="3"/>
        <v>-40782.076416141441</v>
      </c>
    </row>
    <row r="26" spans="5:8" x14ac:dyDescent="0.25">
      <c r="F26" s="12">
        <f t="shared" si="4"/>
        <v>0.13999999999999999</v>
      </c>
      <c r="G26" s="10">
        <f t="shared" si="2"/>
        <v>-21139.165046348586</v>
      </c>
      <c r="H26" s="10">
        <f t="shared" si="3"/>
        <v>-46522.253259527351</v>
      </c>
    </row>
    <row r="28" spans="5:8" x14ac:dyDescent="0.25">
      <c r="E28" t="s">
        <v>11</v>
      </c>
      <c r="F28" t="s">
        <v>19</v>
      </c>
    </row>
    <row r="29" spans="5:8" x14ac:dyDescent="0.25">
      <c r="F29" t="s">
        <v>20</v>
      </c>
    </row>
    <row r="30" spans="5:8" x14ac:dyDescent="0.25">
      <c r="F30" t="s">
        <v>21</v>
      </c>
    </row>
    <row r="31" spans="5:8" x14ac:dyDescent="0.25">
      <c r="F31" t="s">
        <v>22</v>
      </c>
    </row>
    <row r="36" spans="5:7" x14ac:dyDescent="0.25">
      <c r="E36" t="s">
        <v>24</v>
      </c>
    </row>
    <row r="38" spans="5:7" x14ac:dyDescent="0.25">
      <c r="F38" t="s">
        <v>25</v>
      </c>
      <c r="G38" s="5">
        <f>+I8</f>
        <v>6.6509388692389981E-2</v>
      </c>
    </row>
    <row r="39" spans="5:7" x14ac:dyDescent="0.25">
      <c r="F39" t="s">
        <v>26</v>
      </c>
    </row>
    <row r="40" spans="5:7" x14ac:dyDescent="0.25">
      <c r="F40" t="s">
        <v>27</v>
      </c>
    </row>
    <row r="41" spans="5:7" x14ac:dyDescent="0.25">
      <c r="F41" t="s">
        <v>28</v>
      </c>
    </row>
    <row r="44" spans="5:7" x14ac:dyDescent="0.25">
      <c r="E44" t="s">
        <v>29</v>
      </c>
      <c r="F44" t="s">
        <v>30</v>
      </c>
      <c r="G44" s="4">
        <f>+G16</f>
        <v>10573.710101684526</v>
      </c>
    </row>
    <row r="45" spans="5:7" x14ac:dyDescent="0.25">
      <c r="F45" t="s">
        <v>31</v>
      </c>
      <c r="G45" s="4">
        <f>+H16</f>
        <v>17840.357033285865</v>
      </c>
    </row>
    <row r="47" spans="5:7" x14ac:dyDescent="0.25">
      <c r="F47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25" sqref="B25"/>
    </sheetView>
  </sheetViews>
  <sheetFormatPr baseColWidth="10" defaultRowHeight="15" x14ac:dyDescent="0.25"/>
  <cols>
    <col min="2" max="2" width="22.28515625" customWidth="1"/>
    <col min="3" max="4" width="13" bestFit="1" customWidth="1"/>
    <col min="5" max="5" width="14" customWidth="1"/>
  </cols>
  <sheetData>
    <row r="1" spans="1:8" ht="15.75" thickBot="1" x14ac:dyDescent="0.3"/>
    <row r="2" spans="1:8" ht="15.75" thickBot="1" x14ac:dyDescent="0.3">
      <c r="B2" s="22" t="s">
        <v>0</v>
      </c>
      <c r="C2" s="23" t="s">
        <v>33</v>
      </c>
      <c r="D2" s="24" t="s">
        <v>34</v>
      </c>
      <c r="E2" s="23" t="s">
        <v>38</v>
      </c>
    </row>
    <row r="3" spans="1:8" x14ac:dyDescent="0.25">
      <c r="B3" s="15">
        <v>0</v>
      </c>
      <c r="C3" s="19">
        <v>-100000</v>
      </c>
      <c r="D3" s="16">
        <v>-160000</v>
      </c>
      <c r="E3" s="26">
        <f>+C3-D3</f>
        <v>60000</v>
      </c>
      <c r="G3" t="s">
        <v>40</v>
      </c>
    </row>
    <row r="4" spans="1:8" x14ac:dyDescent="0.25">
      <c r="B4" s="15">
        <v>1</v>
      </c>
      <c r="C4" s="19">
        <v>45000</v>
      </c>
      <c r="D4" s="16">
        <v>0</v>
      </c>
      <c r="E4" s="27">
        <f t="shared" ref="E4:E9" si="0">+C4-D4</f>
        <v>45000</v>
      </c>
      <c r="G4" t="s">
        <v>41</v>
      </c>
    </row>
    <row r="5" spans="1:8" x14ac:dyDescent="0.25">
      <c r="B5" s="15">
        <v>2</v>
      </c>
      <c r="C5" s="19">
        <v>45000</v>
      </c>
      <c r="D5" s="16">
        <v>0</v>
      </c>
      <c r="E5" s="27">
        <f t="shared" si="0"/>
        <v>45000</v>
      </c>
    </row>
    <row r="6" spans="1:8" x14ac:dyDescent="0.25">
      <c r="B6" s="15">
        <v>3</v>
      </c>
      <c r="C6" s="19">
        <v>45000</v>
      </c>
      <c r="D6" s="16">
        <v>0</v>
      </c>
      <c r="E6" s="27">
        <f t="shared" si="0"/>
        <v>45000</v>
      </c>
      <c r="G6" t="s">
        <v>42</v>
      </c>
    </row>
    <row r="7" spans="1:8" x14ac:dyDescent="0.25">
      <c r="B7" s="15">
        <v>4</v>
      </c>
      <c r="C7" s="20"/>
      <c r="D7" s="16">
        <v>0</v>
      </c>
      <c r="E7" s="27">
        <f t="shared" si="0"/>
        <v>0</v>
      </c>
      <c r="G7" t="s">
        <v>43</v>
      </c>
    </row>
    <row r="8" spans="1:8" x14ac:dyDescent="0.25">
      <c r="B8" s="15">
        <v>5</v>
      </c>
      <c r="C8" s="20"/>
      <c r="D8" s="16">
        <v>0</v>
      </c>
      <c r="E8" s="27">
        <f t="shared" si="0"/>
        <v>0</v>
      </c>
    </row>
    <row r="9" spans="1:8" ht="15.75" thickBot="1" x14ac:dyDescent="0.3">
      <c r="B9" s="17">
        <v>6</v>
      </c>
      <c r="C9" s="21"/>
      <c r="D9" s="18">
        <v>300000</v>
      </c>
      <c r="E9" s="28">
        <f t="shared" si="0"/>
        <v>-300000</v>
      </c>
    </row>
    <row r="10" spans="1:8" ht="15.75" thickBot="1" x14ac:dyDescent="0.3">
      <c r="A10" t="s">
        <v>39</v>
      </c>
      <c r="B10" s="29" t="s">
        <v>36</v>
      </c>
      <c r="C10" s="30">
        <f>+IRR(C3:C9)</f>
        <v>0.16648741726482186</v>
      </c>
      <c r="D10" s="30">
        <f>+IRR(D3:D9)</f>
        <v>0.11045307742609123</v>
      </c>
      <c r="E10" s="30">
        <f>+IRR(E3:E9)</f>
        <v>9.6513252171411601E-2</v>
      </c>
    </row>
    <row r="11" spans="1:8" ht="15.75" thickBot="1" x14ac:dyDescent="0.3">
      <c r="A11" t="s">
        <v>44</v>
      </c>
      <c r="B11" s="29" t="s">
        <v>35</v>
      </c>
      <c r="C11" s="31">
        <f>+NPV(0.1,C4:C6)+C3</f>
        <v>11908.339594289995</v>
      </c>
      <c r="D11" s="31">
        <f>+NPV(0.1,D4:D9)+D3</f>
        <v>9342.1790161331301</v>
      </c>
      <c r="E11" s="33"/>
      <c r="F11" s="33"/>
      <c r="G11" s="33"/>
    </row>
    <row r="12" spans="1:8" ht="15.75" thickBot="1" x14ac:dyDescent="0.3">
      <c r="B12" s="29" t="s">
        <v>37</v>
      </c>
      <c r="C12" s="31">
        <f>+NPV(0.05,C4:C9)+C3</f>
        <v>22546.161321671505</v>
      </c>
      <c r="D12" s="31">
        <f>+NPV(0.05,D4:D9)+D3</f>
        <v>63864.618990988238</v>
      </c>
      <c r="E12" s="33"/>
      <c r="F12" s="33"/>
      <c r="G12" s="33"/>
    </row>
    <row r="13" spans="1:8" ht="15.75" thickBot="1" x14ac:dyDescent="0.3">
      <c r="B13" s="29" t="s">
        <v>45</v>
      </c>
      <c r="C13" s="32">
        <f>+NPV($E$10,C4:C9)+C3</f>
        <v>12598.869109242441</v>
      </c>
      <c r="D13" s="32">
        <f>+NPV($E$10,D4:D9)+D3</f>
        <v>12598.869109242514</v>
      </c>
      <c r="E13" s="33"/>
      <c r="F13" s="33"/>
      <c r="G13" s="33"/>
    </row>
    <row r="15" spans="1:8" x14ac:dyDescent="0.25">
      <c r="B15" s="25" t="s">
        <v>46</v>
      </c>
      <c r="C15" s="25"/>
      <c r="D15" s="25"/>
      <c r="E15" s="25"/>
      <c r="F15" s="25"/>
      <c r="G15" s="25"/>
      <c r="H15" s="25"/>
    </row>
    <row r="16" spans="1:8" x14ac:dyDescent="0.25">
      <c r="B16" s="25"/>
      <c r="C16" s="25"/>
      <c r="D16" s="25"/>
      <c r="E16" s="25"/>
      <c r="F16" s="25"/>
      <c r="G16" s="25"/>
      <c r="H16" s="25"/>
    </row>
    <row r="17" spans="2:7" x14ac:dyDescent="0.25">
      <c r="B17" s="34" t="s">
        <v>47</v>
      </c>
      <c r="C17" s="34"/>
      <c r="D17" s="34"/>
      <c r="E17" s="34"/>
      <c r="F17" s="34"/>
      <c r="G17" s="34"/>
    </row>
    <row r="18" spans="2:7" x14ac:dyDescent="0.25">
      <c r="B18" s="34" t="s">
        <v>48</v>
      </c>
      <c r="C18" s="34"/>
      <c r="D18" s="34"/>
      <c r="E18" s="34"/>
      <c r="F18" s="34"/>
      <c r="G18" s="34"/>
    </row>
    <row r="19" spans="2:7" x14ac:dyDescent="0.25">
      <c r="B19" s="34" t="s">
        <v>49</v>
      </c>
      <c r="C19" s="34"/>
      <c r="D19" s="34"/>
      <c r="E19" s="34"/>
      <c r="F19" s="34"/>
      <c r="G19" s="34"/>
    </row>
    <row r="20" spans="2:7" x14ac:dyDescent="0.25">
      <c r="B20" s="34"/>
      <c r="C20" s="34"/>
      <c r="D20" s="34"/>
      <c r="E20" s="34"/>
      <c r="F20" s="34"/>
      <c r="G20" s="34"/>
    </row>
    <row r="22" spans="2:7" x14ac:dyDescent="0.25">
      <c r="B22" s="25" t="s">
        <v>50</v>
      </c>
    </row>
    <row r="24" spans="2:7" x14ac:dyDescent="0.25">
      <c r="B24" t="s">
        <v>54</v>
      </c>
    </row>
    <row r="26" spans="2:7" x14ac:dyDescent="0.25">
      <c r="B26" t="s">
        <v>51</v>
      </c>
    </row>
    <row r="27" spans="2:7" x14ac:dyDescent="0.25">
      <c r="B27" t="s">
        <v>52</v>
      </c>
    </row>
    <row r="29" spans="2:7" x14ac:dyDescent="0.25">
      <c r="B29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Univ.de San Andrés</dc:creator>
  <cp:lastModifiedBy>Fernandez Molero, Diego</cp:lastModifiedBy>
  <dcterms:created xsi:type="dcterms:W3CDTF">2021-10-06T17:33:58Z</dcterms:created>
  <dcterms:modified xsi:type="dcterms:W3CDTF">2022-10-03T16:08:27Z</dcterms:modified>
</cp:coreProperties>
</file>