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4 Cuatrimestre/Finanzas 1/02 parcialito/"/>
    </mc:Choice>
  </mc:AlternateContent>
  <xr:revisionPtr revIDLastSave="0" documentId="8_{BB4841B3-9A60-4C33-9BA5-00B60B5A0CBE}" xr6:coauthVersionLast="47" xr6:coauthVersionMax="47" xr10:uidLastSave="{00000000-0000-0000-0000-000000000000}"/>
  <bookViews>
    <workbookView xWindow="192" yWindow="468" windowWidth="16740" windowHeight="11544" xr2:uid="{2B71CE13-0906-47C5-BD7E-F970A13E4B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19" i="1"/>
  <c r="A21" i="1" s="1"/>
  <c r="R27" i="1"/>
  <c r="R15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46" i="1"/>
  <c r="J4" i="1"/>
  <c r="J5" i="1"/>
  <c r="J6" i="1"/>
  <c r="J7" i="1"/>
  <c r="J8" i="1"/>
  <c r="J9" i="1"/>
  <c r="J10" i="1"/>
  <c r="J11" i="1"/>
  <c r="J12" i="1"/>
  <c r="J13" i="1"/>
  <c r="J14" i="1"/>
  <c r="B5" i="1"/>
  <c r="S12" i="1" s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15" i="1"/>
  <c r="J3" i="1"/>
  <c r="M38" i="1" l="1"/>
  <c r="M30" i="1"/>
  <c r="M22" i="1"/>
  <c r="M14" i="1"/>
  <c r="M6" i="1"/>
  <c r="S17" i="1"/>
  <c r="S21" i="1"/>
  <c r="S25" i="1"/>
  <c r="S29" i="1"/>
  <c r="S33" i="1"/>
  <c r="S37" i="1"/>
  <c r="S41" i="1"/>
  <c r="S45" i="1"/>
  <c r="S49" i="1"/>
  <c r="M45" i="1"/>
  <c r="M37" i="1"/>
  <c r="M29" i="1"/>
  <c r="M21" i="1"/>
  <c r="M13" i="1"/>
  <c r="M5" i="1"/>
  <c r="S5" i="1"/>
  <c r="S9" i="1"/>
  <c r="S13" i="1"/>
  <c r="S15" i="1"/>
  <c r="M44" i="1"/>
  <c r="M28" i="1"/>
  <c r="M12" i="1"/>
  <c r="S18" i="1"/>
  <c r="S26" i="1"/>
  <c r="S34" i="1"/>
  <c r="S42" i="1"/>
  <c r="B7" i="1"/>
  <c r="B24" i="1" s="1"/>
  <c r="M43" i="1"/>
  <c r="M35" i="1"/>
  <c r="M27" i="1"/>
  <c r="M19" i="1"/>
  <c r="M11" i="1"/>
  <c r="S6" i="1"/>
  <c r="S10" i="1"/>
  <c r="S14" i="1"/>
  <c r="M36" i="1"/>
  <c r="M20" i="1"/>
  <c r="M4" i="1"/>
  <c r="S22" i="1"/>
  <c r="S30" i="1"/>
  <c r="S38" i="1"/>
  <c r="S46" i="1"/>
  <c r="M3" i="1"/>
  <c r="M42" i="1"/>
  <c r="M34" i="1"/>
  <c r="M26" i="1"/>
  <c r="M18" i="1"/>
  <c r="M10" i="1"/>
  <c r="S19" i="1"/>
  <c r="S23" i="1"/>
  <c r="S27" i="1"/>
  <c r="S31" i="1"/>
  <c r="S35" i="1"/>
  <c r="S39" i="1"/>
  <c r="S43" i="1"/>
  <c r="S47" i="1"/>
  <c r="M41" i="1"/>
  <c r="M25" i="1"/>
  <c r="M9" i="1"/>
  <c r="S3" i="1"/>
  <c r="S51" i="1" s="1"/>
  <c r="S11" i="1"/>
  <c r="M49" i="1"/>
  <c r="M33" i="1"/>
  <c r="M17" i="1"/>
  <c r="S7" i="1"/>
  <c r="M48" i="1"/>
  <c r="M40" i="1"/>
  <c r="M32" i="1"/>
  <c r="M24" i="1"/>
  <c r="M16" i="1"/>
  <c r="M8" i="1"/>
  <c r="S16" i="1"/>
  <c r="S20" i="1"/>
  <c r="S24" i="1"/>
  <c r="S28" i="1"/>
  <c r="S32" i="1"/>
  <c r="S36" i="1"/>
  <c r="S40" i="1"/>
  <c r="S44" i="1"/>
  <c r="S48" i="1"/>
  <c r="M47" i="1"/>
  <c r="M39" i="1"/>
  <c r="M31" i="1"/>
  <c r="M23" i="1"/>
  <c r="M15" i="1"/>
  <c r="M7" i="1"/>
  <c r="S4" i="1"/>
  <c r="S8" i="1"/>
  <c r="M51" i="1" l="1"/>
</calcChain>
</file>

<file path=xl/sharedStrings.xml><?xml version="1.0" encoding="utf-8"?>
<sst xmlns="http://schemas.openxmlformats.org/spreadsheetml/2006/main" count="33" uniqueCount="25">
  <si>
    <t>meses</t>
  </si>
  <si>
    <t>pisos</t>
  </si>
  <si>
    <t>años</t>
  </si>
  <si>
    <t>C OPORTUNIDAD</t>
  </si>
  <si>
    <t>TEA</t>
  </si>
  <si>
    <t>TEM</t>
  </si>
  <si>
    <t>VA</t>
  </si>
  <si>
    <t>ACTUALIZADOS</t>
  </si>
  <si>
    <t>CHECK</t>
  </si>
  <si>
    <t>1)</t>
  </si>
  <si>
    <t>2)</t>
  </si>
  <si>
    <t>No podría aplicarse el citerio TIR porque los flujos consistirían de más de un cambio de signo</t>
  </si>
  <si>
    <t>Podría aplicar el criterio VAN</t>
  </si>
  <si>
    <t>flujos</t>
  </si>
  <si>
    <t>Valor Actual - Precio</t>
  </si>
  <si>
    <t>el precio son los 9,000,000 ahora, en un año y en dos</t>
  </si>
  <si>
    <t xml:space="preserve">osea que el precio es el VA de </t>
  </si>
  <si>
    <t>los desembolsos</t>
  </si>
  <si>
    <t>VAN</t>
  </si>
  <si>
    <t>Como es negatvo, no aceptaria el proyecto</t>
  </si>
  <si>
    <t>descontados al costo de oportunidad</t>
  </si>
  <si>
    <t>inversion ahora</t>
  </si>
  <si>
    <t>valor hoy de lo que que invertir en 1 años</t>
  </si>
  <si>
    <t>valor hoy de lo que que invertir en 2 años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</si>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</sst>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7" fontId="0" fillId="0" borderId="0" xfId="0" applyNumberFormat="1"/>
    <xf numFmtId="167" fontId="0" fillId="2" borderId="0" xfId="0" applyNumberFormat="1" applyFill="1"/>
    <xf numFmtId="167" fontId="0" fillId="3" borderId="0" xfId="0" applyNumberFormat="1" applyFill="1"/>
    <xf numFmtId="167" fontId="1" fillId="0" borderId="0" xfId="0" applyNumberFormat="1" applyFont="1"/>
    <xf numFmtId="167" fontId="1" fillId="3" borderId="0" xfId="0" applyNumberFormat="1" applyFont="1" applyFill="1"/>
    <xf numFmtId="167" fontId="2" fillId="0" borderId="0" xfId="0" applyNumberFormat="1" applyFont="1"/>
    <xf numFmtId="167" fontId="0" fillId="0" borderId="0" xfId="0" applyNumberFormat="1" applyFill="1" applyAlignment="1">
      <alignment horizontal="center" vertical="center"/>
    </xf>
    <xf numFmtId="167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363B-9764-43EB-A7AA-33BD27739A1B}">
  <dimension ref="A1:S51"/>
  <sheetViews>
    <sheetView tabSelected="1" workbookViewId="0">
      <selection activeCell="F15" sqref="F15"/>
    </sheetView>
  </sheetViews>
  <sheetFormatPr defaultRowHeight="14.4" x14ac:dyDescent="0.3"/>
  <cols>
    <col min="1" max="1" width="15.21875" style="1" bestFit="1" customWidth="1"/>
    <col min="2" max="2" width="15.33203125" style="1" bestFit="1" customWidth="1"/>
    <col min="3" max="3" width="7.88671875" style="1" customWidth="1"/>
    <col min="4" max="4" width="4.6640625" style="1" customWidth="1"/>
    <col min="5" max="5" width="14.6640625" style="1" bestFit="1" customWidth="1"/>
    <col min="6" max="8" width="8.88671875" style="1"/>
    <col min="9" max="9" width="7.44140625" style="1" bestFit="1" customWidth="1"/>
    <col min="10" max="10" width="9.21875" style="1" bestFit="1" customWidth="1"/>
    <col min="11" max="11" width="7.44140625" style="1" bestFit="1" customWidth="1"/>
    <col min="12" max="12" width="12" style="1" bestFit="1" customWidth="1"/>
    <col min="13" max="13" width="14.6640625" style="1" bestFit="1" customWidth="1"/>
    <col min="14" max="14" width="8.88671875" style="1"/>
    <col min="15" max="15" width="7.44140625" style="1" bestFit="1" customWidth="1"/>
    <col min="16" max="16" width="9.21875" style="1" bestFit="1" customWidth="1"/>
    <col min="17" max="17" width="7.44140625" style="1" bestFit="1" customWidth="1"/>
    <col min="18" max="18" width="14.33203125" style="1" bestFit="1" customWidth="1"/>
    <col min="19" max="19" width="15.33203125" style="1" bestFit="1" customWidth="1"/>
    <col min="20" max="16384" width="8.88671875" style="1"/>
  </cols>
  <sheetData>
    <row r="1" spans="1:19" x14ac:dyDescent="0.3">
      <c r="I1" s="1" t="s">
        <v>9</v>
      </c>
      <c r="M1" s="1" t="s">
        <v>8</v>
      </c>
      <c r="O1" s="1" t="s">
        <v>10</v>
      </c>
      <c r="S1" s="1" t="s">
        <v>8</v>
      </c>
    </row>
    <row r="2" spans="1:19" x14ac:dyDescent="0.3">
      <c r="I2" s="3" t="s">
        <v>0</v>
      </c>
      <c r="J2" s="3" t="s">
        <v>2</v>
      </c>
      <c r="K2" s="3" t="s">
        <v>1</v>
      </c>
      <c r="L2" s="3" t="s">
        <v>13</v>
      </c>
      <c r="M2" s="2" t="s">
        <v>7</v>
      </c>
      <c r="O2" s="3" t="s">
        <v>0</v>
      </c>
      <c r="P2" s="3" t="s">
        <v>2</v>
      </c>
      <c r="Q2" s="3" t="s">
        <v>1</v>
      </c>
      <c r="R2" s="3" t="s">
        <v>13</v>
      </c>
      <c r="S2" s="2" t="s">
        <v>7</v>
      </c>
    </row>
    <row r="3" spans="1:19" x14ac:dyDescent="0.3">
      <c r="I3" s="1">
        <v>0</v>
      </c>
      <c r="J3" s="1">
        <f>+I3/12</f>
        <v>0</v>
      </c>
      <c r="K3" s="1">
        <v>0</v>
      </c>
      <c r="L3" s="1">
        <v>0</v>
      </c>
      <c r="M3" s="1">
        <f>+L3/(1+$B$5)^I3</f>
        <v>0</v>
      </c>
      <c r="O3" s="1">
        <v>0</v>
      </c>
      <c r="P3" s="1">
        <f>+O3/12</f>
        <v>0</v>
      </c>
      <c r="Q3" s="1">
        <v>0</v>
      </c>
      <c r="R3" s="1">
        <v>-9000000</v>
      </c>
      <c r="S3" s="1">
        <f>+R3/(1+$B$5)^O3</f>
        <v>-9000000</v>
      </c>
    </row>
    <row r="4" spans="1:19" x14ac:dyDescent="0.3">
      <c r="A4" s="7" t="s">
        <v>3</v>
      </c>
      <c r="B4" s="1">
        <v>0.1268</v>
      </c>
      <c r="C4" s="1" t="s">
        <v>4</v>
      </c>
      <c r="I4" s="1">
        <v>1</v>
      </c>
      <c r="J4" s="1">
        <f t="shared" ref="J4:J14" si="0">+I4/12</f>
        <v>8.3333333333333329E-2</v>
      </c>
      <c r="K4" s="1">
        <v>0</v>
      </c>
      <c r="L4" s="1">
        <v>0</v>
      </c>
      <c r="M4" s="1">
        <f>+L4/(1+$B$5)^I4</f>
        <v>0</v>
      </c>
      <c r="O4" s="1">
        <v>1</v>
      </c>
      <c r="P4" s="1">
        <f t="shared" ref="P4:P49" si="1">+O4/12</f>
        <v>8.3333333333333329E-2</v>
      </c>
      <c r="Q4" s="1">
        <v>0</v>
      </c>
      <c r="R4" s="1">
        <v>0</v>
      </c>
      <c r="S4" s="1">
        <f>+R4/(1+$B$5)^O4</f>
        <v>0</v>
      </c>
    </row>
    <row r="5" spans="1:19" x14ac:dyDescent="0.3">
      <c r="A5" s="7"/>
      <c r="B5" s="1">
        <f>+(1+B4)^(0.0833333333333333)-1</f>
        <v>9.9981303892207052E-3</v>
      </c>
      <c r="C5" s="1" t="s">
        <v>5</v>
      </c>
      <c r="I5" s="1">
        <v>2</v>
      </c>
      <c r="J5" s="1">
        <f t="shared" si="0"/>
        <v>0.16666666666666666</v>
      </c>
      <c r="K5" s="1">
        <v>0</v>
      </c>
      <c r="L5" s="1">
        <v>0</v>
      </c>
      <c r="M5" s="1">
        <f>+L5/(1+$B$5)^I5</f>
        <v>0</v>
      </c>
      <c r="O5" s="1">
        <v>2</v>
      </c>
      <c r="P5" s="1">
        <f t="shared" si="1"/>
        <v>0.16666666666666666</v>
      </c>
      <c r="Q5" s="1">
        <v>0</v>
      </c>
      <c r="R5" s="1">
        <v>0</v>
      </c>
      <c r="S5" s="1">
        <f>+R5/(1+$B$5)^O5</f>
        <v>0</v>
      </c>
    </row>
    <row r="6" spans="1:19" x14ac:dyDescent="0.3">
      <c r="A6" s="1" t="s">
        <v>9</v>
      </c>
      <c r="I6" s="1">
        <v>3</v>
      </c>
      <c r="J6" s="1">
        <f t="shared" si="0"/>
        <v>0.25</v>
      </c>
      <c r="K6" s="1">
        <v>0</v>
      </c>
      <c r="L6" s="1">
        <v>0</v>
      </c>
      <c r="M6" s="1">
        <f>+L6/(1+$B$5)^I6</f>
        <v>0</v>
      </c>
      <c r="O6" s="1">
        <v>3</v>
      </c>
      <c r="P6" s="1">
        <f t="shared" si="1"/>
        <v>0.25</v>
      </c>
      <c r="Q6" s="1">
        <v>0</v>
      </c>
      <c r="R6" s="1">
        <v>0</v>
      </c>
      <c r="S6" s="1">
        <f>+R6/(1+$B$5)^O6</f>
        <v>0</v>
      </c>
    </row>
    <row r="7" spans="1:19" x14ac:dyDescent="0.3">
      <c r="A7" s="5" t="s">
        <v>6</v>
      </c>
      <c r="B7" s="5">
        <f>+NPV(B5, L4:L49)</f>
        <v>13488721.682683051</v>
      </c>
      <c r="I7" s="1">
        <v>4</v>
      </c>
      <c r="J7" s="1">
        <f t="shared" si="0"/>
        <v>0.33333333333333331</v>
      </c>
      <c r="K7" s="1">
        <v>0</v>
      </c>
      <c r="L7" s="1">
        <v>0</v>
      </c>
      <c r="M7" s="1">
        <f>+L7/(1+$B$5)^I7</f>
        <v>0</v>
      </c>
      <c r="O7" s="1">
        <v>4</v>
      </c>
      <c r="P7" s="1">
        <f t="shared" si="1"/>
        <v>0.33333333333333331</v>
      </c>
      <c r="Q7" s="1">
        <v>0</v>
      </c>
      <c r="R7" s="1">
        <v>0</v>
      </c>
      <c r="S7" s="1">
        <f>+R7/(1+$B$5)^O7</f>
        <v>0</v>
      </c>
    </row>
    <row r="8" spans="1:19" x14ac:dyDescent="0.3">
      <c r="I8" s="1">
        <v>5</v>
      </c>
      <c r="J8" s="1">
        <f t="shared" si="0"/>
        <v>0.41666666666666669</v>
      </c>
      <c r="K8" s="1">
        <v>0</v>
      </c>
      <c r="L8" s="1">
        <v>0</v>
      </c>
      <c r="M8" s="1">
        <f>+L8/(1+$B$5)^I8</f>
        <v>0</v>
      </c>
      <c r="O8" s="1">
        <v>5</v>
      </c>
      <c r="P8" s="1">
        <f t="shared" si="1"/>
        <v>0.41666666666666669</v>
      </c>
      <c r="Q8" s="1">
        <v>0</v>
      </c>
      <c r="R8" s="1">
        <v>0</v>
      </c>
      <c r="S8" s="1">
        <f>+R8/(1+$B$5)^O8</f>
        <v>0</v>
      </c>
    </row>
    <row r="9" spans="1:19" x14ac:dyDescent="0.3">
      <c r="A9" s="1" t="s">
        <v>10</v>
      </c>
      <c r="I9" s="1">
        <v>6</v>
      </c>
      <c r="J9" s="1">
        <f t="shared" si="0"/>
        <v>0.5</v>
      </c>
      <c r="K9" s="1">
        <v>0</v>
      </c>
      <c r="L9" s="1">
        <v>0</v>
      </c>
      <c r="M9" s="1">
        <f>+L9/(1+$B$5)^I9</f>
        <v>0</v>
      </c>
      <c r="O9" s="1">
        <v>6</v>
      </c>
      <c r="P9" s="1">
        <f t="shared" si="1"/>
        <v>0.5</v>
      </c>
      <c r="Q9" s="1">
        <v>0</v>
      </c>
      <c r="R9" s="1">
        <v>0</v>
      </c>
      <c r="S9" s="1">
        <f>+R9/(1+$B$5)^O9</f>
        <v>0</v>
      </c>
    </row>
    <row r="10" spans="1:19" x14ac:dyDescent="0.3">
      <c r="A10" s="1" t="s">
        <v>11</v>
      </c>
      <c r="I10" s="1">
        <v>7</v>
      </c>
      <c r="J10" s="1">
        <f t="shared" si="0"/>
        <v>0.58333333333333337</v>
      </c>
      <c r="K10" s="1">
        <v>0</v>
      </c>
      <c r="L10" s="1">
        <v>0</v>
      </c>
      <c r="M10" s="1">
        <f>+L10/(1+$B$5)^I10</f>
        <v>0</v>
      </c>
      <c r="O10" s="1">
        <v>7</v>
      </c>
      <c r="P10" s="1">
        <f t="shared" si="1"/>
        <v>0.58333333333333337</v>
      </c>
      <c r="Q10" s="1">
        <v>0</v>
      </c>
      <c r="R10" s="1">
        <v>0</v>
      </c>
      <c r="S10" s="1">
        <f>+R10/(1+$B$5)^O10</f>
        <v>0</v>
      </c>
    </row>
    <row r="11" spans="1:19" x14ac:dyDescent="0.3">
      <c r="A11" s="1" t="s">
        <v>12</v>
      </c>
      <c r="I11" s="1">
        <v>8</v>
      </c>
      <c r="J11" s="1">
        <f t="shared" si="0"/>
        <v>0.66666666666666663</v>
      </c>
      <c r="K11" s="1">
        <v>0</v>
      </c>
      <c r="L11" s="1">
        <v>0</v>
      </c>
      <c r="M11" s="1">
        <f>+L11/(1+$B$5)^I11</f>
        <v>0</v>
      </c>
      <c r="O11" s="1">
        <v>8</v>
      </c>
      <c r="P11" s="1">
        <f t="shared" si="1"/>
        <v>0.66666666666666663</v>
      </c>
      <c r="Q11" s="1">
        <v>0</v>
      </c>
      <c r="R11" s="1">
        <v>0</v>
      </c>
      <c r="S11" s="1">
        <f>+R11/(1+$B$5)^O11</f>
        <v>0</v>
      </c>
    </row>
    <row r="12" spans="1:19" x14ac:dyDescent="0.3">
      <c r="A12" s="1" t="s">
        <v>14</v>
      </c>
      <c r="I12" s="1">
        <v>9</v>
      </c>
      <c r="J12" s="1">
        <f t="shared" si="0"/>
        <v>0.75</v>
      </c>
      <c r="K12" s="1">
        <v>0</v>
      </c>
      <c r="L12" s="1">
        <v>0</v>
      </c>
      <c r="M12" s="1">
        <f>+L12/(1+$B$5)^I12</f>
        <v>0</v>
      </c>
      <c r="O12" s="1">
        <v>9</v>
      </c>
      <c r="P12" s="1">
        <f t="shared" si="1"/>
        <v>0.75</v>
      </c>
      <c r="Q12" s="1">
        <v>0</v>
      </c>
      <c r="R12" s="1">
        <v>0</v>
      </c>
      <c r="S12" s="1">
        <f>+R12/(1+$B$5)^O12</f>
        <v>0</v>
      </c>
    </row>
    <row r="13" spans="1:19" x14ac:dyDescent="0.3">
      <c r="A13" s="1" t="s">
        <v>15</v>
      </c>
      <c r="I13" s="1">
        <v>10</v>
      </c>
      <c r="J13" s="1">
        <f t="shared" si="0"/>
        <v>0.83333333333333337</v>
      </c>
      <c r="K13" s="1">
        <v>0</v>
      </c>
      <c r="L13" s="1">
        <v>0</v>
      </c>
      <c r="M13" s="1">
        <f>+L13/(1+$B$5)^I13</f>
        <v>0</v>
      </c>
      <c r="O13" s="1">
        <v>10</v>
      </c>
      <c r="P13" s="1">
        <f t="shared" si="1"/>
        <v>0.83333333333333337</v>
      </c>
      <c r="Q13" s="1">
        <v>0</v>
      </c>
      <c r="R13" s="1">
        <v>0</v>
      </c>
      <c r="S13" s="1">
        <f>+R13/(1+$B$5)^O13</f>
        <v>0</v>
      </c>
    </row>
    <row r="14" spans="1:19" x14ac:dyDescent="0.3">
      <c r="A14" s="1" t="s">
        <v>16</v>
      </c>
      <c r="I14" s="1">
        <v>11</v>
      </c>
      <c r="J14" s="1">
        <f t="shared" si="0"/>
        <v>0.91666666666666663</v>
      </c>
      <c r="K14" s="1">
        <v>0</v>
      </c>
      <c r="L14" s="1">
        <v>0</v>
      </c>
      <c r="M14" s="1">
        <f>+L14/(1+$B$5)^I14</f>
        <v>0</v>
      </c>
      <c r="O14" s="1">
        <v>11</v>
      </c>
      <c r="P14" s="1">
        <f t="shared" si="1"/>
        <v>0.91666666666666663</v>
      </c>
      <c r="Q14" s="1">
        <v>0</v>
      </c>
      <c r="R14" s="1">
        <v>0</v>
      </c>
      <c r="S14" s="1">
        <f>+R14/(1+$B$5)^O14</f>
        <v>0</v>
      </c>
    </row>
    <row r="15" spans="1:19" x14ac:dyDescent="0.3">
      <c r="A15" s="1" t="s">
        <v>17</v>
      </c>
      <c r="I15" s="1">
        <v>12</v>
      </c>
      <c r="J15" s="1">
        <f t="shared" ref="J15:J49" si="2">+I15/12</f>
        <v>1</v>
      </c>
      <c r="K15" s="1">
        <v>1</v>
      </c>
      <c r="L15" s="1">
        <v>300000</v>
      </c>
      <c r="M15" s="1">
        <f>+L15/(1+$B$5)^I15</f>
        <v>266240.681576145</v>
      </c>
      <c r="O15" s="1">
        <v>12</v>
      </c>
      <c r="P15" s="1">
        <f t="shared" si="1"/>
        <v>1</v>
      </c>
      <c r="Q15" s="1">
        <v>1</v>
      </c>
      <c r="R15" s="1">
        <f>300000-9000000</f>
        <v>-8700000</v>
      </c>
      <c r="S15" s="1">
        <f>+R15/(1+$B$5)^O15</f>
        <v>-7720979.7657082044</v>
      </c>
    </row>
    <row r="16" spans="1:19" x14ac:dyDescent="0.3">
      <c r="A16" s="1" t="s">
        <v>20</v>
      </c>
      <c r="I16" s="1">
        <v>13</v>
      </c>
      <c r="J16" s="1">
        <f t="shared" si="2"/>
        <v>1.0833333333333333</v>
      </c>
      <c r="K16" s="1">
        <v>2</v>
      </c>
      <c r="L16" s="1">
        <v>300000</v>
      </c>
      <c r="M16" s="1">
        <f>+L16/(1+$B$5)^I16</f>
        <v>263605.12318329187</v>
      </c>
      <c r="O16" s="1">
        <v>13</v>
      </c>
      <c r="P16" s="1">
        <f t="shared" si="1"/>
        <v>1.0833333333333333</v>
      </c>
      <c r="Q16" s="1">
        <v>2</v>
      </c>
      <c r="R16" s="1">
        <v>300000</v>
      </c>
      <c r="S16" s="1">
        <f>+R16/(1+$B$5)^O16</f>
        <v>263605.12318329187</v>
      </c>
    </row>
    <row r="17" spans="1:19" x14ac:dyDescent="0.3">
      <c r="I17" s="1">
        <v>14</v>
      </c>
      <c r="J17" s="1">
        <f t="shared" si="2"/>
        <v>1.1666666666666667</v>
      </c>
      <c r="K17" s="1">
        <v>3</v>
      </c>
      <c r="L17" s="1">
        <v>300000</v>
      </c>
      <c r="M17" s="1">
        <f>+L17/(1+$B$5)^I17</f>
        <v>260995.65459760503</v>
      </c>
      <c r="O17" s="1">
        <v>14</v>
      </c>
      <c r="P17" s="1">
        <f t="shared" si="1"/>
        <v>1.1666666666666667</v>
      </c>
      <c r="Q17" s="1">
        <v>3</v>
      </c>
      <c r="R17" s="1">
        <v>300000</v>
      </c>
      <c r="S17" s="1">
        <f>+R17/(1+$B$5)^O17</f>
        <v>260995.65459760503</v>
      </c>
    </row>
    <row r="18" spans="1:19" x14ac:dyDescent="0.3">
      <c r="A18" s="1">
        <v>9000000</v>
      </c>
      <c r="B18" s="1" t="s">
        <v>21</v>
      </c>
      <c r="I18" s="1">
        <v>15</v>
      </c>
      <c r="J18" s="1">
        <f t="shared" si="2"/>
        <v>1.25</v>
      </c>
      <c r="K18" s="1">
        <v>4</v>
      </c>
      <c r="L18" s="1">
        <v>300000</v>
      </c>
      <c r="M18" s="1">
        <f>+L18/(1+$B$5)^I18</f>
        <v>258412.0175519787</v>
      </c>
      <c r="O18" s="1">
        <v>15</v>
      </c>
      <c r="P18" s="1">
        <f t="shared" si="1"/>
        <v>1.25</v>
      </c>
      <c r="Q18" s="1">
        <v>4</v>
      </c>
      <c r="R18" s="1">
        <v>300000</v>
      </c>
      <c r="S18" s="1">
        <f>+R18/(1+$B$5)^O18</f>
        <v>258412.0175519787</v>
      </c>
    </row>
    <row r="19" spans="1:19" x14ac:dyDescent="0.3">
      <c r="A19" s="1">
        <f>+A18/(1+B4)</f>
        <v>7987220.4472843446</v>
      </c>
      <c r="B19" s="1" t="s">
        <v>22</v>
      </c>
      <c r="I19" s="1">
        <v>16</v>
      </c>
      <c r="J19" s="1">
        <f t="shared" si="2"/>
        <v>1.3333333333333333</v>
      </c>
      <c r="K19" s="1">
        <v>5</v>
      </c>
      <c r="L19" s="1">
        <v>300000</v>
      </c>
      <c r="M19" s="1">
        <f>+L19/(1+$B$5)^I19</f>
        <v>255853.95633593411</v>
      </c>
      <c r="O19" s="1">
        <v>16</v>
      </c>
      <c r="P19" s="1">
        <f t="shared" si="1"/>
        <v>1.3333333333333333</v>
      </c>
      <c r="Q19" s="1">
        <v>5</v>
      </c>
      <c r="R19" s="1">
        <v>300000</v>
      </c>
      <c r="S19" s="1">
        <f>+R19/(1+$B$5)^O19</f>
        <v>255853.95633593411</v>
      </c>
    </row>
    <row r="20" spans="1:19" x14ac:dyDescent="0.3">
      <c r="A20" s="1">
        <f>+A18/(1+B4)^2</f>
        <v>7088410.0526130153</v>
      </c>
      <c r="B20" s="1" t="s">
        <v>23</v>
      </c>
      <c r="I20" s="1">
        <v>17</v>
      </c>
      <c r="J20" s="1">
        <f t="shared" si="2"/>
        <v>1.4166666666666667</v>
      </c>
      <c r="K20" s="1">
        <v>6</v>
      </c>
      <c r="L20" s="1">
        <v>400000</v>
      </c>
      <c r="M20" s="1">
        <f>+L20/(1+$B$5)^I20</f>
        <v>337761.62369374715</v>
      </c>
      <c r="O20" s="1">
        <v>17</v>
      </c>
      <c r="P20" s="1">
        <f t="shared" si="1"/>
        <v>1.4166666666666667</v>
      </c>
      <c r="Q20" s="1">
        <v>6</v>
      </c>
      <c r="R20" s="1">
        <v>400000</v>
      </c>
      <c r="S20" s="1">
        <f>+R20/(1+$B$5)^O20</f>
        <v>337761.62369374715</v>
      </c>
    </row>
    <row r="21" spans="1:19" x14ac:dyDescent="0.3">
      <c r="A21" s="4">
        <f>+SUM(A18:A20)</f>
        <v>24075630.499897361</v>
      </c>
      <c r="B21" s="4" t="s">
        <v>24</v>
      </c>
      <c r="I21" s="1">
        <v>18</v>
      </c>
      <c r="J21" s="1">
        <f t="shared" si="2"/>
        <v>1.5</v>
      </c>
      <c r="K21" s="1">
        <v>7</v>
      </c>
      <c r="L21" s="1">
        <v>400000</v>
      </c>
      <c r="M21" s="1">
        <f>+L21/(1+$B$5)^I21</f>
        <v>334418.06824294291</v>
      </c>
      <c r="O21" s="1">
        <v>18</v>
      </c>
      <c r="P21" s="1">
        <f t="shared" si="1"/>
        <v>1.5</v>
      </c>
      <c r="Q21" s="1">
        <v>7</v>
      </c>
      <c r="R21" s="1">
        <v>400000</v>
      </c>
      <c r="S21" s="1">
        <f>+R21/(1+$B$5)^O21</f>
        <v>334418.06824294291</v>
      </c>
    </row>
    <row r="22" spans="1:19" x14ac:dyDescent="0.3">
      <c r="I22" s="1">
        <v>19</v>
      </c>
      <c r="J22" s="1">
        <f t="shared" si="2"/>
        <v>1.5833333333333333</v>
      </c>
      <c r="K22" s="1">
        <v>8</v>
      </c>
      <c r="L22" s="1">
        <v>400000</v>
      </c>
      <c r="M22" s="1">
        <f>+L22/(1+$B$5)^I22</f>
        <v>331107.6111735662</v>
      </c>
      <c r="O22" s="1">
        <v>19</v>
      </c>
      <c r="P22" s="1">
        <f t="shared" si="1"/>
        <v>1.5833333333333333</v>
      </c>
      <c r="Q22" s="1">
        <v>8</v>
      </c>
      <c r="R22" s="1">
        <v>400000</v>
      </c>
      <c r="S22" s="1">
        <f>+R22/(1+$B$5)^O22</f>
        <v>331107.6111735662</v>
      </c>
    </row>
    <row r="23" spans="1:19" x14ac:dyDescent="0.3">
      <c r="I23" s="1">
        <v>20</v>
      </c>
      <c r="J23" s="1">
        <f t="shared" si="2"/>
        <v>1.6666666666666667</v>
      </c>
      <c r="K23" s="1">
        <v>9</v>
      </c>
      <c r="L23" s="1">
        <v>400000</v>
      </c>
      <c r="M23" s="1">
        <f>+L23/(1+$B$5)^I23</f>
        <v>327829.92483953212</v>
      </c>
      <c r="O23" s="1">
        <v>20</v>
      </c>
      <c r="P23" s="1">
        <f t="shared" si="1"/>
        <v>1.6666666666666667</v>
      </c>
      <c r="Q23" s="1">
        <v>9</v>
      </c>
      <c r="R23" s="1">
        <v>400000</v>
      </c>
      <c r="S23" s="1">
        <f>+R23/(1+$B$5)^O23</f>
        <v>327829.92483953212</v>
      </c>
    </row>
    <row r="24" spans="1:19" x14ac:dyDescent="0.3">
      <c r="A24" s="5" t="s">
        <v>18</v>
      </c>
      <c r="B24" s="8">
        <f>+B7-A21</f>
        <v>-10586908.81721431</v>
      </c>
      <c r="C24" s="3" t="s">
        <v>19</v>
      </c>
      <c r="D24" s="3"/>
      <c r="E24" s="3"/>
      <c r="F24" s="3"/>
      <c r="I24" s="1">
        <v>21</v>
      </c>
      <c r="J24" s="1">
        <f t="shared" si="2"/>
        <v>1.75</v>
      </c>
      <c r="K24" s="1">
        <v>10</v>
      </c>
      <c r="L24" s="1">
        <v>400000</v>
      </c>
      <c r="M24" s="1">
        <f>+L24/(1+$B$5)^I24</f>
        <v>324584.68483817589</v>
      </c>
      <c r="O24" s="1">
        <v>21</v>
      </c>
      <c r="P24" s="1">
        <f t="shared" si="1"/>
        <v>1.75</v>
      </c>
      <c r="Q24" s="1">
        <v>10</v>
      </c>
      <c r="R24" s="1">
        <v>400000</v>
      </c>
      <c r="S24" s="1">
        <f>+R24/(1+$B$5)^O24</f>
        <v>324584.68483817589</v>
      </c>
    </row>
    <row r="25" spans="1:19" x14ac:dyDescent="0.3">
      <c r="I25" s="1">
        <v>22</v>
      </c>
      <c r="J25" s="1">
        <f t="shared" si="2"/>
        <v>1.8333333333333333</v>
      </c>
      <c r="K25" s="1">
        <v>11</v>
      </c>
      <c r="L25" s="1">
        <v>400000</v>
      </c>
      <c r="M25" s="1">
        <f>+L25/(1+$B$5)^I25</f>
        <v>321371.56997814594</v>
      </c>
      <c r="O25" s="1">
        <v>22</v>
      </c>
      <c r="P25" s="1">
        <f t="shared" si="1"/>
        <v>1.8333333333333333</v>
      </c>
      <c r="Q25" s="1">
        <v>11</v>
      </c>
      <c r="R25" s="1">
        <v>400000</v>
      </c>
      <c r="S25" s="1">
        <f>+R25/(1+$B$5)^O25</f>
        <v>321371.56997814594</v>
      </c>
    </row>
    <row r="26" spans="1:19" x14ac:dyDescent="0.3">
      <c r="I26" s="1">
        <v>23</v>
      </c>
      <c r="J26" s="1">
        <f t="shared" si="2"/>
        <v>1.9166666666666667</v>
      </c>
      <c r="K26" s="1">
        <v>12</v>
      </c>
      <c r="L26" s="1">
        <v>400000</v>
      </c>
      <c r="M26" s="1">
        <f>+L26/(1+$B$5)^I26</f>
        <v>318190.26224761386</v>
      </c>
      <c r="O26" s="1">
        <v>23</v>
      </c>
      <c r="P26" s="1">
        <f t="shared" si="1"/>
        <v>1.9166666666666667</v>
      </c>
      <c r="Q26" s="1">
        <v>12</v>
      </c>
      <c r="R26" s="1">
        <v>400000</v>
      </c>
      <c r="S26" s="1">
        <f>+R26/(1+$B$5)^O26</f>
        <v>318190.26224761386</v>
      </c>
    </row>
    <row r="27" spans="1:19" x14ac:dyDescent="0.3">
      <c r="I27" s="1">
        <v>24</v>
      </c>
      <c r="J27" s="1">
        <f t="shared" si="2"/>
        <v>2</v>
      </c>
      <c r="K27" s="1">
        <v>13</v>
      </c>
      <c r="L27" s="1">
        <v>400000</v>
      </c>
      <c r="M27" s="1">
        <f>+L27/(1+$B$5)^I27</f>
        <v>315040.44678280113</v>
      </c>
      <c r="O27" s="1">
        <v>24</v>
      </c>
      <c r="P27" s="1">
        <f t="shared" si="1"/>
        <v>2</v>
      </c>
      <c r="Q27" s="1">
        <v>13</v>
      </c>
      <c r="R27" s="1">
        <f>400000-9000000</f>
        <v>-8600000</v>
      </c>
      <c r="S27" s="1">
        <f>+R27/(1+$B$5)^O27</f>
        <v>-6773369.6058302242</v>
      </c>
    </row>
    <row r="28" spans="1:19" x14ac:dyDescent="0.3">
      <c r="I28" s="1">
        <v>25</v>
      </c>
      <c r="J28" s="1">
        <f t="shared" si="2"/>
        <v>2.0833333333333335</v>
      </c>
      <c r="K28" s="1">
        <v>14</v>
      </c>
      <c r="L28" s="1">
        <v>400000</v>
      </c>
      <c r="M28" s="1">
        <f>+L28/(1+$B$5)^I28</f>
        <v>311921.81183681468</v>
      </c>
      <c r="O28" s="1">
        <v>25</v>
      </c>
      <c r="P28" s="1">
        <f t="shared" si="1"/>
        <v>2.0833333333333335</v>
      </c>
      <c r="Q28" s="1">
        <v>14</v>
      </c>
      <c r="R28" s="1">
        <v>400000</v>
      </c>
      <c r="S28" s="1">
        <f>+R28/(1+$B$5)^O28</f>
        <v>311921.81183681468</v>
      </c>
    </row>
    <row r="29" spans="1:19" x14ac:dyDescent="0.3">
      <c r="I29" s="1">
        <v>26</v>
      </c>
      <c r="J29" s="1">
        <f t="shared" si="2"/>
        <v>2.1666666666666665</v>
      </c>
      <c r="K29" s="1">
        <v>15</v>
      </c>
      <c r="L29" s="1">
        <v>400000</v>
      </c>
      <c r="M29" s="1">
        <f>+L29/(1+$B$5)^I29</f>
        <v>308834.04874879326</v>
      </c>
      <c r="O29" s="1">
        <v>26</v>
      </c>
      <c r="P29" s="1">
        <f t="shared" si="1"/>
        <v>2.1666666666666665</v>
      </c>
      <c r="Q29" s="1">
        <v>15</v>
      </c>
      <c r="R29" s="1">
        <v>400000</v>
      </c>
      <c r="S29" s="1">
        <f>+R29/(1+$B$5)^O29</f>
        <v>308834.04874879326</v>
      </c>
    </row>
    <row r="30" spans="1:19" x14ac:dyDescent="0.3">
      <c r="I30" s="1">
        <v>27</v>
      </c>
      <c r="J30" s="1">
        <f t="shared" si="2"/>
        <v>2.25</v>
      </c>
      <c r="K30" s="1">
        <v>16</v>
      </c>
      <c r="L30" s="1">
        <v>500000</v>
      </c>
      <c r="M30" s="1">
        <f>+L30/(1+$B$5)^I30</f>
        <v>382221.06489169761</v>
      </c>
      <c r="O30" s="1">
        <v>27</v>
      </c>
      <c r="P30" s="1">
        <f t="shared" si="1"/>
        <v>2.25</v>
      </c>
      <c r="Q30" s="1">
        <v>16</v>
      </c>
      <c r="R30" s="1">
        <v>500000</v>
      </c>
      <c r="S30" s="1">
        <f>+R30/(1+$B$5)^O30</f>
        <v>382221.06489169761</v>
      </c>
    </row>
    <row r="31" spans="1:19" x14ac:dyDescent="0.3">
      <c r="I31" s="1">
        <v>28</v>
      </c>
      <c r="J31" s="1">
        <f t="shared" si="2"/>
        <v>2.3333333333333335</v>
      </c>
      <c r="K31" s="1">
        <v>17</v>
      </c>
      <c r="L31" s="1">
        <v>500000</v>
      </c>
      <c r="M31" s="1">
        <f>+L31/(1+$B$5)^I31</f>
        <v>378437.39843795745</v>
      </c>
      <c r="O31" s="1">
        <v>28</v>
      </c>
      <c r="P31" s="1">
        <f t="shared" si="1"/>
        <v>2.3333333333333335</v>
      </c>
      <c r="Q31" s="1">
        <v>17</v>
      </c>
      <c r="R31" s="1">
        <v>500000</v>
      </c>
      <c r="S31" s="1">
        <f>+R31/(1+$B$5)^O31</f>
        <v>378437.39843795745</v>
      </c>
    </row>
    <row r="32" spans="1:19" x14ac:dyDescent="0.3">
      <c r="I32" s="1">
        <v>29</v>
      </c>
      <c r="J32" s="1">
        <f t="shared" si="2"/>
        <v>2.4166666666666665</v>
      </c>
      <c r="K32" s="1">
        <v>18</v>
      </c>
      <c r="L32" s="1">
        <v>500000</v>
      </c>
      <c r="M32" s="1">
        <f>+L32/(1+$B$5)^I32</f>
        <v>374691.18709370267</v>
      </c>
      <c r="O32" s="1">
        <v>29</v>
      </c>
      <c r="P32" s="1">
        <f t="shared" si="1"/>
        <v>2.4166666666666665</v>
      </c>
      <c r="Q32" s="1">
        <v>18</v>
      </c>
      <c r="R32" s="1">
        <v>500000</v>
      </c>
      <c r="S32" s="1">
        <f>+R32/(1+$B$5)^O32</f>
        <v>374691.18709370267</v>
      </c>
    </row>
    <row r="33" spans="9:19" x14ac:dyDescent="0.3">
      <c r="I33" s="1">
        <v>30</v>
      </c>
      <c r="J33" s="1">
        <f t="shared" si="2"/>
        <v>2.5</v>
      </c>
      <c r="K33" s="1">
        <v>19</v>
      </c>
      <c r="L33" s="1">
        <v>500000</v>
      </c>
      <c r="M33" s="1">
        <f>+L33/(1+$B$5)^I33</f>
        <v>370982.06008491211</v>
      </c>
      <c r="O33" s="1">
        <v>30</v>
      </c>
      <c r="P33" s="1">
        <f t="shared" si="1"/>
        <v>2.5</v>
      </c>
      <c r="Q33" s="1">
        <v>19</v>
      </c>
      <c r="R33" s="1">
        <v>500000</v>
      </c>
      <c r="S33" s="1">
        <f>+R33/(1+$B$5)^O33</f>
        <v>370982.06008491211</v>
      </c>
    </row>
    <row r="34" spans="9:19" x14ac:dyDescent="0.3">
      <c r="I34" s="1">
        <v>31</v>
      </c>
      <c r="J34" s="1">
        <f t="shared" si="2"/>
        <v>2.5833333333333335</v>
      </c>
      <c r="K34" s="1">
        <v>20</v>
      </c>
      <c r="L34" s="1">
        <v>500000</v>
      </c>
      <c r="M34" s="1">
        <f>+L34/(1+$B$5)^I34</f>
        <v>367309.65030791442</v>
      </c>
      <c r="O34" s="1">
        <v>31</v>
      </c>
      <c r="P34" s="1">
        <f t="shared" si="1"/>
        <v>2.5833333333333335</v>
      </c>
      <c r="Q34" s="1">
        <v>20</v>
      </c>
      <c r="R34" s="1">
        <v>500000</v>
      </c>
      <c r="S34" s="1">
        <f>+R34/(1+$B$5)^O34</f>
        <v>367309.65030791442</v>
      </c>
    </row>
    <row r="35" spans="9:19" x14ac:dyDescent="0.3">
      <c r="I35" s="1">
        <v>32</v>
      </c>
      <c r="J35" s="1">
        <f t="shared" si="2"/>
        <v>2.6666666666666665</v>
      </c>
      <c r="K35" s="1">
        <v>21</v>
      </c>
      <c r="L35" s="1">
        <v>500000</v>
      </c>
      <c r="M35" s="1">
        <f>+L35/(1+$B$5)^I35</f>
        <v>363673.594293056</v>
      </c>
      <c r="O35" s="1">
        <v>32</v>
      </c>
      <c r="P35" s="1">
        <f t="shared" si="1"/>
        <v>2.6666666666666665</v>
      </c>
      <c r="Q35" s="1">
        <v>21</v>
      </c>
      <c r="R35" s="1">
        <v>500000</v>
      </c>
      <c r="S35" s="1">
        <f>+R35/(1+$B$5)^O35</f>
        <v>363673.594293056</v>
      </c>
    </row>
    <row r="36" spans="9:19" x14ac:dyDescent="0.3">
      <c r="I36" s="1">
        <v>33</v>
      </c>
      <c r="J36" s="1">
        <f t="shared" si="2"/>
        <v>2.75</v>
      </c>
      <c r="K36" s="1">
        <v>22</v>
      </c>
      <c r="L36" s="1">
        <v>500000</v>
      </c>
      <c r="M36" s="1">
        <f>+L36/(1+$B$5)^I36</f>
        <v>360073.53216872585</v>
      </c>
      <c r="O36" s="1">
        <v>33</v>
      </c>
      <c r="P36" s="1">
        <f t="shared" si="1"/>
        <v>2.75</v>
      </c>
      <c r="Q36" s="1">
        <v>22</v>
      </c>
      <c r="R36" s="1">
        <v>500000</v>
      </c>
      <c r="S36" s="1">
        <f>+R36/(1+$B$5)^O36</f>
        <v>360073.53216872585</v>
      </c>
    </row>
    <row r="37" spans="9:19" x14ac:dyDescent="0.3">
      <c r="I37" s="1">
        <v>34</v>
      </c>
      <c r="J37" s="1">
        <f t="shared" si="2"/>
        <v>2.8333333333333335</v>
      </c>
      <c r="K37" s="1">
        <v>23</v>
      </c>
      <c r="L37" s="1">
        <v>500000</v>
      </c>
      <c r="M37" s="1">
        <f>+L37/(1+$B$5)^I37</f>
        <v>356509.10762573895</v>
      </c>
      <c r="O37" s="1">
        <v>34</v>
      </c>
      <c r="P37" s="1">
        <f t="shared" si="1"/>
        <v>2.8333333333333335</v>
      </c>
      <c r="Q37" s="1">
        <v>23</v>
      </c>
      <c r="R37" s="1">
        <v>500000</v>
      </c>
      <c r="S37" s="1">
        <f>+R37/(1+$B$5)^O37</f>
        <v>356509.10762573895</v>
      </c>
    </row>
    <row r="38" spans="9:19" x14ac:dyDescent="0.3">
      <c r="I38" s="1">
        <v>35</v>
      </c>
      <c r="J38" s="1">
        <f t="shared" si="2"/>
        <v>2.9166666666666665</v>
      </c>
      <c r="K38" s="1">
        <v>24</v>
      </c>
      <c r="L38" s="1">
        <v>500000</v>
      </c>
      <c r="M38" s="1">
        <f>+L38/(1+$B$5)^I38</f>
        <v>352979.96788207104</v>
      </c>
      <c r="O38" s="1">
        <v>35</v>
      </c>
      <c r="P38" s="1">
        <f t="shared" si="1"/>
        <v>2.9166666666666665</v>
      </c>
      <c r="Q38" s="1">
        <v>24</v>
      </c>
      <c r="R38" s="1">
        <v>500000</v>
      </c>
      <c r="S38" s="1">
        <f>+R38/(1+$B$5)^O38</f>
        <v>352979.96788207104</v>
      </c>
    </row>
    <row r="39" spans="9:19" x14ac:dyDescent="0.3">
      <c r="I39" s="1">
        <v>36</v>
      </c>
      <c r="J39" s="1">
        <f t="shared" si="2"/>
        <v>3</v>
      </c>
      <c r="K39" s="1">
        <v>25</v>
      </c>
      <c r="L39" s="1">
        <v>500000</v>
      </c>
      <c r="M39" s="1">
        <f>+L39/(1+$B$5)^I39</f>
        <v>349485.76364794251</v>
      </c>
      <c r="O39" s="1">
        <v>36</v>
      </c>
      <c r="P39" s="1">
        <f t="shared" si="1"/>
        <v>3</v>
      </c>
      <c r="Q39" s="1">
        <v>25</v>
      </c>
      <c r="R39" s="1">
        <v>500000</v>
      </c>
      <c r="S39" s="1">
        <f>+R39/(1+$B$5)^O39</f>
        <v>349485.76364794251</v>
      </c>
    </row>
    <row r="40" spans="9:19" x14ac:dyDescent="0.3">
      <c r="I40" s="1">
        <v>37</v>
      </c>
      <c r="J40" s="1">
        <f t="shared" si="2"/>
        <v>3.0833333333333335</v>
      </c>
      <c r="K40" s="1">
        <v>26</v>
      </c>
      <c r="L40" s="1">
        <v>800000</v>
      </c>
      <c r="M40" s="1">
        <f>+L40/(1+$B$5)^I40</f>
        <v>553641.83854599728</v>
      </c>
      <c r="O40" s="1">
        <v>37</v>
      </c>
      <c r="P40" s="1">
        <f t="shared" si="1"/>
        <v>3.0833333333333335</v>
      </c>
      <c r="Q40" s="1">
        <v>26</v>
      </c>
      <c r="R40" s="1">
        <v>800000</v>
      </c>
      <c r="S40" s="1">
        <f>+R40/(1+$B$5)^O40</f>
        <v>553641.83854599728</v>
      </c>
    </row>
    <row r="41" spans="9:19" x14ac:dyDescent="0.3">
      <c r="I41" s="1">
        <v>38</v>
      </c>
      <c r="J41" s="1">
        <f t="shared" si="2"/>
        <v>3.1666666666666665</v>
      </c>
      <c r="K41" s="1">
        <v>27</v>
      </c>
      <c r="L41" s="1">
        <v>800000</v>
      </c>
      <c r="M41" s="1">
        <f>+L41/(1+$B$5)^I41</f>
        <v>548161.25088532758</v>
      </c>
      <c r="O41" s="1">
        <v>38</v>
      </c>
      <c r="P41" s="1">
        <f t="shared" si="1"/>
        <v>3.1666666666666665</v>
      </c>
      <c r="Q41" s="1">
        <v>27</v>
      </c>
      <c r="R41" s="1">
        <v>800000</v>
      </c>
      <c r="S41" s="1">
        <f>+R41/(1+$B$5)^O41</f>
        <v>548161.25088532758</v>
      </c>
    </row>
    <row r="42" spans="9:19" x14ac:dyDescent="0.3">
      <c r="I42" s="1">
        <v>39</v>
      </c>
      <c r="J42" s="1">
        <f t="shared" si="2"/>
        <v>3.25</v>
      </c>
      <c r="K42" s="1">
        <v>28</v>
      </c>
      <c r="L42" s="1">
        <v>800000</v>
      </c>
      <c r="M42" s="1">
        <f>+L42/(1+$B$5)^I42</f>
        <v>542734.91642413614</v>
      </c>
      <c r="O42" s="1">
        <v>39</v>
      </c>
      <c r="P42" s="1">
        <f t="shared" si="1"/>
        <v>3.25</v>
      </c>
      <c r="Q42" s="1">
        <v>28</v>
      </c>
      <c r="R42" s="1">
        <v>800000</v>
      </c>
      <c r="S42" s="1">
        <f>+R42/(1+$B$5)^O42</f>
        <v>542734.91642413614</v>
      </c>
    </row>
    <row r="43" spans="9:19" x14ac:dyDescent="0.3">
      <c r="I43" s="1">
        <v>40</v>
      </c>
      <c r="J43" s="1">
        <f t="shared" si="2"/>
        <v>3.3333333333333335</v>
      </c>
      <c r="K43" s="1">
        <v>29</v>
      </c>
      <c r="L43" s="1">
        <v>800000</v>
      </c>
      <c r="M43" s="1">
        <f>+L43/(1+$B$5)^I43</f>
        <v>537362.2981014665</v>
      </c>
      <c r="O43" s="1">
        <v>40</v>
      </c>
      <c r="P43" s="1">
        <f t="shared" si="1"/>
        <v>3.3333333333333335</v>
      </c>
      <c r="Q43" s="1">
        <v>29</v>
      </c>
      <c r="R43" s="1">
        <v>800000</v>
      </c>
      <c r="S43" s="1">
        <f>+R43/(1+$B$5)^O43</f>
        <v>537362.2981014665</v>
      </c>
    </row>
    <row r="44" spans="9:19" x14ac:dyDescent="0.3">
      <c r="I44" s="1">
        <v>41</v>
      </c>
      <c r="J44" s="1">
        <f t="shared" si="2"/>
        <v>3.4166666666666665</v>
      </c>
      <c r="K44" s="1">
        <v>30</v>
      </c>
      <c r="L44" s="1">
        <v>800000</v>
      </c>
      <c r="M44" s="1">
        <f>+L44/(1+$B$5)^I44</f>
        <v>532042.8641728122</v>
      </c>
      <c r="O44" s="1">
        <v>41</v>
      </c>
      <c r="P44" s="1">
        <f t="shared" si="1"/>
        <v>3.4166666666666665</v>
      </c>
      <c r="Q44" s="1">
        <v>30</v>
      </c>
      <c r="R44" s="1">
        <v>800000</v>
      </c>
      <c r="S44" s="1">
        <f>+R44/(1+$B$5)^O44</f>
        <v>532042.8641728122</v>
      </c>
    </row>
    <row r="45" spans="9:19" x14ac:dyDescent="0.3">
      <c r="I45" s="1">
        <v>42</v>
      </c>
      <c r="J45" s="1">
        <f t="shared" si="2"/>
        <v>3.5</v>
      </c>
      <c r="K45" s="1">
        <v>31</v>
      </c>
      <c r="L45" s="1">
        <v>800000</v>
      </c>
      <c r="M45" s="1">
        <f>+L45/(1+$B$5)^I45</f>
        <v>526776.08815749013</v>
      </c>
      <c r="O45" s="1">
        <v>42</v>
      </c>
      <c r="P45" s="1">
        <f t="shared" si="1"/>
        <v>3.5</v>
      </c>
      <c r="Q45" s="1">
        <v>31</v>
      </c>
      <c r="R45" s="1">
        <v>800000</v>
      </c>
      <c r="S45" s="1">
        <f>+R45/(1+$B$5)^O45</f>
        <v>526776.08815749013</v>
      </c>
    </row>
    <row r="46" spans="9:19" x14ac:dyDescent="0.3">
      <c r="I46" s="1">
        <v>43</v>
      </c>
      <c r="J46" s="1">
        <f t="shared" si="2"/>
        <v>3.5833333333333335</v>
      </c>
      <c r="K46" s="1">
        <v>32</v>
      </c>
      <c r="L46" s="1">
        <v>800000</v>
      </c>
      <c r="M46" s="1">
        <f>+L46/(1+$B$5)^I46</f>
        <v>521561.4487865314</v>
      </c>
      <c r="O46" s="1">
        <v>43</v>
      </c>
      <c r="P46" s="1">
        <f t="shared" si="1"/>
        <v>3.5833333333333335</v>
      </c>
      <c r="Q46" s="1">
        <v>32</v>
      </c>
      <c r="R46" s="1">
        <v>800000</v>
      </c>
      <c r="S46" s="1">
        <f>+R46/(1+$B$5)^O46</f>
        <v>521561.4487865314</v>
      </c>
    </row>
    <row r="47" spans="9:19" x14ac:dyDescent="0.3">
      <c r="I47" s="1">
        <v>44</v>
      </c>
      <c r="J47" s="1">
        <f t="shared" si="2"/>
        <v>3.6666666666666665</v>
      </c>
      <c r="K47" s="1">
        <v>33</v>
      </c>
      <c r="L47" s="1">
        <v>800000</v>
      </c>
      <c r="M47" s="1">
        <f>+L47/(1+$B$5)^I47</f>
        <v>516398.42995109153</v>
      </c>
      <c r="O47" s="1">
        <v>44</v>
      </c>
      <c r="P47" s="1">
        <f t="shared" si="1"/>
        <v>3.6666666666666665</v>
      </c>
      <c r="Q47" s="1">
        <v>33</v>
      </c>
      <c r="R47" s="1">
        <v>800000</v>
      </c>
      <c r="S47" s="1">
        <f>+R47/(1+$B$5)^O47</f>
        <v>516398.42995109153</v>
      </c>
    </row>
    <row r="48" spans="9:19" x14ac:dyDescent="0.3">
      <c r="I48" s="1">
        <v>45</v>
      </c>
      <c r="J48" s="1">
        <f t="shared" si="2"/>
        <v>3.75</v>
      </c>
      <c r="K48" s="1">
        <v>34</v>
      </c>
      <c r="L48" s="1">
        <v>800000</v>
      </c>
      <c r="M48" s="1">
        <f>+L48/(1+$B$5)^I48</f>
        <v>511286.52065136819</v>
      </c>
      <c r="O48" s="1">
        <v>45</v>
      </c>
      <c r="P48" s="1">
        <f t="shared" si="1"/>
        <v>3.75</v>
      </c>
      <c r="Q48" s="1">
        <v>34</v>
      </c>
      <c r="R48" s="1">
        <v>800000</v>
      </c>
      <c r="S48" s="1">
        <f>+R48/(1+$B$5)^O48</f>
        <v>511286.52065136819</v>
      </c>
    </row>
    <row r="49" spans="9:19" x14ac:dyDescent="0.3">
      <c r="I49" s="1">
        <v>46</v>
      </c>
      <c r="J49" s="1">
        <f t="shared" si="2"/>
        <v>3.8333333333333335</v>
      </c>
      <c r="K49" s="1">
        <v>35</v>
      </c>
      <c r="L49" s="1">
        <v>800000</v>
      </c>
      <c r="M49" s="1">
        <f>+L49/(1+$B$5)^I49</f>
        <v>506225.21494602656</v>
      </c>
      <c r="O49" s="1">
        <v>46</v>
      </c>
      <c r="P49" s="1">
        <f t="shared" si="1"/>
        <v>3.8333333333333335</v>
      </c>
      <c r="Q49" s="1">
        <v>35</v>
      </c>
      <c r="R49" s="1">
        <v>800000</v>
      </c>
      <c r="S49" s="1">
        <f>+R49/(1+$B$5)^O49</f>
        <v>506225.21494602656</v>
      </c>
    </row>
    <row r="51" spans="9:19" x14ac:dyDescent="0.3">
      <c r="M51" s="6">
        <f>+SUM(M2:M49)</f>
        <v>13488721.682683052</v>
      </c>
      <c r="S51" s="6">
        <f>+SUM(S2:S49)</f>
        <v>-10586908.817214318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2022-11-01T15:45:36Z</dcterms:created>
  <dcterms:modified xsi:type="dcterms:W3CDTF">2022-11-01T16:08:17Z</dcterms:modified>
</cp:coreProperties>
</file>