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4 Cuatrimestre/Finanzas 1/02 parcialito/"/>
    </mc:Choice>
  </mc:AlternateContent>
  <xr:revisionPtr revIDLastSave="118" documentId="8_{F9B21C97-E778-4F60-9476-AF6C7F5F849F}" xr6:coauthVersionLast="47" xr6:coauthVersionMax="47" xr10:uidLastSave="{138D6AF7-DC44-4B76-A0E1-D9BF92AD4D0D}"/>
  <bookViews>
    <workbookView xWindow="60" yWindow="384" windowWidth="17208" windowHeight="11652" xr2:uid="{E2970FFC-6EFD-4F72-BA7B-7098075447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" l="1"/>
  <c r="G51" i="1"/>
  <c r="H50" i="1"/>
  <c r="G50" i="1"/>
  <c r="H30" i="1"/>
  <c r="H29" i="1"/>
  <c r="G29" i="1"/>
  <c r="G30" i="1"/>
  <c r="H49" i="1"/>
  <c r="G49" i="1"/>
  <c r="H28" i="1"/>
  <c r="G28" i="1"/>
  <c r="B37" i="1"/>
  <c r="B16" i="1"/>
  <c r="C16" i="1" l="1"/>
  <c r="C37" i="1"/>
  <c r="E37" i="1" l="1"/>
  <c r="F37" i="1"/>
  <c r="E16" i="1"/>
  <c r="G16" i="1" s="1"/>
  <c r="F16" i="1"/>
  <c r="H16" i="1" s="1"/>
  <c r="B17" i="1"/>
  <c r="B38" i="1"/>
  <c r="C17" i="1" l="1"/>
  <c r="B18" i="1"/>
  <c r="H37" i="1"/>
  <c r="G37" i="1"/>
  <c r="C38" i="1"/>
  <c r="E38" i="1" l="1"/>
  <c r="F38" i="1"/>
  <c r="C18" i="1"/>
  <c r="B19" i="1"/>
  <c r="C19" i="1" s="1"/>
  <c r="E17" i="1"/>
  <c r="G17" i="1" s="1"/>
  <c r="F17" i="1"/>
  <c r="H17" i="1" s="1"/>
  <c r="B39" i="1"/>
  <c r="C39" i="1"/>
  <c r="B20" i="1"/>
  <c r="E39" i="1" l="1"/>
  <c r="F39" i="1"/>
  <c r="E19" i="1"/>
  <c r="G19" i="1" s="1"/>
  <c r="F19" i="1"/>
  <c r="H19" i="1" s="1"/>
  <c r="E18" i="1"/>
  <c r="G18" i="1" s="1"/>
  <c r="F18" i="1"/>
  <c r="H18" i="1" s="1"/>
  <c r="H38" i="1"/>
  <c r="G38" i="1"/>
  <c r="B40" i="1"/>
  <c r="E22" i="1"/>
  <c r="G22" i="1" s="1"/>
  <c r="E25" i="1"/>
  <c r="G25" i="1" s="1"/>
  <c r="E21" i="1"/>
  <c r="G21" i="1" s="1"/>
  <c r="E23" i="1"/>
  <c r="G23" i="1" s="1"/>
  <c r="E24" i="1"/>
  <c r="G24" i="1" s="1"/>
  <c r="E20" i="1"/>
  <c r="E26" i="1"/>
  <c r="G26" i="1" s="1"/>
  <c r="E27" i="1"/>
  <c r="G27" i="1" s="1"/>
  <c r="C20" i="1"/>
  <c r="F20" i="1" s="1"/>
  <c r="H20" i="1" s="1"/>
  <c r="D20" i="1" l="1"/>
  <c r="B21" i="1" s="1"/>
  <c r="G20" i="1"/>
  <c r="H39" i="1"/>
  <c r="G39" i="1"/>
  <c r="C40" i="1"/>
  <c r="E40" i="1" l="1"/>
  <c r="F40" i="1"/>
  <c r="B41" i="1"/>
  <c r="D42" i="1" l="1"/>
  <c r="D43" i="1"/>
  <c r="D44" i="1"/>
  <c r="D45" i="1"/>
  <c r="D46" i="1"/>
  <c r="D47" i="1"/>
  <c r="D48" i="1"/>
  <c r="D41" i="1"/>
  <c r="H40" i="1"/>
  <c r="G40" i="1"/>
  <c r="C41" i="1"/>
  <c r="B42" i="1" l="1"/>
  <c r="F41" i="1"/>
  <c r="E41" i="1"/>
  <c r="C42" i="1"/>
  <c r="B43" i="1" l="1"/>
  <c r="F42" i="1"/>
  <c r="E42" i="1"/>
  <c r="H41" i="1"/>
  <c r="G41" i="1"/>
  <c r="C43" i="1"/>
  <c r="B44" i="1" l="1"/>
  <c r="F43" i="1"/>
  <c r="E43" i="1"/>
  <c r="H42" i="1"/>
  <c r="G42" i="1"/>
  <c r="C44" i="1"/>
  <c r="B45" i="1" l="1"/>
  <c r="F44" i="1"/>
  <c r="E44" i="1"/>
  <c r="H43" i="1"/>
  <c r="G43" i="1"/>
  <c r="C45" i="1"/>
  <c r="B46" i="1" l="1"/>
  <c r="F45" i="1"/>
  <c r="E45" i="1"/>
  <c r="H44" i="1"/>
  <c r="G44" i="1"/>
  <c r="C46" i="1"/>
  <c r="B47" i="1" l="1"/>
  <c r="F46" i="1"/>
  <c r="E46" i="1"/>
  <c r="H45" i="1"/>
  <c r="G45" i="1"/>
  <c r="C47" i="1"/>
  <c r="B48" i="1" l="1"/>
  <c r="C48" i="1" s="1"/>
  <c r="F47" i="1"/>
  <c r="E47" i="1"/>
  <c r="H46" i="1"/>
  <c r="G46" i="1"/>
  <c r="C21" i="1"/>
  <c r="D21" i="1" l="1"/>
  <c r="B22" i="1" s="1"/>
  <c r="F21" i="1"/>
  <c r="H21" i="1" s="1"/>
  <c r="H47" i="1"/>
  <c r="G47" i="1"/>
  <c r="F48" i="1"/>
  <c r="E48" i="1"/>
  <c r="C22" i="1"/>
  <c r="D22" i="1" l="1"/>
  <c r="B23" i="1" s="1"/>
  <c r="F22" i="1"/>
  <c r="H22" i="1" s="1"/>
  <c r="H48" i="1"/>
  <c r="G48" i="1"/>
  <c r="C23" i="1"/>
  <c r="F23" i="1" s="1"/>
  <c r="H23" i="1" s="1"/>
  <c r="D23" i="1" l="1"/>
  <c r="B24" i="1" s="1"/>
  <c r="C24" i="1"/>
  <c r="D24" i="1" l="1"/>
  <c r="F24" i="1"/>
  <c r="H24" i="1" s="1"/>
  <c r="B25" i="1"/>
  <c r="C25" i="1"/>
  <c r="F25" i="1" s="1"/>
  <c r="H25" i="1" s="1"/>
  <c r="D25" i="1" l="1"/>
  <c r="B26" i="1" s="1"/>
  <c r="C26" i="1" l="1"/>
  <c r="D26" i="1" l="1"/>
  <c r="B27" i="1" s="1"/>
  <c r="C27" i="1" s="1"/>
  <c r="F26" i="1"/>
  <c r="H26" i="1" s="1"/>
  <c r="D27" i="1" l="1"/>
  <c r="F27" i="1"/>
  <c r="H27" i="1" s="1"/>
</calcChain>
</file>

<file path=xl/sharedStrings.xml><?xml version="1.0" encoding="utf-8"?>
<sst xmlns="http://schemas.openxmlformats.org/spreadsheetml/2006/main" count="28" uniqueCount="18">
  <si>
    <t>TNA</t>
  </si>
  <si>
    <t>DOCE CUOTAS MENSUALES</t>
  </si>
  <si>
    <t>1RAS 4= SOLO INTERESES</t>
  </si>
  <si>
    <t>LUEGO DE LA 5TA SE DEVUELVE CAPITAL</t>
  </si>
  <si>
    <t>GASTOS ADM</t>
  </si>
  <si>
    <t>GANANCIAS</t>
  </si>
  <si>
    <t>FRANCES</t>
  </si>
  <si>
    <t>SALDO</t>
  </si>
  <si>
    <t>INTERESES</t>
  </si>
  <si>
    <t>CAPITAL</t>
  </si>
  <si>
    <t>C PURA</t>
  </si>
  <si>
    <t>ESCUDO</t>
  </si>
  <si>
    <t>FLUJOS</t>
  </si>
  <si>
    <t>FLUJOS CON</t>
  </si>
  <si>
    <t>CFT TEA</t>
  </si>
  <si>
    <t>cf</t>
  </si>
  <si>
    <t>CFT TNA</t>
  </si>
  <si>
    <t>ALEMAN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</si>
</sst>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0.0%"/>
  </numFmts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1" fillId="0" borderId="1" xfId="0" applyNumberFormat="1" applyFont="1" applyBorder="1" applyAlignment="1">
      <alignment horizontal="left" vertical="center"/>
    </xf>
    <xf numFmtId="0" fontId="2" fillId="2" borderId="0" xfId="0" applyFont="1" applyFill="1" applyBorder="1" applyAlignment="1"/>
    <xf numFmtId="165" fontId="2" fillId="2" borderId="0" xfId="0" applyNumberFormat="1" applyFont="1" applyFill="1" applyBorder="1" applyAlignmen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66675</xdr:rowOff>
    </xdr:from>
    <xdr:to>
      <xdr:col>7</xdr:col>
      <xdr:colOff>657225</xdr:colOff>
      <xdr:row>11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7928BC-FB27-5D02-10DA-55D0D0F94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66675"/>
          <a:ext cx="6257925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B7E3-A586-4807-A71B-6F54AC0D14C6}">
  <dimension ref="A2:K51"/>
  <sheetViews>
    <sheetView tabSelected="1" workbookViewId="0">
      <selection activeCell="J22" sqref="J22"/>
    </sheetView>
  </sheetViews>
  <sheetFormatPr defaultColWidth="8.85546875" defaultRowHeight="14.45"/>
  <cols>
    <col min="1" max="1" width="6.5703125" style="1" bestFit="1" customWidth="1"/>
    <col min="2" max="2" width="15.28515625" style="1" bestFit="1" customWidth="1"/>
    <col min="3" max="3" width="13" style="1" bestFit="1" customWidth="1"/>
    <col min="4" max="5" width="14.28515625" style="1" bestFit="1" customWidth="1"/>
    <col min="6" max="6" width="13" style="1" bestFit="1" customWidth="1"/>
    <col min="7" max="8" width="15.28515625" style="1" bestFit="1" customWidth="1"/>
    <col min="9" max="9" width="8.85546875" style="1"/>
    <col min="10" max="10" width="37.28515625" style="1" bestFit="1" customWidth="1"/>
    <col min="11" max="11" width="15.28515625" style="1" bestFit="1" customWidth="1"/>
    <col min="12" max="16384" width="8.85546875" style="1"/>
  </cols>
  <sheetData>
    <row r="2" spans="1:11">
      <c r="K2" s="1">
        <v>100000000</v>
      </c>
    </row>
    <row r="3" spans="1:11">
      <c r="J3" s="1" t="s">
        <v>0</v>
      </c>
      <c r="K3" s="1">
        <v>0.6</v>
      </c>
    </row>
    <row r="5" spans="1:11">
      <c r="J5" s="1" t="s">
        <v>1</v>
      </c>
    </row>
    <row r="6" spans="1:11">
      <c r="J6" s="1" t="s">
        <v>2</v>
      </c>
    </row>
    <row r="7" spans="1:11">
      <c r="J7" s="1" t="s">
        <v>3</v>
      </c>
    </row>
    <row r="9" spans="1:11">
      <c r="J9" s="1" t="s">
        <v>4</v>
      </c>
      <c r="K9" s="1">
        <v>0.01</v>
      </c>
    </row>
    <row r="10" spans="1:11">
      <c r="J10" s="1" t="s">
        <v>5</v>
      </c>
      <c r="K10" s="1">
        <v>0.35</v>
      </c>
    </row>
    <row r="13" spans="1:11">
      <c r="B13" s="1" t="s">
        <v>6</v>
      </c>
    </row>
    <row r="14" spans="1:11"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  <c r="H14" s="2" t="s">
        <v>13</v>
      </c>
    </row>
    <row r="15" spans="1:11">
      <c r="A15" s="1">
        <v>0</v>
      </c>
      <c r="G15" s="1">
        <v>100000000</v>
      </c>
      <c r="H15" s="1">
        <v>100000000</v>
      </c>
    </row>
    <row r="16" spans="1:11">
      <c r="A16" s="1">
        <v>1</v>
      </c>
      <c r="B16" s="1">
        <f>+K2</f>
        <v>100000000</v>
      </c>
      <c r="C16" s="1">
        <f>+$K$3/12*B16</f>
        <v>5000000</v>
      </c>
      <c r="D16" s="1">
        <v>0</v>
      </c>
      <c r="E16" s="1">
        <f>+D16+C16</f>
        <v>5000000</v>
      </c>
      <c r="F16" s="1">
        <f>+C16*0.35</f>
        <v>1750000</v>
      </c>
      <c r="G16" s="1">
        <f>-E16</f>
        <v>-5000000</v>
      </c>
      <c r="H16" s="1">
        <f>-E16+F16</f>
        <v>-3250000</v>
      </c>
    </row>
    <row r="17" spans="1:9">
      <c r="A17" s="1">
        <v>2</v>
      </c>
      <c r="B17" s="1">
        <f>+B16-C16</f>
        <v>95000000</v>
      </c>
      <c r="C17" s="1">
        <f t="shared" ref="C17:C27" si="0">+$K$3/12*B17</f>
        <v>4750000</v>
      </c>
      <c r="D17" s="1">
        <v>0</v>
      </c>
      <c r="E17" s="1">
        <f t="shared" ref="E17:E27" si="1">+D17+C17</f>
        <v>4750000</v>
      </c>
      <c r="F17" s="1">
        <f t="shared" ref="F17:F27" si="2">+C17*0.35</f>
        <v>1662500</v>
      </c>
      <c r="G17" s="1">
        <f t="shared" ref="G17:G27" si="3">-E17</f>
        <v>-4750000</v>
      </c>
      <c r="H17" s="1">
        <f t="shared" ref="H17:H27" si="4">-E17+F17</f>
        <v>-3087500</v>
      </c>
    </row>
    <row r="18" spans="1:9">
      <c r="A18" s="1">
        <v>3</v>
      </c>
      <c r="B18" s="1">
        <f t="shared" ref="B18:B20" si="5">+B17-C17</f>
        <v>90250000</v>
      </c>
      <c r="C18" s="1">
        <f t="shared" si="0"/>
        <v>4512500</v>
      </c>
      <c r="D18" s="1">
        <v>0</v>
      </c>
      <c r="E18" s="1">
        <f t="shared" si="1"/>
        <v>4512500</v>
      </c>
      <c r="F18" s="1">
        <f t="shared" si="2"/>
        <v>1579375</v>
      </c>
      <c r="G18" s="1">
        <f t="shared" si="3"/>
        <v>-4512500</v>
      </c>
      <c r="H18" s="1">
        <f t="shared" si="4"/>
        <v>-2933125</v>
      </c>
    </row>
    <row r="19" spans="1:9">
      <c r="A19" s="1">
        <v>4</v>
      </c>
      <c r="B19" s="1">
        <f t="shared" si="5"/>
        <v>85737500</v>
      </c>
      <c r="C19" s="1">
        <f t="shared" si="0"/>
        <v>4286875</v>
      </c>
      <c r="D19" s="1">
        <v>0</v>
      </c>
      <c r="E19" s="1">
        <f t="shared" si="1"/>
        <v>4286875</v>
      </c>
      <c r="F19" s="1">
        <f t="shared" si="2"/>
        <v>1500406.25</v>
      </c>
      <c r="G19" s="1">
        <f t="shared" si="3"/>
        <v>-4286875</v>
      </c>
      <c r="H19" s="1">
        <f t="shared" si="4"/>
        <v>-2786468.75</v>
      </c>
    </row>
    <row r="20" spans="1:9">
      <c r="A20" s="5">
        <v>5</v>
      </c>
      <c r="B20" s="5">
        <f t="shared" si="5"/>
        <v>81450625</v>
      </c>
      <c r="C20" s="5">
        <f t="shared" si="0"/>
        <v>4072531.2499999995</v>
      </c>
      <c r="D20" s="5">
        <f>+E20-C20</f>
        <v>10003750.974827133</v>
      </c>
      <c r="E20" s="5">
        <f>+PMT($K$3/12, 12-5, -$B$20)</f>
        <v>14076282.224827133</v>
      </c>
      <c r="F20" s="5">
        <f t="shared" si="2"/>
        <v>1425385.9374999998</v>
      </c>
      <c r="G20" s="5">
        <f t="shared" si="3"/>
        <v>-14076282.224827133</v>
      </c>
      <c r="H20" s="5">
        <f t="shared" si="4"/>
        <v>-12650896.287327133</v>
      </c>
    </row>
    <row r="21" spans="1:9">
      <c r="A21" s="1">
        <v>6</v>
      </c>
      <c r="B21" s="1">
        <f>+B20-D20</f>
        <v>71446874.025172859</v>
      </c>
      <c r="C21" s="1">
        <f t="shared" si="0"/>
        <v>3572343.7012586426</v>
      </c>
      <c r="D21" s="1">
        <f t="shared" ref="D21:D27" si="6">+E21-C21</f>
        <v>10503938.523568491</v>
      </c>
      <c r="E21" s="1">
        <f t="shared" ref="E21:E27" si="7">+PMT($K$3/12, 12-5, -$B$20)</f>
        <v>14076282.224827133</v>
      </c>
      <c r="F21" s="1">
        <f t="shared" si="2"/>
        <v>1250320.2954405248</v>
      </c>
      <c r="G21" s="1">
        <f t="shared" si="3"/>
        <v>-14076282.224827133</v>
      </c>
      <c r="H21" s="1">
        <f t="shared" si="4"/>
        <v>-12825961.929386608</v>
      </c>
    </row>
    <row r="22" spans="1:9">
      <c r="A22" s="1">
        <v>7</v>
      </c>
      <c r="B22" s="1">
        <f t="shared" ref="B22:B27" si="8">+B21-D21</f>
        <v>60942935.501604371</v>
      </c>
      <c r="C22" s="1">
        <f t="shared" si="0"/>
        <v>3047146.7750802184</v>
      </c>
      <c r="D22" s="1">
        <f t="shared" si="6"/>
        <v>11029135.449746914</v>
      </c>
      <c r="E22" s="1">
        <f t="shared" si="7"/>
        <v>14076282.224827133</v>
      </c>
      <c r="F22" s="1">
        <f t="shared" si="2"/>
        <v>1066501.3712780764</v>
      </c>
      <c r="G22" s="1">
        <f t="shared" si="3"/>
        <v>-14076282.224827133</v>
      </c>
      <c r="H22" s="1">
        <f t="shared" si="4"/>
        <v>-13009780.853549056</v>
      </c>
    </row>
    <row r="23" spans="1:9">
      <c r="A23" s="1">
        <v>8</v>
      </c>
      <c r="B23" s="1">
        <f t="shared" si="8"/>
        <v>49913800.051857457</v>
      </c>
      <c r="C23" s="1">
        <f t="shared" si="0"/>
        <v>2495690.0025928728</v>
      </c>
      <c r="D23" s="1">
        <f t="shared" si="6"/>
        <v>11580592.22223426</v>
      </c>
      <c r="E23" s="1">
        <f t="shared" si="7"/>
        <v>14076282.224827133</v>
      </c>
      <c r="F23" s="1">
        <f t="shared" si="2"/>
        <v>873491.5009075054</v>
      </c>
      <c r="G23" s="1">
        <f t="shared" si="3"/>
        <v>-14076282.224827133</v>
      </c>
      <c r="H23" s="1">
        <f t="shared" si="4"/>
        <v>-13202790.723919628</v>
      </c>
    </row>
    <row r="24" spans="1:9">
      <c r="A24" s="1">
        <v>9</v>
      </c>
      <c r="B24" s="1">
        <f t="shared" si="8"/>
        <v>38333207.829623193</v>
      </c>
      <c r="C24" s="1">
        <f t="shared" si="0"/>
        <v>1916660.3914811595</v>
      </c>
      <c r="D24" s="1">
        <f t="shared" si="6"/>
        <v>12159621.833345974</v>
      </c>
      <c r="E24" s="1">
        <f t="shared" si="7"/>
        <v>14076282.224827133</v>
      </c>
      <c r="F24" s="1">
        <f t="shared" si="2"/>
        <v>670831.13701840583</v>
      </c>
      <c r="G24" s="1">
        <f t="shared" si="3"/>
        <v>-14076282.224827133</v>
      </c>
      <c r="H24" s="1">
        <f t="shared" si="4"/>
        <v>-13405451.087808728</v>
      </c>
    </row>
    <row r="25" spans="1:9">
      <c r="A25" s="1">
        <v>10</v>
      </c>
      <c r="B25" s="1">
        <f t="shared" si="8"/>
        <v>26173585.996277221</v>
      </c>
      <c r="C25" s="1">
        <f t="shared" si="0"/>
        <v>1308679.299813861</v>
      </c>
      <c r="D25" s="1">
        <f t="shared" si="6"/>
        <v>12767602.925013272</v>
      </c>
      <c r="E25" s="1">
        <f t="shared" si="7"/>
        <v>14076282.224827133</v>
      </c>
      <c r="F25" s="1">
        <f t="shared" si="2"/>
        <v>458037.75493485131</v>
      </c>
      <c r="G25" s="1">
        <f t="shared" si="3"/>
        <v>-14076282.224827133</v>
      </c>
      <c r="H25" s="1">
        <f t="shared" si="4"/>
        <v>-13618244.469892282</v>
      </c>
    </row>
    <row r="26" spans="1:9">
      <c r="A26" s="1">
        <v>11</v>
      </c>
      <c r="B26" s="1">
        <f t="shared" si="8"/>
        <v>13405983.071263948</v>
      </c>
      <c r="C26" s="1">
        <f t="shared" si="0"/>
        <v>670299.15356319735</v>
      </c>
      <c r="D26" s="1">
        <f t="shared" si="6"/>
        <v>13405983.071263935</v>
      </c>
      <c r="E26" s="1">
        <f t="shared" si="7"/>
        <v>14076282.224827133</v>
      </c>
      <c r="F26" s="1">
        <f t="shared" si="2"/>
        <v>234604.70374711906</v>
      </c>
      <c r="G26" s="1">
        <f t="shared" si="3"/>
        <v>-14076282.224827133</v>
      </c>
      <c r="H26" s="1">
        <f t="shared" si="4"/>
        <v>-13841677.521080013</v>
      </c>
    </row>
    <row r="27" spans="1:9">
      <c r="A27" s="1">
        <v>12</v>
      </c>
      <c r="B27" s="1">
        <f t="shared" si="8"/>
        <v>0</v>
      </c>
      <c r="C27" s="1">
        <f t="shared" si="0"/>
        <v>0</v>
      </c>
      <c r="D27" s="1">
        <f t="shared" si="6"/>
        <v>14076282.224827133</v>
      </c>
      <c r="E27" s="1">
        <f t="shared" si="7"/>
        <v>14076282.224827133</v>
      </c>
      <c r="F27" s="1">
        <f t="shared" si="2"/>
        <v>0</v>
      </c>
      <c r="G27" s="1">
        <f t="shared" si="3"/>
        <v>-14076282.224827133</v>
      </c>
      <c r="H27" s="1">
        <f t="shared" si="4"/>
        <v>-14076282.224827133</v>
      </c>
    </row>
    <row r="28" spans="1:9" ht="15">
      <c r="G28" s="4">
        <f>+IRR(G15:G27)</f>
        <v>3.6957543015126992E-2</v>
      </c>
      <c r="H28" s="4">
        <f>+IRR(H15:H27)</f>
        <v>2.2023279946253638E-2</v>
      </c>
    </row>
    <row r="29" spans="1:9" ht="15">
      <c r="F29" s="3" t="s">
        <v>14</v>
      </c>
      <c r="G29" s="4">
        <f>+(1+G28)^(12)-1</f>
        <v>0.54572311336540369</v>
      </c>
      <c r="H29" s="4">
        <f>+(1+H28)^(12)-1</f>
        <v>0.29876166358354239</v>
      </c>
      <c r="I29" s="3" t="s">
        <v>15</v>
      </c>
    </row>
    <row r="30" spans="1:9" ht="15">
      <c r="F30" s="3" t="s">
        <v>16</v>
      </c>
      <c r="G30" s="4">
        <f>+G28*12</f>
        <v>0.44349051618152391</v>
      </c>
      <c r="H30" s="4">
        <f>+H28*12</f>
        <v>0.26427935935504365</v>
      </c>
      <c r="I30" s="3" t="s">
        <v>15</v>
      </c>
    </row>
    <row r="31" spans="1:9" ht="15"/>
    <row r="32" spans="1:9" ht="15"/>
    <row r="33" spans="1:8" ht="15"/>
    <row r="34" spans="1:8" ht="15">
      <c r="B34" s="1" t="s">
        <v>17</v>
      </c>
    </row>
    <row r="35" spans="1:8" ht="15"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</row>
    <row r="36" spans="1:8" ht="15">
      <c r="A36" s="1">
        <v>0</v>
      </c>
      <c r="G36" s="1">
        <v>100000000</v>
      </c>
      <c r="H36" s="1">
        <v>100000000</v>
      </c>
    </row>
    <row r="37" spans="1:8" ht="15">
      <c r="A37" s="1">
        <v>1</v>
      </c>
      <c r="B37" s="1">
        <f>+$K$2</f>
        <v>100000000</v>
      </c>
      <c r="C37" s="1">
        <f>+$K$3/12*B37</f>
        <v>5000000</v>
      </c>
      <c r="D37" s="1">
        <v>0</v>
      </c>
      <c r="E37" s="1">
        <f>+D37+C37</f>
        <v>5000000</v>
      </c>
      <c r="F37" s="1">
        <f>+C37*0.35</f>
        <v>1750000</v>
      </c>
      <c r="G37" s="1">
        <f>-E37</f>
        <v>-5000000</v>
      </c>
      <c r="H37" s="1">
        <f>-E37+F37</f>
        <v>-3250000</v>
      </c>
    </row>
    <row r="38" spans="1:8" ht="15">
      <c r="A38" s="1">
        <v>2</v>
      </c>
      <c r="B38" s="1">
        <f>+B37-C37</f>
        <v>95000000</v>
      </c>
      <c r="C38" s="1">
        <f t="shared" ref="C38:C48" si="9">+$K$3/12*B38</f>
        <v>4750000</v>
      </c>
      <c r="D38" s="1">
        <v>0</v>
      </c>
      <c r="E38" s="1">
        <f t="shared" ref="E38:E40" si="10">+D38+C38</f>
        <v>4750000</v>
      </c>
      <c r="F38" s="1">
        <f t="shared" ref="F38:F48" si="11">+C38*0.35</f>
        <v>1662500</v>
      </c>
      <c r="G38" s="1">
        <f t="shared" ref="G38:G48" si="12">-E38</f>
        <v>-4750000</v>
      </c>
      <c r="H38" s="1">
        <f t="shared" ref="H38:H48" si="13">-E38+F38</f>
        <v>-3087500</v>
      </c>
    </row>
    <row r="39" spans="1:8" ht="15">
      <c r="A39" s="1">
        <v>3</v>
      </c>
      <c r="B39" s="1">
        <f t="shared" ref="B39:B41" si="14">+B38-C38</f>
        <v>90250000</v>
      </c>
      <c r="C39" s="1">
        <f t="shared" si="9"/>
        <v>4512500</v>
      </c>
      <c r="D39" s="1">
        <v>0</v>
      </c>
      <c r="E39" s="1">
        <f t="shared" si="10"/>
        <v>4512500</v>
      </c>
      <c r="F39" s="1">
        <f t="shared" si="11"/>
        <v>1579375</v>
      </c>
      <c r="G39" s="1">
        <f t="shared" si="12"/>
        <v>-4512500</v>
      </c>
      <c r="H39" s="1">
        <f t="shared" si="13"/>
        <v>-2933125</v>
      </c>
    </row>
    <row r="40" spans="1:8" ht="15">
      <c r="A40" s="1">
        <v>4</v>
      </c>
      <c r="B40" s="1">
        <f t="shared" si="14"/>
        <v>85737500</v>
      </c>
      <c r="C40" s="1">
        <f t="shared" si="9"/>
        <v>4286875</v>
      </c>
      <c r="D40" s="1">
        <v>0</v>
      </c>
      <c r="E40" s="1">
        <f t="shared" si="10"/>
        <v>4286875</v>
      </c>
      <c r="F40" s="1">
        <f t="shared" si="11"/>
        <v>1500406.25</v>
      </c>
      <c r="G40" s="1">
        <f t="shared" si="12"/>
        <v>-4286875</v>
      </c>
      <c r="H40" s="1">
        <f t="shared" si="13"/>
        <v>-2786468.75</v>
      </c>
    </row>
    <row r="41" spans="1:8" ht="15">
      <c r="A41" s="5">
        <v>5</v>
      </c>
      <c r="B41" s="5">
        <f t="shared" si="14"/>
        <v>81450625</v>
      </c>
      <c r="C41" s="5">
        <f t="shared" si="9"/>
        <v>4072531.2499999995</v>
      </c>
      <c r="D41" s="5">
        <f>$B$41/(12-5)</f>
        <v>11635803.571428571</v>
      </c>
      <c r="E41" s="5">
        <f>+D41+C41</f>
        <v>15708334.821428571</v>
      </c>
      <c r="F41" s="5">
        <f t="shared" si="11"/>
        <v>1425385.9374999998</v>
      </c>
      <c r="G41" s="5">
        <f t="shared" si="12"/>
        <v>-15708334.821428571</v>
      </c>
      <c r="H41" s="5">
        <f t="shared" si="13"/>
        <v>-14282948.883928571</v>
      </c>
    </row>
    <row r="42" spans="1:8" ht="15">
      <c r="A42" s="1">
        <v>6</v>
      </c>
      <c r="B42" s="1">
        <f>+B41-D41</f>
        <v>69814821.428571433</v>
      </c>
      <c r="C42" s="1">
        <f t="shared" si="9"/>
        <v>3490741.0714285714</v>
      </c>
      <c r="D42" s="1">
        <f>$B$41/(12-5)</f>
        <v>11635803.571428571</v>
      </c>
      <c r="E42" s="1">
        <f t="shared" ref="E42:E48" si="15">+D42+C42</f>
        <v>15126544.642857142</v>
      </c>
      <c r="F42" s="1">
        <f t="shared" si="11"/>
        <v>1221759.375</v>
      </c>
      <c r="G42" s="1">
        <f t="shared" si="12"/>
        <v>-15126544.642857142</v>
      </c>
      <c r="H42" s="1">
        <f t="shared" si="13"/>
        <v>-13904785.267857142</v>
      </c>
    </row>
    <row r="43" spans="1:8" ht="15">
      <c r="A43" s="1">
        <v>7</v>
      </c>
      <c r="B43" s="1">
        <f t="shared" ref="B43:B48" si="16">+B42-D42</f>
        <v>58179017.857142866</v>
      </c>
      <c r="C43" s="1">
        <f t="shared" si="9"/>
        <v>2908950.8928571432</v>
      </c>
      <c r="D43" s="1">
        <f>$B$41/(12-5)</f>
        <v>11635803.571428571</v>
      </c>
      <c r="E43" s="1">
        <f t="shared" si="15"/>
        <v>14544754.464285715</v>
      </c>
      <c r="F43" s="1">
        <f t="shared" si="11"/>
        <v>1018132.8125</v>
      </c>
      <c r="G43" s="1">
        <f t="shared" si="12"/>
        <v>-14544754.464285715</v>
      </c>
      <c r="H43" s="1">
        <f t="shared" si="13"/>
        <v>-13526621.651785715</v>
      </c>
    </row>
    <row r="44" spans="1:8" ht="15">
      <c r="A44" s="1">
        <v>8</v>
      </c>
      <c r="B44" s="1">
        <f t="shared" si="16"/>
        <v>46543214.285714298</v>
      </c>
      <c r="C44" s="1">
        <f t="shared" si="9"/>
        <v>2327160.7142857146</v>
      </c>
      <c r="D44" s="1">
        <f>$B$41/(12-5)</f>
        <v>11635803.571428571</v>
      </c>
      <c r="E44" s="1">
        <f t="shared" si="15"/>
        <v>13962964.285714285</v>
      </c>
      <c r="F44" s="1">
        <f t="shared" si="11"/>
        <v>814506.25</v>
      </c>
      <c r="G44" s="1">
        <f t="shared" si="12"/>
        <v>-13962964.285714285</v>
      </c>
      <c r="H44" s="1">
        <f t="shared" si="13"/>
        <v>-13148458.035714285</v>
      </c>
    </row>
    <row r="45" spans="1:8">
      <c r="A45" s="1">
        <v>9</v>
      </c>
      <c r="B45" s="1">
        <f t="shared" si="16"/>
        <v>34907410.714285731</v>
      </c>
      <c r="C45" s="1">
        <f t="shared" si="9"/>
        <v>1745370.5357142864</v>
      </c>
      <c r="D45" s="1">
        <f>$B$41/(12-5)</f>
        <v>11635803.571428571</v>
      </c>
      <c r="E45" s="1">
        <f t="shared" si="15"/>
        <v>13381174.107142858</v>
      </c>
      <c r="F45" s="1">
        <f t="shared" si="11"/>
        <v>610879.68750000023</v>
      </c>
      <c r="G45" s="1">
        <f t="shared" si="12"/>
        <v>-13381174.107142858</v>
      </c>
      <c r="H45" s="1">
        <f t="shared" si="13"/>
        <v>-12770294.419642858</v>
      </c>
    </row>
    <row r="46" spans="1:8">
      <c r="A46" s="1">
        <v>10</v>
      </c>
      <c r="B46" s="1">
        <f t="shared" si="16"/>
        <v>23271607.14285716</v>
      </c>
      <c r="C46" s="1">
        <f t="shared" si="9"/>
        <v>1163580.357142858</v>
      </c>
      <c r="D46" s="1">
        <f>$B$41/(12-5)</f>
        <v>11635803.571428571</v>
      </c>
      <c r="E46" s="1">
        <f t="shared" si="15"/>
        <v>12799383.928571429</v>
      </c>
      <c r="F46" s="1">
        <f t="shared" si="11"/>
        <v>407253.12500000029</v>
      </c>
      <c r="G46" s="1">
        <f t="shared" si="12"/>
        <v>-12799383.928571429</v>
      </c>
      <c r="H46" s="1">
        <f t="shared" si="13"/>
        <v>-12392130.803571429</v>
      </c>
    </row>
    <row r="47" spans="1:8">
      <c r="A47" s="1">
        <v>11</v>
      </c>
      <c r="B47" s="1">
        <f t="shared" si="16"/>
        <v>11635803.57142859</v>
      </c>
      <c r="C47" s="1">
        <f t="shared" si="9"/>
        <v>581790.17857142945</v>
      </c>
      <c r="D47" s="1">
        <f>$B$41/(12-5)</f>
        <v>11635803.571428571</v>
      </c>
      <c r="E47" s="1">
        <f t="shared" si="15"/>
        <v>12217593.75</v>
      </c>
      <c r="F47" s="1">
        <f t="shared" si="11"/>
        <v>203626.56250000029</v>
      </c>
      <c r="G47" s="1">
        <f t="shared" si="12"/>
        <v>-12217593.75</v>
      </c>
      <c r="H47" s="1">
        <f t="shared" si="13"/>
        <v>-12013967.1875</v>
      </c>
    </row>
    <row r="48" spans="1:8">
      <c r="A48" s="1">
        <v>12</v>
      </c>
      <c r="B48" s="1">
        <f t="shared" si="16"/>
        <v>1.862645149230957E-8</v>
      </c>
      <c r="C48" s="1">
        <f t="shared" si="9"/>
        <v>9.3132257461547841E-10</v>
      </c>
      <c r="D48" s="1">
        <f>$B$41/(12-5)</f>
        <v>11635803.571428571</v>
      </c>
      <c r="E48" s="1">
        <f t="shared" si="15"/>
        <v>11635803.571428571</v>
      </c>
      <c r="F48" s="1">
        <f t="shared" si="11"/>
        <v>3.2596290111541741E-10</v>
      </c>
      <c r="G48" s="1">
        <f t="shared" si="12"/>
        <v>-11635803.571428571</v>
      </c>
      <c r="H48" s="1">
        <f t="shared" si="13"/>
        <v>-11635803.571428571</v>
      </c>
    </row>
    <row r="49" spans="7:9" ht="15">
      <c r="G49" s="4">
        <f>+IRR(G36:G48)</f>
        <v>3.4415892687405192E-2</v>
      </c>
      <c r="H49" s="4">
        <f>+IRR(H36:H48)</f>
        <v>1.9273762636279113E-2</v>
      </c>
    </row>
    <row r="50" spans="7:9" ht="15">
      <c r="G50" s="4">
        <f>+(1+G49)^(12)-1</f>
        <v>0.5008670136320581</v>
      </c>
      <c r="H50" s="4">
        <f>+(1+H49)^(12)-1</f>
        <v>0.25744830836989463</v>
      </c>
      <c r="I50" s="3" t="s">
        <v>15</v>
      </c>
    </row>
    <row r="51" spans="7:9" ht="15">
      <c r="G51" s="4">
        <f>+G49*12</f>
        <v>0.4129907122488623</v>
      </c>
      <c r="H51" s="4">
        <f>+H49*12</f>
        <v>0.23128515163534935</v>
      </c>
      <c r="I51" s="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Lopez</dc:creator>
  <cp:keywords/>
  <dc:description/>
  <cp:lastModifiedBy>Federico Lopez</cp:lastModifiedBy>
  <cp:revision/>
  <dcterms:created xsi:type="dcterms:W3CDTF">2022-11-01T16:46:42Z</dcterms:created>
  <dcterms:modified xsi:type="dcterms:W3CDTF">2022-11-01T17:17:05Z</dcterms:modified>
  <cp:category/>
  <cp:contentStatus/>
</cp:coreProperties>
</file>