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5 Cuatrimestre/Mercado de Capitales/"/>
    </mc:Choice>
  </mc:AlternateContent>
  <xr:revisionPtr revIDLastSave="160" documentId="13_ncr:1_{23A45A38-0690-4C02-93FF-AAD447393F66}" xr6:coauthVersionLast="47" xr6:coauthVersionMax="47" xr10:uidLastSave="{7F2CD210-6E73-0F43-9DEA-BE5C053398AA}"/>
  <bookViews>
    <workbookView xWindow="0" yWindow="880" windowWidth="24060" windowHeight="21080" tabRatio="705" xr2:uid="{00000000-000D-0000-FFFF-FFFF00000000}"/>
  </bookViews>
  <sheets>
    <sheet name="BONO EN t" sheetId="5" r:id="rId1"/>
  </sheets>
  <definedNames>
    <definedName name="Convención">'BONO EN t'!$B$4</definedName>
    <definedName name="CR" localSheetId="0">'BONO EN t'!$B$5</definedName>
    <definedName name="FV" localSheetId="0">'BONO EN t'!$B$8</definedName>
    <definedName name="MP">#REF!</definedName>
    <definedName name="NOP" localSheetId="0">'BONO EN t'!$B$7</definedName>
    <definedName name="PMT">'BONO EN t'!$B$12</definedName>
    <definedName name="RATE">'BONO EN t'!$B$11</definedName>
    <definedName name="y" localSheetId="0">'BONO EN t'!$B$6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B11" i="5"/>
  <c r="E26" i="5" l="1"/>
  <c r="F26" i="5" s="1"/>
  <c r="G26" i="5" s="1"/>
  <c r="H26" i="5" s="1"/>
  <c r="I26" i="5" s="1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8" i="5" l="1"/>
  <c r="B7" i="5"/>
  <c r="B6" i="5"/>
  <c r="B4" i="5"/>
  <c r="D13" i="5" l="1"/>
  <c r="M18" i="5"/>
  <c r="B13" i="5"/>
  <c r="N18" i="5"/>
  <c r="AF18" i="5"/>
  <c r="AD18" i="5"/>
  <c r="C18" i="5"/>
  <c r="S18" i="5"/>
  <c r="R18" i="5"/>
  <c r="E18" i="5"/>
  <c r="G18" i="5"/>
  <c r="W18" i="5"/>
  <c r="T18" i="5"/>
  <c r="Y18" i="5"/>
  <c r="H18" i="5"/>
  <c r="B18" i="5"/>
  <c r="L18" i="5"/>
  <c r="E20" i="5"/>
  <c r="I20" i="5"/>
  <c r="M20" i="5"/>
  <c r="Q20" i="5"/>
  <c r="U20" i="5"/>
  <c r="Y20" i="5"/>
  <c r="AC20" i="5"/>
  <c r="C20" i="5"/>
  <c r="F20" i="5"/>
  <c r="J20" i="5"/>
  <c r="N20" i="5"/>
  <c r="R20" i="5"/>
  <c r="V20" i="5"/>
  <c r="Z20" i="5"/>
  <c r="AD20" i="5"/>
  <c r="D20" i="5"/>
  <c r="G20" i="5"/>
  <c r="K20" i="5"/>
  <c r="O20" i="5"/>
  <c r="S20" i="5"/>
  <c r="W20" i="5"/>
  <c r="AA20" i="5"/>
  <c r="AE20" i="5"/>
  <c r="B20" i="5"/>
  <c r="H20" i="5"/>
  <c r="L20" i="5"/>
  <c r="P20" i="5"/>
  <c r="T20" i="5"/>
  <c r="X20" i="5"/>
  <c r="AB20" i="5"/>
  <c r="AF20" i="5"/>
  <c r="F18" i="5"/>
  <c r="V18" i="5"/>
  <c r="P18" i="5"/>
  <c r="Q18" i="5"/>
  <c r="K18" i="5"/>
  <c r="AA18" i="5"/>
  <c r="AB18" i="5"/>
  <c r="D18" i="5"/>
  <c r="U18" i="5"/>
  <c r="J18" i="5"/>
  <c r="Z18" i="5"/>
  <c r="X18" i="5"/>
  <c r="AC18" i="5"/>
  <c r="O18" i="5"/>
  <c r="AE18" i="5"/>
  <c r="I18" i="5"/>
  <c r="B12" i="5"/>
  <c r="B19" i="5" l="1"/>
  <c r="C26" i="5" s="1"/>
  <c r="L19" i="5"/>
  <c r="I19" i="5"/>
  <c r="W19" i="5"/>
  <c r="G19" i="5"/>
  <c r="M19" i="5"/>
  <c r="AD19" i="5"/>
  <c r="N19" i="5"/>
  <c r="AF19" i="5"/>
  <c r="S19" i="5"/>
  <c r="E19" i="5"/>
  <c r="J19" i="5"/>
  <c r="Y19" i="5"/>
  <c r="X19" i="5"/>
  <c r="AE19" i="5"/>
  <c r="O19" i="5"/>
  <c r="AC19" i="5"/>
  <c r="AB19" i="5"/>
  <c r="V19" i="5"/>
  <c r="F19" i="5"/>
  <c r="D19" i="5"/>
  <c r="H19" i="5"/>
  <c r="C19" i="5"/>
  <c r="Z19" i="5"/>
  <c r="Q19" i="5"/>
  <c r="T19" i="5"/>
  <c r="AA19" i="5"/>
  <c r="K19" i="5"/>
  <c r="U19" i="5"/>
  <c r="P19" i="5"/>
  <c r="R19" i="5"/>
</calcChain>
</file>

<file path=xl/sharedStrings.xml><?xml version="1.0" encoding="utf-8"?>
<sst xmlns="http://schemas.openxmlformats.org/spreadsheetml/2006/main" count="20" uniqueCount="20">
  <si>
    <t>Inputs</t>
  </si>
  <si>
    <t>Período</t>
  </si>
  <si>
    <t>Valor Nominal (FV)</t>
  </si>
  <si>
    <t>Número de pagos / año (NOP)</t>
  </si>
  <si>
    <t>Precio del Bono</t>
  </si>
  <si>
    <t>VALUCION DE BONO EN EL TIEMPO</t>
  </si>
  <si>
    <t>Convención de tasa: 1 = Efec., 0 = TNA</t>
  </si>
  <si>
    <t>Tasa de Cupón Anual (CR)</t>
  </si>
  <si>
    <t>TIR (anualizada) (y)</t>
  </si>
  <si>
    <t>Outputs</t>
  </si>
  <si>
    <t>TIR Periodica ()</t>
  </si>
  <si>
    <t>Dynamic Chart Outputs</t>
  </si>
  <si>
    <t>Tiempo al Vencimiento</t>
  </si>
  <si>
    <t>Número de Períodos Restantes</t>
  </si>
  <si>
    <t>Precio del FV del Bono</t>
  </si>
  <si>
    <t>VALOR DEL BONO EN DIFERENTES CONDICIONES</t>
  </si>
  <si>
    <t>TASA DE CUPON</t>
  </si>
  <si>
    <t xml:space="preserve">TIR Periodica </t>
  </si>
  <si>
    <t>Cupón (PMT)</t>
  </si>
  <si>
    <t>Tasa Efectiva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</si>
</sst>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* #,##0.00_-;\-* #,##0.00_-;_-* &quot;-&quot;??_-;_-@_-"/>
    <numFmt numFmtId="165" formatCode="&quot;$&quot;\ #,##0.00;[Red]\-&quot;$&quot;\ #,##0.00"/>
    <numFmt numFmtId="166" formatCode="0.0%"/>
    <numFmt numFmtId="167" formatCode="&quot;$&quot;#,##0_);\(&quot;$&quot;#,##0\)"/>
    <numFmt numFmtId="168" formatCode="&quot;$&quot;#,##0_);[Red]\(&quot;$&quot;#,##0\)"/>
    <numFmt numFmtId="169" formatCode="&quot;$&quot;#,##0.00"/>
    <numFmt numFmtId="170" formatCode="&quot;$&quot;\ #,##0.00"/>
    <numFmt numFmtId="171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166" fontId="0" fillId="0" borderId="0" xfId="2" applyNumberFormat="1" applyFont="1"/>
    <xf numFmtId="168" fontId="0" fillId="0" borderId="0" xfId="0" applyNumberFormat="1"/>
    <xf numFmtId="167" fontId="0" fillId="0" borderId="0" xfId="0" applyNumberFormat="1"/>
    <xf numFmtId="0" fontId="0" fillId="0" borderId="2" xfId="0" applyBorder="1"/>
    <xf numFmtId="164" fontId="0" fillId="0" borderId="0" xfId="1" applyFont="1"/>
    <xf numFmtId="165" fontId="0" fillId="0" borderId="0" xfId="1" applyNumberFormat="1" applyFont="1"/>
    <xf numFmtId="170" fontId="9" fillId="0" borderId="0" xfId="0" applyNumberFormat="1" applyFont="1"/>
    <xf numFmtId="9" fontId="8" fillId="0" borderId="7" xfId="2" applyFont="1" applyBorder="1"/>
    <xf numFmtId="9" fontId="8" fillId="0" borderId="7" xfId="0" applyNumberFormat="1" applyFont="1" applyBorder="1"/>
    <xf numFmtId="9" fontId="8" fillId="0" borderId="7" xfId="2" applyFont="1" applyBorder="1" applyAlignment="1"/>
    <xf numFmtId="9" fontId="8" fillId="0" borderId="5" xfId="2" applyFont="1" applyBorder="1" applyAlignment="1"/>
    <xf numFmtId="9" fontId="8" fillId="3" borderId="3" xfId="2" applyFont="1" applyFill="1" applyBorder="1"/>
    <xf numFmtId="9" fontId="8" fillId="3" borderId="3" xfId="2" applyFont="1" applyFill="1" applyBorder="1" applyAlignment="1"/>
    <xf numFmtId="0" fontId="0" fillId="3" borderId="0" xfId="0" applyFill="1"/>
    <xf numFmtId="9" fontId="8" fillId="3" borderId="4" xfId="2" applyFont="1" applyFill="1" applyBorder="1" applyAlignment="1"/>
    <xf numFmtId="0" fontId="0" fillId="3" borderId="9" xfId="0" applyFill="1" applyBorder="1"/>
    <xf numFmtId="0" fontId="10" fillId="3" borderId="12" xfId="0" applyFont="1" applyFill="1" applyBorder="1" applyAlignment="1">
      <alignment vertical="center" textRotation="90"/>
    </xf>
    <xf numFmtId="170" fontId="9" fillId="0" borderId="6" xfId="0" applyNumberFormat="1" applyFont="1" applyBorder="1"/>
    <xf numFmtId="169" fontId="8" fillId="3" borderId="13" xfId="0" applyNumberFormat="1" applyFont="1" applyFill="1" applyBorder="1" applyAlignment="1">
      <alignment horizontal="right"/>
    </xf>
    <xf numFmtId="170" fontId="11" fillId="0" borderId="2" xfId="0" applyNumberFormat="1" applyFont="1" applyBorder="1"/>
    <xf numFmtId="170" fontId="11" fillId="0" borderId="8" xfId="0" applyNumberFormat="1" applyFont="1" applyBorder="1"/>
    <xf numFmtId="171" fontId="0" fillId="0" borderId="0" xfId="0" applyNumberFormat="1"/>
    <xf numFmtId="0" fontId="10" fillId="3" borderId="7" xfId="0" applyFont="1" applyFill="1" applyBorder="1" applyAlignment="1">
      <alignment horizontal="center" vertical="center" textRotation="90"/>
    </xf>
    <xf numFmtId="0" fontId="10" fillId="3" borderId="5" xfId="0" applyFont="1" applyFill="1" applyBorder="1" applyAlignment="1">
      <alignment horizontal="center" vertical="center" textRotation="90"/>
    </xf>
    <xf numFmtId="0" fontId="8" fillId="3" borderId="0" xfId="0" applyFont="1" applyFill="1" applyAlignment="1">
      <alignment horizontal="center"/>
    </xf>
    <xf numFmtId="0" fontId="8" fillId="3" borderId="6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169" fontId="8" fillId="3" borderId="10" xfId="0" applyNumberFormat="1" applyFont="1" applyFill="1" applyBorder="1" applyAlignment="1">
      <alignment horizontal="center"/>
    </xf>
    <xf numFmtId="169" fontId="8" fillId="3" borderId="1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6B66C9F2-27E4-411E-B4FD-2529CCD91A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Precio del bono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'BONO EN t'!$B$19:$AF$19</c:f>
              <c:numCache>
                <c:formatCode>_-* #,##0.00_-;\-* #,##0.00_-;_-* "-"??_-;_-@_-</c:formatCode>
                <c:ptCount val="31"/>
                <c:pt idx="0" formatCode="&quot;$&quot;\ #,##0.00;[Red]\-&quot;$&quot;\ #,##0.00">
                  <c:v>1435.2925567551792</c:v>
                </c:pt>
                <c:pt idx="1">
                  <c:v>1429.1541341580044</c:v>
                </c:pt>
                <c:pt idx="2">
                  <c:v>1422.6474062049988</c:v>
                </c:pt>
                <c:pt idx="3">
                  <c:v>1415.7502745748131</c:v>
                </c:pt>
                <c:pt idx="4">
                  <c:v>1408.4393150468161</c:v>
                </c:pt>
                <c:pt idx="5">
                  <c:v>1400.6896979471392</c:v>
                </c:pt>
                <c:pt idx="6">
                  <c:v>1392.4751038214818</c:v>
                </c:pt>
                <c:pt idx="7">
                  <c:v>1383.7676340482849</c:v>
                </c:pt>
                <c:pt idx="8">
                  <c:v>1374.5377160886962</c:v>
                </c:pt>
                <c:pt idx="9">
                  <c:v>1364.7540030515322</c:v>
                </c:pt>
                <c:pt idx="10">
                  <c:v>1354.3832672321387</c:v>
                </c:pt>
                <c:pt idx="11">
                  <c:v>1343.3902872635811</c:v>
                </c:pt>
                <c:pt idx="12">
                  <c:v>1331.7377284969102</c:v>
                </c:pt>
                <c:pt idx="13">
                  <c:v>1319.386016204239</c:v>
                </c:pt>
                <c:pt idx="14">
                  <c:v>1306.2932011740077</c:v>
                </c:pt>
                <c:pt idx="15">
                  <c:v>1292.4148172419623</c:v>
                </c:pt>
                <c:pt idx="16">
                  <c:v>1277.7037302739946</c:v>
                </c:pt>
                <c:pt idx="17">
                  <c:v>1262.1099780879485</c:v>
                </c:pt>
                <c:pt idx="18">
                  <c:v>1245.5806007707395</c:v>
                </c:pt>
                <c:pt idx="19">
                  <c:v>1228.0594608144982</c:v>
                </c:pt>
                <c:pt idx="20">
                  <c:v>1209.4870524608825</c:v>
                </c:pt>
                <c:pt idx="21">
                  <c:v>1189.8002996060495</c:v>
                </c:pt>
                <c:pt idx="22">
                  <c:v>1168.9323415799267</c:v>
                </c:pt>
                <c:pt idx="23">
                  <c:v>1146.8123060722367</c:v>
                </c:pt>
                <c:pt idx="24">
                  <c:v>1123.3650684340853</c:v>
                </c:pt>
                <c:pt idx="25">
                  <c:v>1098.5109965376446</c:v>
                </c:pt>
                <c:pt idx="26">
                  <c:v>1072.1656803274175</c:v>
                </c:pt>
                <c:pt idx="27">
                  <c:v>1044.239645144577</c:v>
                </c:pt>
                <c:pt idx="28">
                  <c:v>1014.6380478507658</c:v>
                </c:pt>
                <c:pt idx="29">
                  <c:v>983.26035471932619</c:v>
                </c:pt>
                <c:pt idx="30">
                  <c:v>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D-4FB2-96A5-FC86894EE34B}"/>
            </c:ext>
          </c:extLst>
        </c:ser>
        <c:ser>
          <c:idx val="1"/>
          <c:order val="1"/>
          <c:tx>
            <c:strRef>
              <c:f>'BONO EN t'!$A$20</c:f>
              <c:strCache>
                <c:ptCount val="1"/>
                <c:pt idx="0">
                  <c:v>Precio del FV del Bono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'BONO EN t'!$B$20:$AF$20</c:f>
              <c:numCache>
                <c:formatCode>_-* #,##0.00_-;\-* #,##0.00_-;_-* "-"??_-;_-@_-</c:formatCode>
                <c:ptCount val="31"/>
                <c:pt idx="0">
                  <c:v>950</c:v>
                </c:pt>
                <c:pt idx="1">
                  <c:v>950</c:v>
                </c:pt>
                <c:pt idx="2">
                  <c:v>950</c:v>
                </c:pt>
                <c:pt idx="3">
                  <c:v>950</c:v>
                </c:pt>
                <c:pt idx="4">
                  <c:v>950</c:v>
                </c:pt>
                <c:pt idx="5">
                  <c:v>950</c:v>
                </c:pt>
                <c:pt idx="6">
                  <c:v>950</c:v>
                </c:pt>
                <c:pt idx="7">
                  <c:v>950</c:v>
                </c:pt>
                <c:pt idx="8">
                  <c:v>950</c:v>
                </c:pt>
                <c:pt idx="9">
                  <c:v>950</c:v>
                </c:pt>
                <c:pt idx="10">
                  <c:v>950</c:v>
                </c:pt>
                <c:pt idx="11">
                  <c:v>950</c:v>
                </c:pt>
                <c:pt idx="12">
                  <c:v>950</c:v>
                </c:pt>
                <c:pt idx="13">
                  <c:v>950</c:v>
                </c:pt>
                <c:pt idx="14">
                  <c:v>950</c:v>
                </c:pt>
                <c:pt idx="15">
                  <c:v>950</c:v>
                </c:pt>
                <c:pt idx="16">
                  <c:v>950</c:v>
                </c:pt>
                <c:pt idx="17">
                  <c:v>950</c:v>
                </c:pt>
                <c:pt idx="18">
                  <c:v>950</c:v>
                </c:pt>
                <c:pt idx="19">
                  <c:v>950</c:v>
                </c:pt>
                <c:pt idx="20">
                  <c:v>950</c:v>
                </c:pt>
                <c:pt idx="21">
                  <c:v>950</c:v>
                </c:pt>
                <c:pt idx="22">
                  <c:v>950</c:v>
                </c:pt>
                <c:pt idx="23">
                  <c:v>950</c:v>
                </c:pt>
                <c:pt idx="24">
                  <c:v>950</c:v>
                </c:pt>
                <c:pt idx="25">
                  <c:v>950</c:v>
                </c:pt>
                <c:pt idx="26">
                  <c:v>950</c:v>
                </c:pt>
                <c:pt idx="27">
                  <c:v>950</c:v>
                </c:pt>
                <c:pt idx="28">
                  <c:v>950</c:v>
                </c:pt>
                <c:pt idx="29">
                  <c:v>950</c:v>
                </c:pt>
                <c:pt idx="30">
                  <c:v>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1D-4FB2-96A5-FC86894EE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697632"/>
        <c:axId val="512696064"/>
      </c:scatterChart>
      <c:valAx>
        <c:axId val="51269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512696064"/>
        <c:crosses val="autoZero"/>
        <c:crossBetween val="midCat"/>
      </c:valAx>
      <c:valAx>
        <c:axId val="512696064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0;[Red]\-&quot;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51269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D6" max="30000" page="10" val="12"/>
</file>

<file path=xl/ctrlProps/ctrlProp2.xml><?xml version="1.0" encoding="utf-8"?>
<formControlPr xmlns="http://schemas.microsoft.com/office/spreadsheetml/2009/9/main" objectType="Spin" dx="15" fmlaLink="D7" max="30000" min="1" page="10" val="4"/>
</file>

<file path=xl/ctrlProps/ctrlProp3.xml><?xml version="1.0" encoding="utf-8"?>
<formControlPr xmlns="http://schemas.microsoft.com/office/spreadsheetml/2009/9/main" objectType="Spin" dx="15" fmlaLink="D8" max="30000" min="1" page="10" val="19"/>
</file>

<file path=xl/ctrlProps/ctrlProp4.xml><?xml version="1.0" encoding="utf-8"?>
<formControlPr xmlns="http://schemas.microsoft.com/office/spreadsheetml/2009/9/main" objectType="Spin" dx="15" fmlaLink="D5" max="30000" page="10" val="19"/>
</file>

<file path=xl/ctrlProps/ctrlProp5.xml><?xml version="1.0" encoding="utf-8"?>
<formControlPr xmlns="http://schemas.microsoft.com/office/spreadsheetml/2009/9/main" objectType="Spin" dx="15" fmlaLink="D4" max="30000" page="10" val="1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5</xdr:row>
          <xdr:rowOff>38100</xdr:rowOff>
        </xdr:from>
        <xdr:to>
          <xdr:col>2</xdr:col>
          <xdr:colOff>482600</xdr:colOff>
          <xdr:row>5</xdr:row>
          <xdr:rowOff>342900</xdr:rowOff>
        </xdr:to>
        <xdr:sp macro="" textlink="">
          <xdr:nvSpPr>
            <xdr:cNvPr id="4102" name="Spinner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6</xdr:row>
          <xdr:rowOff>38100</xdr:rowOff>
        </xdr:from>
        <xdr:to>
          <xdr:col>2</xdr:col>
          <xdr:colOff>482600</xdr:colOff>
          <xdr:row>6</xdr:row>
          <xdr:rowOff>342900</xdr:rowOff>
        </xdr:to>
        <xdr:sp macro="" textlink="">
          <xdr:nvSpPr>
            <xdr:cNvPr id="4103" name="Spinner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7</xdr:row>
          <xdr:rowOff>38100</xdr:rowOff>
        </xdr:from>
        <xdr:to>
          <xdr:col>2</xdr:col>
          <xdr:colOff>482600</xdr:colOff>
          <xdr:row>7</xdr:row>
          <xdr:rowOff>342900</xdr:rowOff>
        </xdr:to>
        <xdr:sp macro="" textlink="">
          <xdr:nvSpPr>
            <xdr:cNvPr id="4104" name="Spinner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4</xdr:row>
          <xdr:rowOff>38100</xdr:rowOff>
        </xdr:from>
        <xdr:to>
          <xdr:col>2</xdr:col>
          <xdr:colOff>482600</xdr:colOff>
          <xdr:row>4</xdr:row>
          <xdr:rowOff>342900</xdr:rowOff>
        </xdr:to>
        <xdr:sp macro="" textlink="">
          <xdr:nvSpPr>
            <xdr:cNvPr id="4105" name="Spinner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3</xdr:row>
          <xdr:rowOff>38100</xdr:rowOff>
        </xdr:from>
        <xdr:to>
          <xdr:col>2</xdr:col>
          <xdr:colOff>482600</xdr:colOff>
          <xdr:row>3</xdr:row>
          <xdr:rowOff>342900</xdr:rowOff>
        </xdr:to>
        <xdr:sp macro="" textlink="">
          <xdr:nvSpPr>
            <xdr:cNvPr id="4106" name="Spinner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</xdr:colOff>
      <xdr:row>3</xdr:row>
      <xdr:rowOff>23532</xdr:rowOff>
    </xdr:from>
    <xdr:to>
      <xdr:col>12</xdr:col>
      <xdr:colOff>22413</xdr:colOff>
      <xdr:row>12</xdr:row>
      <xdr:rowOff>99732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125" zoomScaleNormal="100" workbookViewId="0">
      <selection activeCell="C7" sqref="C7"/>
    </sheetView>
  </sheetViews>
  <sheetFormatPr baseColWidth="10" defaultColWidth="11.5" defaultRowHeight="15" x14ac:dyDescent="0.2"/>
  <cols>
    <col min="1" max="1" width="35" customWidth="1"/>
    <col min="2" max="2" width="10.1640625" bestFit="1" customWidth="1"/>
    <col min="3" max="32" width="9.6640625" bestFit="1" customWidth="1"/>
  </cols>
  <sheetData>
    <row r="1" spans="1:32" s="4" customFormat="1" ht="26.25" customHeight="1" thickBot="1" x14ac:dyDescent="0.2">
      <c r="A1" s="32" t="s">
        <v>5</v>
      </c>
      <c r="B1" s="32"/>
      <c r="C1" s="32"/>
      <c r="D1" s="3"/>
      <c r="E1" s="3"/>
      <c r="F1" s="3"/>
      <c r="G1" s="3"/>
      <c r="H1" s="3"/>
      <c r="I1" s="3"/>
      <c r="J1" s="3"/>
    </row>
    <row r="3" spans="1:32" x14ac:dyDescent="0.2">
      <c r="A3" s="1" t="s">
        <v>0</v>
      </c>
    </row>
    <row r="4" spans="1:32" ht="30" customHeight="1" x14ac:dyDescent="0.2">
      <c r="A4" s="5" t="s">
        <v>6</v>
      </c>
      <c r="B4">
        <f>IF(D4&gt;1,1,D4)</f>
        <v>1</v>
      </c>
      <c r="D4" s="2">
        <v>11</v>
      </c>
    </row>
    <row r="5" spans="1:32" ht="30" customHeight="1" x14ac:dyDescent="0.2">
      <c r="A5" s="5" t="s">
        <v>7</v>
      </c>
      <c r="B5" s="6">
        <f>D5/200</f>
        <v>9.5000000000000001E-2</v>
      </c>
      <c r="D5">
        <v>19</v>
      </c>
    </row>
    <row r="6" spans="1:32" ht="30" customHeight="1" x14ac:dyDescent="0.2">
      <c r="A6" s="2" t="s">
        <v>8</v>
      </c>
      <c r="B6" s="6">
        <f>D6/200</f>
        <v>0.06</v>
      </c>
      <c r="D6">
        <v>12</v>
      </c>
    </row>
    <row r="7" spans="1:32" ht="30" customHeight="1" x14ac:dyDescent="0.2">
      <c r="A7" s="5" t="s">
        <v>3</v>
      </c>
      <c r="B7">
        <f>D7</f>
        <v>4</v>
      </c>
      <c r="D7">
        <v>4</v>
      </c>
    </row>
    <row r="8" spans="1:32" ht="30" customHeight="1" x14ac:dyDescent="0.2">
      <c r="A8" s="5" t="s">
        <v>2</v>
      </c>
      <c r="B8" s="8">
        <f>D8*50</f>
        <v>950</v>
      </c>
      <c r="D8">
        <v>19</v>
      </c>
    </row>
    <row r="10" spans="1:32" x14ac:dyDescent="0.2">
      <c r="A10" s="1" t="s">
        <v>9</v>
      </c>
    </row>
    <row r="11" spans="1:32" x14ac:dyDescent="0.2">
      <c r="A11" t="s">
        <v>10</v>
      </c>
      <c r="B11" s="6">
        <f>IF($B$4=1,((1+y)^(1/NOP))-1,y/NOP)</f>
        <v>1.4673846168659299E-2</v>
      </c>
    </row>
    <row r="12" spans="1:32" x14ac:dyDescent="0.2">
      <c r="A12" t="s">
        <v>18</v>
      </c>
      <c r="B12" s="7">
        <f>CR*FV/NOP</f>
        <v>22.5625</v>
      </c>
    </row>
    <row r="13" spans="1:32" x14ac:dyDescent="0.2">
      <c r="A13" t="s">
        <v>19</v>
      </c>
      <c r="B13" s="27">
        <f>EFFECT(y,NOP)</f>
        <v>6.136355062499943E-2</v>
      </c>
      <c r="D13">
        <f>((1+RATE)^2)-1</f>
        <v>2.9563014098699991E-2</v>
      </c>
    </row>
    <row r="14" spans="1:32" x14ac:dyDescent="0.2">
      <c r="A14" s="1" t="s">
        <v>11</v>
      </c>
    </row>
    <row r="16" spans="1:32" x14ac:dyDescent="0.2">
      <c r="A16" t="s">
        <v>1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</row>
    <row r="17" spans="1:32" x14ac:dyDescent="0.2">
      <c r="A17" t="s">
        <v>12</v>
      </c>
      <c r="B17">
        <f t="shared" ref="B17:AE17" si="0">30-B16</f>
        <v>30</v>
      </c>
      <c r="C17">
        <f t="shared" si="0"/>
        <v>29</v>
      </c>
      <c r="D17">
        <f t="shared" si="0"/>
        <v>28</v>
      </c>
      <c r="E17">
        <f t="shared" si="0"/>
        <v>27</v>
      </c>
      <c r="F17">
        <f t="shared" si="0"/>
        <v>26</v>
      </c>
      <c r="G17">
        <f t="shared" si="0"/>
        <v>25</v>
      </c>
      <c r="H17">
        <f t="shared" si="0"/>
        <v>24</v>
      </c>
      <c r="I17">
        <f t="shared" si="0"/>
        <v>23</v>
      </c>
      <c r="J17">
        <f t="shared" si="0"/>
        <v>22</v>
      </c>
      <c r="K17">
        <f t="shared" si="0"/>
        <v>21</v>
      </c>
      <c r="L17">
        <f t="shared" si="0"/>
        <v>20</v>
      </c>
      <c r="M17">
        <f t="shared" si="0"/>
        <v>19</v>
      </c>
      <c r="N17">
        <f t="shared" si="0"/>
        <v>18</v>
      </c>
      <c r="O17">
        <f t="shared" si="0"/>
        <v>17</v>
      </c>
      <c r="P17">
        <f t="shared" si="0"/>
        <v>16</v>
      </c>
      <c r="Q17">
        <f t="shared" si="0"/>
        <v>15</v>
      </c>
      <c r="R17">
        <f t="shared" si="0"/>
        <v>14</v>
      </c>
      <c r="S17">
        <f t="shared" si="0"/>
        <v>13</v>
      </c>
      <c r="T17">
        <f t="shared" si="0"/>
        <v>12</v>
      </c>
      <c r="U17">
        <f t="shared" si="0"/>
        <v>11</v>
      </c>
      <c r="V17">
        <f t="shared" si="0"/>
        <v>10</v>
      </c>
      <c r="W17">
        <f t="shared" si="0"/>
        <v>9</v>
      </c>
      <c r="X17">
        <f t="shared" si="0"/>
        <v>8</v>
      </c>
      <c r="Y17">
        <f t="shared" si="0"/>
        <v>7</v>
      </c>
      <c r="Z17">
        <f t="shared" si="0"/>
        <v>6</v>
      </c>
      <c r="AA17">
        <f t="shared" si="0"/>
        <v>5</v>
      </c>
      <c r="AB17">
        <f t="shared" si="0"/>
        <v>4</v>
      </c>
      <c r="AC17">
        <f t="shared" si="0"/>
        <v>3</v>
      </c>
      <c r="AD17">
        <f t="shared" si="0"/>
        <v>2</v>
      </c>
      <c r="AE17">
        <f t="shared" si="0"/>
        <v>1</v>
      </c>
      <c r="AF17">
        <f>30-AF16</f>
        <v>0</v>
      </c>
    </row>
    <row r="18" spans="1:32" x14ac:dyDescent="0.2">
      <c r="A18" s="9" t="s">
        <v>13</v>
      </c>
      <c r="B18" s="9">
        <f t="shared" ref="B18:AF18" si="1">B17*NOP</f>
        <v>120</v>
      </c>
      <c r="C18" s="9">
        <f t="shared" si="1"/>
        <v>116</v>
      </c>
      <c r="D18" s="9">
        <f t="shared" si="1"/>
        <v>112</v>
      </c>
      <c r="E18" s="9">
        <f t="shared" si="1"/>
        <v>108</v>
      </c>
      <c r="F18" s="9">
        <f t="shared" si="1"/>
        <v>104</v>
      </c>
      <c r="G18" s="9">
        <f t="shared" si="1"/>
        <v>100</v>
      </c>
      <c r="H18" s="9">
        <f t="shared" si="1"/>
        <v>96</v>
      </c>
      <c r="I18" s="9">
        <f t="shared" si="1"/>
        <v>92</v>
      </c>
      <c r="J18" s="9">
        <f t="shared" si="1"/>
        <v>88</v>
      </c>
      <c r="K18" s="9">
        <f t="shared" si="1"/>
        <v>84</v>
      </c>
      <c r="L18" s="9">
        <f t="shared" si="1"/>
        <v>80</v>
      </c>
      <c r="M18" s="9">
        <f t="shared" si="1"/>
        <v>76</v>
      </c>
      <c r="N18" s="9">
        <f t="shared" si="1"/>
        <v>72</v>
      </c>
      <c r="O18" s="9">
        <f t="shared" si="1"/>
        <v>68</v>
      </c>
      <c r="P18" s="9">
        <f t="shared" si="1"/>
        <v>64</v>
      </c>
      <c r="Q18" s="9">
        <f t="shared" si="1"/>
        <v>60</v>
      </c>
      <c r="R18" s="9">
        <f t="shared" si="1"/>
        <v>56</v>
      </c>
      <c r="S18" s="9">
        <f t="shared" si="1"/>
        <v>52</v>
      </c>
      <c r="T18" s="9">
        <f t="shared" si="1"/>
        <v>48</v>
      </c>
      <c r="U18" s="9">
        <f t="shared" si="1"/>
        <v>44</v>
      </c>
      <c r="V18" s="9">
        <f t="shared" si="1"/>
        <v>40</v>
      </c>
      <c r="W18" s="9">
        <f t="shared" si="1"/>
        <v>36</v>
      </c>
      <c r="X18" s="9">
        <f t="shared" si="1"/>
        <v>32</v>
      </c>
      <c r="Y18" s="9">
        <f t="shared" si="1"/>
        <v>28</v>
      </c>
      <c r="Z18" s="9">
        <f t="shared" si="1"/>
        <v>24</v>
      </c>
      <c r="AA18" s="9">
        <f t="shared" si="1"/>
        <v>20</v>
      </c>
      <c r="AB18" s="9">
        <f t="shared" si="1"/>
        <v>16</v>
      </c>
      <c r="AC18" s="9">
        <f t="shared" si="1"/>
        <v>12</v>
      </c>
      <c r="AD18" s="9">
        <f t="shared" si="1"/>
        <v>8</v>
      </c>
      <c r="AE18" s="9">
        <f t="shared" si="1"/>
        <v>4</v>
      </c>
      <c r="AF18" s="9">
        <f t="shared" si="1"/>
        <v>0</v>
      </c>
    </row>
    <row r="19" spans="1:32" x14ac:dyDescent="0.2">
      <c r="A19" t="s">
        <v>4</v>
      </c>
      <c r="B19" s="11">
        <f t="shared" ref="B19:AF19" si="2">-PV(RATE,B18,PMT,FV)</f>
        <v>1435.2925567551792</v>
      </c>
      <c r="C19" s="10">
        <f t="shared" si="2"/>
        <v>1429.1541341580044</v>
      </c>
      <c r="D19" s="10">
        <f t="shared" si="2"/>
        <v>1422.6474062049988</v>
      </c>
      <c r="E19" s="10">
        <f t="shared" si="2"/>
        <v>1415.7502745748131</v>
      </c>
      <c r="F19" s="10">
        <f t="shared" si="2"/>
        <v>1408.4393150468161</v>
      </c>
      <c r="G19" s="10">
        <f t="shared" si="2"/>
        <v>1400.6896979471392</v>
      </c>
      <c r="H19" s="10">
        <f t="shared" si="2"/>
        <v>1392.4751038214818</v>
      </c>
      <c r="I19" s="10">
        <f t="shared" si="2"/>
        <v>1383.7676340482849</v>
      </c>
      <c r="J19" s="10">
        <f t="shared" si="2"/>
        <v>1374.5377160886962</v>
      </c>
      <c r="K19" s="10">
        <f t="shared" si="2"/>
        <v>1364.7540030515322</v>
      </c>
      <c r="L19" s="10">
        <f t="shared" si="2"/>
        <v>1354.3832672321387</v>
      </c>
      <c r="M19" s="10">
        <f t="shared" si="2"/>
        <v>1343.3902872635811</v>
      </c>
      <c r="N19" s="10">
        <f t="shared" si="2"/>
        <v>1331.7377284969102</v>
      </c>
      <c r="O19" s="10">
        <f t="shared" si="2"/>
        <v>1319.386016204239</v>
      </c>
      <c r="P19" s="10">
        <f t="shared" si="2"/>
        <v>1306.2932011740077</v>
      </c>
      <c r="Q19" s="10">
        <f t="shared" si="2"/>
        <v>1292.4148172419623</v>
      </c>
      <c r="R19" s="10">
        <f t="shared" si="2"/>
        <v>1277.7037302739946</v>
      </c>
      <c r="S19" s="10">
        <f t="shared" si="2"/>
        <v>1262.1099780879485</v>
      </c>
      <c r="T19" s="10">
        <f t="shared" si="2"/>
        <v>1245.5806007707395</v>
      </c>
      <c r="U19" s="10">
        <f t="shared" si="2"/>
        <v>1228.0594608144982</v>
      </c>
      <c r="V19" s="10">
        <f t="shared" si="2"/>
        <v>1209.4870524608825</v>
      </c>
      <c r="W19" s="10">
        <f t="shared" si="2"/>
        <v>1189.8002996060495</v>
      </c>
      <c r="X19" s="10">
        <f t="shared" si="2"/>
        <v>1168.9323415799267</v>
      </c>
      <c r="Y19" s="10">
        <f t="shared" si="2"/>
        <v>1146.8123060722367</v>
      </c>
      <c r="Z19" s="10">
        <f t="shared" si="2"/>
        <v>1123.3650684340853</v>
      </c>
      <c r="AA19" s="10">
        <f t="shared" si="2"/>
        <v>1098.5109965376446</v>
      </c>
      <c r="AB19" s="10">
        <f t="shared" si="2"/>
        <v>1072.1656803274175</v>
      </c>
      <c r="AC19" s="10">
        <f t="shared" si="2"/>
        <v>1044.239645144577</v>
      </c>
      <c r="AD19" s="10">
        <f t="shared" si="2"/>
        <v>1014.6380478507658</v>
      </c>
      <c r="AE19" s="10">
        <f t="shared" si="2"/>
        <v>983.26035471932619</v>
      </c>
      <c r="AF19" s="10">
        <f t="shared" si="2"/>
        <v>950</v>
      </c>
    </row>
    <row r="20" spans="1:32" x14ac:dyDescent="0.2">
      <c r="A20" t="s">
        <v>14</v>
      </c>
      <c r="B20" s="10">
        <f t="shared" ref="B20:AF20" si="3">FV</f>
        <v>950</v>
      </c>
      <c r="C20" s="10">
        <f t="shared" si="3"/>
        <v>950</v>
      </c>
      <c r="D20" s="10">
        <f t="shared" si="3"/>
        <v>950</v>
      </c>
      <c r="E20" s="10">
        <f t="shared" si="3"/>
        <v>950</v>
      </c>
      <c r="F20" s="10">
        <f t="shared" si="3"/>
        <v>950</v>
      </c>
      <c r="G20" s="10">
        <f t="shared" si="3"/>
        <v>950</v>
      </c>
      <c r="H20" s="10">
        <f t="shared" si="3"/>
        <v>950</v>
      </c>
      <c r="I20" s="10">
        <f t="shared" si="3"/>
        <v>950</v>
      </c>
      <c r="J20" s="10">
        <f t="shared" si="3"/>
        <v>950</v>
      </c>
      <c r="K20" s="10">
        <f t="shared" si="3"/>
        <v>950</v>
      </c>
      <c r="L20" s="10">
        <f t="shared" si="3"/>
        <v>950</v>
      </c>
      <c r="M20" s="10">
        <f t="shared" si="3"/>
        <v>950</v>
      </c>
      <c r="N20" s="10">
        <f t="shared" si="3"/>
        <v>950</v>
      </c>
      <c r="O20" s="10">
        <f t="shared" si="3"/>
        <v>950</v>
      </c>
      <c r="P20" s="10">
        <f t="shared" si="3"/>
        <v>950</v>
      </c>
      <c r="Q20" s="10">
        <f t="shared" si="3"/>
        <v>950</v>
      </c>
      <c r="R20" s="10">
        <f t="shared" si="3"/>
        <v>950</v>
      </c>
      <c r="S20" s="10">
        <f t="shared" si="3"/>
        <v>950</v>
      </c>
      <c r="T20" s="10">
        <f t="shared" si="3"/>
        <v>950</v>
      </c>
      <c r="U20" s="10">
        <f t="shared" si="3"/>
        <v>950</v>
      </c>
      <c r="V20" s="10">
        <f t="shared" si="3"/>
        <v>950</v>
      </c>
      <c r="W20" s="10">
        <f t="shared" si="3"/>
        <v>950</v>
      </c>
      <c r="X20" s="10">
        <f t="shared" si="3"/>
        <v>950</v>
      </c>
      <c r="Y20" s="10">
        <f t="shared" si="3"/>
        <v>950</v>
      </c>
      <c r="Z20" s="10">
        <f t="shared" si="3"/>
        <v>950</v>
      </c>
      <c r="AA20" s="10">
        <f t="shared" si="3"/>
        <v>950</v>
      </c>
      <c r="AB20" s="10">
        <f t="shared" si="3"/>
        <v>950</v>
      </c>
      <c r="AC20" s="10">
        <f t="shared" si="3"/>
        <v>950</v>
      </c>
      <c r="AD20" s="10">
        <f t="shared" si="3"/>
        <v>950</v>
      </c>
      <c r="AE20" s="10">
        <f t="shared" si="3"/>
        <v>950</v>
      </c>
      <c r="AF20" s="10">
        <f t="shared" si="3"/>
        <v>950</v>
      </c>
    </row>
    <row r="24" spans="1:32" ht="15" customHeight="1" x14ac:dyDescent="0.2">
      <c r="B24" s="21"/>
      <c r="C24" s="33" t="s">
        <v>15</v>
      </c>
      <c r="D24" s="33"/>
      <c r="E24" s="33"/>
      <c r="F24" s="33"/>
      <c r="G24" s="33"/>
      <c r="H24" s="33"/>
      <c r="I24" s="34"/>
    </row>
    <row r="25" spans="1:32" ht="16" thickBot="1" x14ac:dyDescent="0.25">
      <c r="B25" s="22"/>
      <c r="C25" s="19"/>
      <c r="D25" s="30" t="s">
        <v>16</v>
      </c>
      <c r="E25" s="30"/>
      <c r="F25" s="30"/>
      <c r="G25" s="30"/>
      <c r="H25" s="30"/>
      <c r="I25" s="31"/>
    </row>
    <row r="26" spans="1:32" ht="16" thickBot="1" x14ac:dyDescent="0.25">
      <c r="B26" s="22"/>
      <c r="C26" s="24">
        <f>B19</f>
        <v>1435.2925567551792</v>
      </c>
      <c r="D26" s="17">
        <v>0</v>
      </c>
      <c r="E26" s="18">
        <f>D26+5%</f>
        <v>0.05</v>
      </c>
      <c r="F26" s="18">
        <f>E26+5%</f>
        <v>0.1</v>
      </c>
      <c r="G26" s="18">
        <f>F26+5%</f>
        <v>0.15000000000000002</v>
      </c>
      <c r="H26" s="18">
        <f>G26+5%</f>
        <v>0.2</v>
      </c>
      <c r="I26" s="20">
        <f>H26+5%</f>
        <v>0.25</v>
      </c>
    </row>
    <row r="27" spans="1:32" x14ac:dyDescent="0.2">
      <c r="B27" s="28" t="s">
        <v>17</v>
      </c>
      <c r="C27" s="13">
        <v>0</v>
      </c>
      <c r="D27" s="12">
        <f t="dataTable" ref="D27:I32" dt2D="1" dtr="1" r1="B5" r2="B11"/>
        <v>950</v>
      </c>
      <c r="E27" s="12">
        <v>2375</v>
      </c>
      <c r="F27" s="12">
        <v>3800</v>
      </c>
      <c r="G27" s="12">
        <v>5225.0000000000009</v>
      </c>
      <c r="H27" s="12">
        <v>6650</v>
      </c>
      <c r="I27" s="23">
        <v>8075</v>
      </c>
    </row>
    <row r="28" spans="1:32" x14ac:dyDescent="0.2">
      <c r="B28" s="28"/>
      <c r="C28" s="14">
        <v>0.05</v>
      </c>
      <c r="D28" s="12">
        <v>2.7227496876708761</v>
      </c>
      <c r="E28" s="12">
        <v>239.54206226575315</v>
      </c>
      <c r="F28" s="12">
        <v>476.36137484383545</v>
      </c>
      <c r="G28" s="12">
        <v>713.18068742191781</v>
      </c>
      <c r="H28" s="12">
        <v>950</v>
      </c>
      <c r="I28" s="23">
        <v>1186.8193125780822</v>
      </c>
    </row>
    <row r="29" spans="1:32" x14ac:dyDescent="0.2">
      <c r="B29" s="28"/>
      <c r="C29" s="14">
        <v>0.1</v>
      </c>
      <c r="D29" s="12">
        <v>1.0247109717677219E-2</v>
      </c>
      <c r="E29" s="12">
        <v>118.75896622100295</v>
      </c>
      <c r="F29" s="12">
        <v>237.50768533228822</v>
      </c>
      <c r="G29" s="12">
        <v>356.25640444357362</v>
      </c>
      <c r="H29" s="12">
        <v>475.00512355485876</v>
      </c>
      <c r="I29" s="23">
        <v>593.75384266614412</v>
      </c>
    </row>
    <row r="30" spans="1:32" x14ac:dyDescent="0.2">
      <c r="B30" s="28"/>
      <c r="C30" s="15">
        <v>0.15</v>
      </c>
      <c r="D30" s="12">
        <v>4.9429106818891884E-5</v>
      </c>
      <c r="E30" s="12">
        <v>79.166711976681256</v>
      </c>
      <c r="F30" s="12">
        <v>158.3333745242557</v>
      </c>
      <c r="G30" s="12">
        <v>237.50003707183015</v>
      </c>
      <c r="H30" s="12">
        <v>316.6666996194046</v>
      </c>
      <c r="I30" s="23">
        <v>395.83336216697899</v>
      </c>
    </row>
    <row r="31" spans="1:32" x14ac:dyDescent="0.2">
      <c r="B31" s="28"/>
      <c r="C31" s="15">
        <v>0.2</v>
      </c>
      <c r="D31" s="12">
        <v>2.9920860516544651E-7</v>
      </c>
      <c r="E31" s="12">
        <v>59.375000280508068</v>
      </c>
      <c r="F31" s="12">
        <v>118.75000026180753</v>
      </c>
      <c r="G31" s="12">
        <v>178.125000243107</v>
      </c>
      <c r="H31" s="12">
        <v>237.50000022440645</v>
      </c>
      <c r="I31" s="23">
        <v>296.87500020570593</v>
      </c>
    </row>
    <row r="32" spans="1:32" x14ac:dyDescent="0.2">
      <c r="B32" s="29"/>
      <c r="C32" s="16">
        <v>0.25</v>
      </c>
      <c r="D32" s="25">
        <v>2.231115453635141E-9</v>
      </c>
      <c r="E32" s="25">
        <v>47.500000002119563</v>
      </c>
      <c r="F32" s="25">
        <v>95.000000002008008</v>
      </c>
      <c r="G32" s="25">
        <v>142.5000000018965</v>
      </c>
      <c r="H32" s="25">
        <v>190.00000000178491</v>
      </c>
      <c r="I32" s="26">
        <v>237.50000000167336</v>
      </c>
    </row>
  </sheetData>
  <mergeCells count="4">
    <mergeCell ref="B27:B32"/>
    <mergeCell ref="D25:I25"/>
    <mergeCell ref="A1:C1"/>
    <mergeCell ref="C24:I2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2" r:id="rId3" name="Spinner 6">
              <controlPr defaultSize="0" autoPict="0">
                <anchor moveWithCells="1" sizeWithCells="1">
                  <from>
                    <xdr:col>2</xdr:col>
                    <xdr:colOff>38100</xdr:colOff>
                    <xdr:row>5</xdr:row>
                    <xdr:rowOff>38100</xdr:rowOff>
                  </from>
                  <to>
                    <xdr:col>2</xdr:col>
                    <xdr:colOff>482600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4" name="Spinner 7">
              <controlPr defaultSize="0" autoPict="0">
                <anchor moveWithCells="1" sizeWithCells="1">
                  <from>
                    <xdr:col>2</xdr:col>
                    <xdr:colOff>38100</xdr:colOff>
                    <xdr:row>6</xdr:row>
                    <xdr:rowOff>38100</xdr:rowOff>
                  </from>
                  <to>
                    <xdr:col>2</xdr:col>
                    <xdr:colOff>482600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5" name="Spinner 8">
              <controlPr defaultSize="0" autoPict="0">
                <anchor moveWithCells="1" sizeWithCells="1">
                  <from>
                    <xdr:col>2</xdr:col>
                    <xdr:colOff>38100</xdr:colOff>
                    <xdr:row>7</xdr:row>
                    <xdr:rowOff>38100</xdr:rowOff>
                  </from>
                  <to>
                    <xdr:col>2</xdr:col>
                    <xdr:colOff>482600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6" name="Spinner 9">
              <controlPr defaultSize="0" autoPict="0">
                <anchor moveWithCells="1" sizeWithCells="1">
                  <from>
                    <xdr:col>2</xdr:col>
                    <xdr:colOff>38100</xdr:colOff>
                    <xdr:row>4</xdr:row>
                    <xdr:rowOff>38100</xdr:rowOff>
                  </from>
                  <to>
                    <xdr:col>2</xdr:col>
                    <xdr:colOff>482600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7" name="Spinner 10">
              <controlPr defaultSize="0" autoPict="0">
                <anchor moveWithCells="1" sizeWithCells="1">
                  <from>
                    <xdr:col>2</xdr:col>
                    <xdr:colOff>38100</xdr:colOff>
                    <xdr:row>3</xdr:row>
                    <xdr:rowOff>38100</xdr:rowOff>
                  </from>
                  <to>
                    <xdr:col>2</xdr:col>
                    <xdr:colOff>482600</xdr:colOff>
                    <xdr:row>3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BONO EN t</vt:lpstr>
      <vt:lpstr>Convención</vt:lpstr>
      <vt:lpstr>'BONO EN t'!CR</vt:lpstr>
      <vt:lpstr>'BONO EN t'!FV</vt:lpstr>
      <vt:lpstr>'BONO EN t'!NOP</vt:lpstr>
      <vt:lpstr>PMT</vt:lpstr>
      <vt:lpstr>RATE</vt:lpstr>
      <vt:lpstr>'BONO EN t'!y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TRUCCO</dc:creator>
  <cp:lastModifiedBy>Federico Lopez</cp:lastModifiedBy>
  <dcterms:created xsi:type="dcterms:W3CDTF">2017-08-20T11:11:34Z</dcterms:created>
  <dcterms:modified xsi:type="dcterms:W3CDTF">2023-03-20T21:44:14Z</dcterms:modified>
</cp:coreProperties>
</file>