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14\"/>
    </mc:Choice>
  </mc:AlternateContent>
  <xr:revisionPtr revIDLastSave="0" documentId="8_{40203F34-0785-4279-8F9F-DD29DA5793E0}" xr6:coauthVersionLast="47" xr6:coauthVersionMax="47" xr10:uidLastSave="{00000000-0000-0000-0000-000000000000}"/>
  <bookViews>
    <workbookView xWindow="-28920" yWindow="-120" windowWidth="29040" windowHeight="15720" tabRatio="814" xr2:uid="{00000000-000D-0000-FFFF-FFFF00000000}"/>
  </bookViews>
  <sheets>
    <sheet name="Ejemplos Clase 17" sheetId="1" r:id="rId1"/>
    <sheet name="VANOC" sheetId="6" r:id="rId2"/>
    <sheet name="Ejemplo Acc Pref" sheetId="9" r:id="rId3"/>
    <sheet name="Ejemplo 1" sheetId="3" r:id="rId4"/>
    <sheet name="Ejemplo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6" l="1"/>
  <c r="D37" i="6" l="1"/>
  <c r="D38" i="6" s="1"/>
  <c r="I36" i="6" s="1"/>
  <c r="L44" i="6" s="1"/>
  <c r="F18" i="6"/>
  <c r="D42" i="6" s="1"/>
  <c r="F52" i="5"/>
  <c r="C41" i="5"/>
  <c r="F14" i="3"/>
  <c r="F11" i="3"/>
  <c r="D43" i="6" l="1"/>
  <c r="D44" i="6" s="1"/>
  <c r="I37" i="6" s="1"/>
  <c r="I38" i="6" s="1"/>
  <c r="C48" i="1"/>
  <c r="F65" i="1"/>
  <c r="C12" i="1"/>
</calcChain>
</file>

<file path=xl/sharedStrings.xml><?xml version="1.0" encoding="utf-8"?>
<sst xmlns="http://schemas.openxmlformats.org/spreadsheetml/2006/main" count="111" uniqueCount="70">
  <si>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=</t>
    </r>
  </si>
  <si>
    <t>g =</t>
  </si>
  <si>
    <r>
      <t xml:space="preserve">r </t>
    </r>
    <r>
      <rPr>
        <b/>
        <vertAlign val="subscript"/>
        <sz val="10"/>
        <rFont val="Times New Roman"/>
        <family val="1"/>
      </rPr>
      <t xml:space="preserve">s </t>
    </r>
    <r>
      <rPr>
        <b/>
        <sz val="10"/>
        <rFont val="Times New Roman"/>
        <family val="1"/>
      </rPr>
      <t>=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</si>
  <si>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</si>
  <si>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</si>
  <si>
    <t>=</t>
  </si>
  <si>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(1+g)</t>
    </r>
  </si>
  <si>
    <r>
      <t xml:space="preserve">( r </t>
    </r>
    <r>
      <rPr>
        <b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 xml:space="preserve"> - g )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</si>
  <si>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</si>
  <si>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 xml:space="preserve"> =</t>
    </r>
  </si>
  <si>
    <t>MODELO DE GORDON. Valoracion de acciones por descuento de dividendos.</t>
  </si>
  <si>
    <t>Ejemplo 1:</t>
  </si>
  <si>
    <t>Ejemplo 2:</t>
  </si>
  <si>
    <t>Ejemplo 3:</t>
  </si>
  <si>
    <t>ROE=</t>
  </si>
  <si>
    <t>Coef ret.=</t>
  </si>
  <si>
    <t>g=</t>
  </si>
  <si>
    <t>Etapa Inicial</t>
  </si>
  <si>
    <t>Etapa Estable</t>
  </si>
  <si>
    <t xml:space="preserve">VP de los dividendos en la etapa extraordinaria </t>
  </si>
  <si>
    <t>+</t>
  </si>
  <si>
    <t xml:space="preserve"> VP de los dividendos en la Etapa Estable</t>
  </si>
  <si>
    <t>Valor Presente</t>
  </si>
  <si>
    <t>dividendos por acción en t</t>
  </si>
  <si>
    <t>tasa de descuento</t>
  </si>
  <si>
    <t>tasa de crecimiento en t</t>
  </si>
  <si>
    <t>donde,</t>
  </si>
  <si>
    <t>Ecuación:</t>
  </si>
  <si>
    <t>ABS es una compañía Innovadora del mercado de frenos de aviones. En los últimos años ha realizado fuertes inversiones.</t>
  </si>
  <si>
    <t>Ejemplo. Modelo de Descuento de Dividendos en dos etapas</t>
  </si>
  <si>
    <t xml:space="preserve">Se esperara que estas inversiones tengan un fuerte impacto en la compañía por 5 años momento a partir del cual, dada la competencia intensa </t>
  </si>
  <si>
    <t>del sector, el creciemiento de la compañía encuentre un techo</t>
  </si>
  <si>
    <t>Se tienen los siguientes datos:</t>
  </si>
  <si>
    <t>Ultimos Div. Pagados=</t>
  </si>
  <si>
    <t>Beta de ABS</t>
  </si>
  <si>
    <t>Rendimiento de Mercado</t>
  </si>
  <si>
    <t>Tasa libre de riesgo</t>
  </si>
  <si>
    <t>Retornos / Patrimonio</t>
  </si>
  <si>
    <t>Dividend payout ratio</t>
  </si>
  <si>
    <t>Tasa de crecimiento de Div</t>
  </si>
  <si>
    <t>Ultimo Resultado Neto por acc=</t>
  </si>
  <si>
    <t xml:space="preserve"> Suma de Valores presentes</t>
  </si>
  <si>
    <t xml:space="preserve">Ejemplo. Modelo de Descuento de Dividendos con Cash flows proyectados </t>
  </si>
  <si>
    <t xml:space="preserve">Se esperara que estas inversiones tengan un fuerte impacto en la compañía por 3 años momento a partir del cual, dada la competencia intensa </t>
  </si>
  <si>
    <t>VP de los dividendos en la etapa extraordinaria=</t>
  </si>
  <si>
    <t>Tasa Requerida</t>
  </si>
  <si>
    <t>Verificación=</t>
  </si>
  <si>
    <t>Modelo de valuación de Acciones Preferidas</t>
  </si>
  <si>
    <t>Las Acciones preferidas pagan un dividendo fijo a perpetuidad:</t>
  </si>
  <si>
    <t xml:space="preserve">Supongamos </t>
  </si>
  <si>
    <t>Valor Actual de las Oportunidades de Crecimiento (VAOC)</t>
  </si>
  <si>
    <t>Ecuación</t>
  </si>
  <si>
    <t>Ejemplo</t>
  </si>
  <si>
    <t>Supongamos la empresa CF SA y la siguiente Iformación de la misma:</t>
  </si>
  <si>
    <t>Ratio de Ret.=</t>
  </si>
  <si>
    <t>k=</t>
  </si>
  <si>
    <t>BPA1=</t>
  </si>
  <si>
    <t>Si aplicamos Modelo de Gordon</t>
  </si>
  <si>
    <t xml:space="preserve">Si CF SA sigue una política de no crecimiento, </t>
  </si>
  <si>
    <t xml:space="preserve">entonces </t>
  </si>
  <si>
    <t>VAOC=</t>
  </si>
  <si>
    <t>Veamos cómo podemos explicar esta cifra,</t>
  </si>
  <si>
    <t>Inversión=</t>
  </si>
  <si>
    <t>Si CF SA reinvierte solo en t=1,</t>
  </si>
  <si>
    <t>Flujo a perpetuidad=</t>
  </si>
  <si>
    <t>VAN1=</t>
  </si>
  <si>
    <t>t</t>
  </si>
  <si>
    <t>Cupones de crecimiento</t>
  </si>
  <si>
    <t>Crecen a la tasa 10%. ¿Cómo valuo esto?</t>
  </si>
  <si>
    <t>DPA=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</si>
</sst>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&quot;$&quot;#,##0.00_);[Red]\(&quot;$&quot;#,##0.00\)"/>
    <numFmt numFmtId="165" formatCode="0.0%"/>
    <numFmt numFmtId="166" formatCode="&quot;$&quot;#,##0.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indexed="12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4343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2" borderId="0" xfId="0" applyFill="1"/>
    <xf numFmtId="0" fontId="3" fillId="3" borderId="1" xfId="2" applyFont="1" applyFill="1" applyBorder="1" applyAlignment="1">
      <alignment horizontal="right"/>
    </xf>
    <xf numFmtId="164" fontId="5" fillId="3" borderId="2" xfId="2" applyNumberFormat="1" applyFont="1" applyFill="1" applyBorder="1" applyAlignment="1">
      <alignment horizontal="center"/>
    </xf>
    <xf numFmtId="0" fontId="3" fillId="3" borderId="2" xfId="2" applyFont="1" applyFill="1" applyBorder="1"/>
    <xf numFmtId="0" fontId="3" fillId="3" borderId="3" xfId="2" applyFont="1" applyFill="1" applyBorder="1"/>
    <xf numFmtId="0" fontId="3" fillId="3" borderId="4" xfId="2" applyFont="1" applyFill="1" applyBorder="1" applyAlignment="1">
      <alignment horizontal="right"/>
    </xf>
    <xf numFmtId="9" fontId="5" fillId="3" borderId="0" xfId="2" applyNumberFormat="1" applyFont="1" applyFill="1" applyAlignment="1">
      <alignment horizontal="center"/>
    </xf>
    <xf numFmtId="0" fontId="3" fillId="3" borderId="0" xfId="2" applyFont="1" applyFill="1"/>
    <xf numFmtId="0" fontId="3" fillId="3" borderId="5" xfId="2" applyFont="1" applyFill="1" applyBorder="1"/>
    <xf numFmtId="165" fontId="5" fillId="3" borderId="0" xfId="2" applyNumberFormat="1" applyFont="1" applyFill="1" applyAlignment="1">
      <alignment horizontal="center"/>
    </xf>
    <xf numFmtId="0" fontId="3" fillId="3" borderId="6" xfId="2" applyFont="1" applyFill="1" applyBorder="1" applyAlignment="1">
      <alignment horizontal="center"/>
    </xf>
    <xf numFmtId="164" fontId="3" fillId="3" borderId="6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39" fontId="3" fillId="3" borderId="0" xfId="1" applyNumberFormat="1" applyFont="1" applyFill="1" applyBorder="1" applyAlignment="1">
      <alignment horizontal="center"/>
    </xf>
    <xf numFmtId="39" fontId="3" fillId="3" borderId="5" xfId="1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6" fontId="5" fillId="3" borderId="9" xfId="2" applyNumberFormat="1" applyFont="1" applyFill="1" applyBorder="1" applyAlignment="1">
      <alignment horizontal="center"/>
    </xf>
    <xf numFmtId="0" fontId="3" fillId="3" borderId="9" xfId="2" applyFont="1" applyFill="1" applyBorder="1"/>
    <xf numFmtId="0" fontId="3" fillId="3" borderId="10" xfId="2" applyFont="1" applyFill="1" applyBorder="1"/>
    <xf numFmtId="164" fontId="3" fillId="3" borderId="7" xfId="2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0" fontId="6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10" fontId="0" fillId="2" borderId="0" xfId="0" applyNumberFormat="1" applyFill="1"/>
    <xf numFmtId="2" fontId="0" fillId="2" borderId="0" xfId="0" applyNumberFormat="1" applyFill="1"/>
    <xf numFmtId="0" fontId="8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4" borderId="6" xfId="0" applyFill="1" applyBorder="1"/>
    <xf numFmtId="0" fontId="0" fillId="4" borderId="20" xfId="0" applyFill="1" applyBorder="1"/>
    <xf numFmtId="0" fontId="0" fillId="3" borderId="0" xfId="0" applyFill="1"/>
    <xf numFmtId="0" fontId="9" fillId="3" borderId="0" xfId="0" applyFont="1" applyFill="1"/>
    <xf numFmtId="9" fontId="0" fillId="3" borderId="0" xfId="0" applyNumberFormat="1" applyFill="1"/>
    <xf numFmtId="0" fontId="10" fillId="3" borderId="0" xfId="0" applyFont="1" applyFill="1"/>
    <xf numFmtId="2" fontId="0" fillId="3" borderId="0" xfId="0" applyNumberFormat="1" applyFill="1"/>
    <xf numFmtId="167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0" fontId="0" fillId="2" borderId="0" xfId="0" applyFill="1" applyAlignment="1">
      <alignment horizontal="center"/>
    </xf>
    <xf numFmtId="0" fontId="3" fillId="3" borderId="4" xfId="2" applyFont="1" applyFill="1" applyBorder="1" applyAlignment="1">
      <alignment horizontal="right" vertical="center"/>
    </xf>
    <xf numFmtId="0" fontId="3" fillId="3" borderId="0" xfId="2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Acciones" xfId="2" xr:uid="{00000000-0005-0000-0000-000002000000}"/>
  </cellStyles>
  <dxfs count="0"/>
  <tableStyles count="1" defaultTableStyle="TableStyleMedium2" defaultPivotStyle="PivotStyleLight16">
    <tableStyle name="Invisible" pivot="0" table="0" count="0" xr9:uid="{047AC072-8B7F-4DDF-92CA-5EF55D31C6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5</xdr:row>
      <xdr:rowOff>142875</xdr:rowOff>
    </xdr:from>
    <xdr:to>
      <xdr:col>7</xdr:col>
      <xdr:colOff>663957</xdr:colOff>
      <xdr:row>11</xdr:row>
      <xdr:rowOff>27913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1095375"/>
          <a:ext cx="5258818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590556</xdr:colOff>
      <xdr:row>21</xdr:row>
      <xdr:rowOff>152400</xdr:rowOff>
    </xdr:from>
    <xdr:to>
      <xdr:col>8</xdr:col>
      <xdr:colOff>53623</xdr:colOff>
      <xdr:row>25</xdr:row>
      <xdr:rowOff>144495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6" y="4552950"/>
          <a:ext cx="5420002" cy="756000"/>
        </a:xfrm>
        <a:prstGeom prst="rect">
          <a:avLst/>
        </a:prstGeom>
      </xdr:spPr>
    </xdr:pic>
    <xdr:clientData/>
  </xdr:twoCellAnchor>
  <xdr:oneCellAnchor>
    <xdr:from>
      <xdr:col>1</xdr:col>
      <xdr:colOff>67296</xdr:colOff>
      <xdr:row>45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47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49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67296</xdr:colOff>
      <xdr:row>62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64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66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</xdr:col>
      <xdr:colOff>10</xdr:colOff>
      <xdr:row>55</xdr:row>
      <xdr:rowOff>0</xdr:rowOff>
    </xdr:from>
    <xdr:to>
      <xdr:col>7</xdr:col>
      <xdr:colOff>393507</xdr:colOff>
      <xdr:row>60</xdr:row>
      <xdr:rowOff>95310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0" y="11744739"/>
          <a:ext cx="4822788" cy="104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</xdr:colOff>
      <xdr:row>39</xdr:row>
      <xdr:rowOff>0</xdr:rowOff>
    </xdr:from>
    <xdr:to>
      <xdr:col>7</xdr:col>
      <xdr:colOff>155441</xdr:colOff>
      <xdr:row>44</xdr:row>
      <xdr:rowOff>15690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11" y="8696739"/>
          <a:ext cx="4586626" cy="9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7</xdr:row>
      <xdr:rowOff>109537</xdr:rowOff>
    </xdr:from>
    <xdr:ext cx="121635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295525" y="1509712"/>
              <a:ext cx="1216359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𝐵𝑃𝐴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𝑉𝐴𝑂𝐶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295525" y="1509712"/>
              <a:ext cx="1216359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𝑃_0=〖𝐵𝑃𝐴〗_1/𝑘+𝑉𝐴𝑂𝐶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57150</xdr:colOff>
      <xdr:row>25</xdr:row>
      <xdr:rowOff>4762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9150" y="4833937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19150" y="4833937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62000" y="5591175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5591175"/>
              <a:ext cx="3141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266700</xdr:colOff>
      <xdr:row>34</xdr:row>
      <xdr:rowOff>9525</xdr:rowOff>
    </xdr:from>
    <xdr:to>
      <xdr:col>5</xdr:col>
      <xdr:colOff>590550</xdr:colOff>
      <xdr:row>45</xdr:row>
      <xdr:rowOff>104775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57575" y="6553200"/>
          <a:ext cx="1085850" cy="2190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438150</xdr:colOff>
      <xdr:row>42</xdr:row>
      <xdr:rowOff>166687</xdr:rowOff>
    </xdr:from>
    <xdr:ext cx="170784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915025" y="8234362"/>
              <a:ext cx="170784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𝑉𝐴𝑁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2,22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,15−0,1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=44,44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15025" y="8234362"/>
              <a:ext cx="170784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𝑉𝐴𝑁/(𝑟−𝑔)=2,22/(𝑜,15−0,1)=44,44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8</xdr:row>
      <xdr:rowOff>61912</xdr:rowOff>
    </xdr:from>
    <xdr:ext cx="68993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𝑃_0=〖𝐷𝑃𝐴〗_1/𝑘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18</xdr:row>
      <xdr:rowOff>14287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323850</xdr:colOff>
      <xdr:row>20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26</xdr:row>
      <xdr:rowOff>9525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28</xdr:row>
      <xdr:rowOff>66675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39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41</xdr:row>
      <xdr:rowOff>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695325</xdr:colOff>
      <xdr:row>61</xdr:row>
      <xdr:rowOff>38100</xdr:rowOff>
    </xdr:from>
    <xdr:ext cx="5886996" cy="564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0,9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1+0,1304</m:t>
                            </m:r>
                          </m:e>
                        </m:d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1+0,1304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1+0,1548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0,1548−0,1304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1+0,1548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=4,22+23,62=27,84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)(1−(1+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3,66/((0,1355−0,06) (1+0,1548)^5 )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=4,22+23,62=27,84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56</xdr:row>
      <xdr:rowOff>0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40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51</xdr:row>
      <xdr:rowOff>66675</xdr:rowOff>
    </xdr:from>
    <xdr:ext cx="1474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=4,22+23,62=59,68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=4,22+23,62=59,68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18</xdr:row>
      <xdr:rowOff>66675</xdr:rowOff>
    </xdr:from>
    <xdr:ext cx="3725828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𝑃_0=〖𝐷𝑃𝐴〗_1/(1+𝑘)^1 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28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28</xdr:row>
      <xdr:rowOff>180975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9525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9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200025</xdr:colOff>
      <xdr:row>10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8"/>
  <sheetViews>
    <sheetView tabSelected="1" topLeftCell="A45" zoomScale="115" zoomScaleNormal="115" workbookViewId="0">
      <selection activeCell="E68" sqref="E68"/>
    </sheetView>
  </sheetViews>
  <sheetFormatPr defaultColWidth="11.44140625" defaultRowHeight="14.4" x14ac:dyDescent="0.3"/>
  <cols>
    <col min="1" max="5" width="11.44140625" style="1"/>
    <col min="6" max="6" width="9.33203125" style="1" customWidth="1"/>
    <col min="7" max="16384" width="11.44140625" style="1"/>
  </cols>
  <sheetData>
    <row r="2" spans="2:10" ht="15" thickBot="1" x14ac:dyDescent="0.35"/>
    <row r="3" spans="2:10" ht="21.6" thickBot="1" x14ac:dyDescent="0.45">
      <c r="B3" s="24" t="s">
        <v>10</v>
      </c>
      <c r="C3" s="25"/>
      <c r="D3" s="25"/>
      <c r="E3" s="25"/>
      <c r="F3" s="25"/>
      <c r="G3" s="25"/>
      <c r="H3" s="25"/>
      <c r="I3" s="25"/>
      <c r="J3" s="26"/>
    </row>
    <row r="5" spans="2:10" x14ac:dyDescent="0.3">
      <c r="B5" s="1" t="s">
        <v>11</v>
      </c>
    </row>
    <row r="11" spans="2:10" ht="15" thickBot="1" x14ac:dyDescent="0.35"/>
    <row r="12" spans="2:10" x14ac:dyDescent="0.3">
      <c r="B12" s="2" t="s">
        <v>9</v>
      </c>
      <c r="C12" s="3">
        <f>1.15*1.08</f>
        <v>1.242</v>
      </c>
      <c r="D12" s="4"/>
      <c r="E12" s="4"/>
      <c r="F12" s="4"/>
      <c r="G12" s="5"/>
    </row>
    <row r="13" spans="2:10" x14ac:dyDescent="0.3">
      <c r="B13" s="6" t="s">
        <v>1</v>
      </c>
      <c r="C13" s="7">
        <v>0.08</v>
      </c>
      <c r="D13" s="8"/>
      <c r="E13" s="8"/>
      <c r="F13" s="8"/>
      <c r="G13" s="9"/>
    </row>
    <row r="14" spans="2:10" x14ac:dyDescent="0.3">
      <c r="B14" s="6" t="s">
        <v>2</v>
      </c>
      <c r="C14" s="10">
        <v>0.13400000000000001</v>
      </c>
      <c r="D14" s="8"/>
      <c r="E14" s="8"/>
      <c r="F14" s="8"/>
      <c r="G14" s="9"/>
    </row>
    <row r="15" spans="2:10" x14ac:dyDescent="0.3">
      <c r="B15" s="6"/>
      <c r="C15" s="8"/>
      <c r="D15" s="8"/>
      <c r="E15" s="8"/>
      <c r="F15" s="8"/>
      <c r="G15" s="9"/>
    </row>
    <row r="16" spans="2:10" x14ac:dyDescent="0.3">
      <c r="B16" s="51" t="s">
        <v>3</v>
      </c>
      <c r="C16" s="11" t="s">
        <v>4</v>
      </c>
      <c r="D16" s="52" t="s">
        <v>5</v>
      </c>
      <c r="E16" s="12"/>
      <c r="F16" s="52"/>
      <c r="G16" s="13"/>
    </row>
    <row r="17" spans="2:7" x14ac:dyDescent="0.3">
      <c r="B17" s="51"/>
      <c r="C17" s="14" t="s">
        <v>7</v>
      </c>
      <c r="D17" s="52"/>
      <c r="E17" s="15"/>
      <c r="F17" s="52"/>
      <c r="G17" s="16"/>
    </row>
    <row r="18" spans="2:7" x14ac:dyDescent="0.3">
      <c r="B18" s="6"/>
      <c r="C18" s="8"/>
      <c r="D18" s="8"/>
      <c r="E18" s="8"/>
      <c r="F18" s="8"/>
      <c r="G18" s="9"/>
    </row>
    <row r="19" spans="2:7" ht="15" thickBot="1" x14ac:dyDescent="0.35">
      <c r="B19" s="17" t="s">
        <v>8</v>
      </c>
      <c r="C19" s="18"/>
      <c r="D19" s="19"/>
      <c r="E19" s="19"/>
      <c r="F19" s="19"/>
      <c r="G19" s="20"/>
    </row>
    <row r="26" spans="2:7" ht="15" thickBot="1" x14ac:dyDescent="0.35"/>
    <row r="27" spans="2:7" x14ac:dyDescent="0.3">
      <c r="B27" s="2" t="s">
        <v>0</v>
      </c>
      <c r="C27" s="3">
        <v>1.1499999999999999</v>
      </c>
      <c r="D27" s="4"/>
      <c r="E27" s="4"/>
      <c r="F27" s="4"/>
      <c r="G27" s="5"/>
    </row>
    <row r="28" spans="2:7" x14ac:dyDescent="0.3">
      <c r="B28" s="6" t="s">
        <v>1</v>
      </c>
      <c r="C28" s="7">
        <v>0.08</v>
      </c>
      <c r="D28" s="8"/>
      <c r="E28" s="8"/>
      <c r="F28" s="8"/>
      <c r="G28" s="9"/>
    </row>
    <row r="29" spans="2:7" x14ac:dyDescent="0.3">
      <c r="B29" s="6" t="s">
        <v>2</v>
      </c>
      <c r="C29" s="10">
        <v>0.13400000000000001</v>
      </c>
      <c r="D29" s="8"/>
      <c r="E29" s="8"/>
      <c r="F29" s="8"/>
      <c r="G29" s="9"/>
    </row>
    <row r="30" spans="2:7" x14ac:dyDescent="0.3">
      <c r="B30" s="6"/>
      <c r="C30" s="8"/>
      <c r="D30" s="8"/>
      <c r="E30" s="8"/>
      <c r="F30" s="8"/>
      <c r="G30" s="9"/>
    </row>
    <row r="31" spans="2:7" x14ac:dyDescent="0.3">
      <c r="B31" s="51" t="s">
        <v>3</v>
      </c>
      <c r="C31" s="11" t="s">
        <v>4</v>
      </c>
      <c r="D31" s="52" t="s">
        <v>5</v>
      </c>
      <c r="E31" s="11" t="s">
        <v>6</v>
      </c>
      <c r="F31" s="52" t="s">
        <v>5</v>
      </c>
      <c r="G31" s="21"/>
    </row>
    <row r="32" spans="2:7" x14ac:dyDescent="0.3">
      <c r="B32" s="51"/>
      <c r="C32" s="14" t="s">
        <v>7</v>
      </c>
      <c r="D32" s="52"/>
      <c r="E32" s="14" t="s">
        <v>7</v>
      </c>
      <c r="F32" s="52"/>
      <c r="G32" s="16"/>
    </row>
    <row r="33" spans="2:8" x14ac:dyDescent="0.3">
      <c r="B33" s="6"/>
      <c r="C33" s="8"/>
      <c r="D33" s="8"/>
      <c r="E33" s="8"/>
      <c r="F33" s="8"/>
      <c r="G33" s="9"/>
    </row>
    <row r="34" spans="2:8" ht="15" thickBot="1" x14ac:dyDescent="0.35">
      <c r="B34" s="17" t="s">
        <v>8</v>
      </c>
      <c r="C34" s="18"/>
      <c r="D34" s="19"/>
      <c r="E34" s="19"/>
      <c r="F34" s="19"/>
      <c r="G34" s="20"/>
    </row>
    <row r="38" spans="2:8" x14ac:dyDescent="0.3">
      <c r="B38" s="1" t="s">
        <v>12</v>
      </c>
    </row>
    <row r="41" spans="2:8" x14ac:dyDescent="0.3">
      <c r="H41" s="23"/>
    </row>
    <row r="43" spans="2:8" x14ac:dyDescent="0.3">
      <c r="H43" s="22"/>
    </row>
    <row r="44" spans="2:8" x14ac:dyDescent="0.3">
      <c r="D44" s="22"/>
    </row>
    <row r="48" spans="2:8" x14ac:dyDescent="0.3">
      <c r="C48" s="27">
        <f>0.03+1.2*0.06</f>
        <v>0.10199999999999999</v>
      </c>
    </row>
    <row r="51" spans="2:6" x14ac:dyDescent="0.3">
      <c r="E51" s="28"/>
    </row>
    <row r="54" spans="2:6" x14ac:dyDescent="0.3">
      <c r="B54" s="1" t="s">
        <v>13</v>
      </c>
    </row>
    <row r="63" spans="2:6" x14ac:dyDescent="0.3">
      <c r="E63" s="1" t="s">
        <v>14</v>
      </c>
      <c r="F63" s="1">
        <v>0.1</v>
      </c>
    </row>
    <row r="64" spans="2:6" x14ac:dyDescent="0.3">
      <c r="E64" s="1" t="s">
        <v>15</v>
      </c>
      <c r="F64" s="1">
        <v>0.5</v>
      </c>
    </row>
    <row r="65" spans="3:6" x14ac:dyDescent="0.3">
      <c r="C65" s="27"/>
      <c r="E65" s="1" t="s">
        <v>16</v>
      </c>
      <c r="F65" s="1">
        <f>F63*F64</f>
        <v>0.05</v>
      </c>
    </row>
    <row r="68" spans="3:6" x14ac:dyDescent="0.3">
      <c r="E68" s="28"/>
    </row>
  </sheetData>
  <mergeCells count="6">
    <mergeCell ref="B31:B32"/>
    <mergeCell ref="D31:D32"/>
    <mergeCell ref="F31:F32"/>
    <mergeCell ref="B16:B17"/>
    <mergeCell ref="D16:D17"/>
    <mergeCell ref="F16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44"/>
  <sheetViews>
    <sheetView topLeftCell="A19" workbookViewId="0">
      <selection activeCell="C21" sqref="C21"/>
    </sheetView>
  </sheetViews>
  <sheetFormatPr defaultColWidth="11.44140625" defaultRowHeight="14.4" x14ac:dyDescent="0.3"/>
  <cols>
    <col min="1" max="1" width="11.44140625" style="1"/>
    <col min="2" max="2" width="13.5546875" style="1" customWidth="1"/>
    <col min="3" max="8" width="11.44140625" style="1"/>
    <col min="9" max="9" width="22.6640625" style="1" bestFit="1" customWidth="1"/>
    <col min="10" max="10" width="14.44140625" style="1" customWidth="1"/>
    <col min="11" max="11" width="12.5546875" style="1" bestFit="1" customWidth="1"/>
    <col min="12" max="16384" width="11.44140625" style="1"/>
  </cols>
  <sheetData>
    <row r="3" spans="2:7" ht="20.399999999999999" x14ac:dyDescent="0.35">
      <c r="B3" s="29" t="s">
        <v>50</v>
      </c>
    </row>
    <row r="6" spans="2:7" x14ac:dyDescent="0.3">
      <c r="B6" s="1" t="s">
        <v>51</v>
      </c>
    </row>
    <row r="7" spans="2:7" x14ac:dyDescent="0.3">
      <c r="B7" s="33"/>
      <c r="C7" s="34"/>
      <c r="D7" s="34"/>
      <c r="E7" s="34"/>
      <c r="F7" s="34"/>
      <c r="G7" s="35"/>
    </row>
    <row r="8" spans="2:7" x14ac:dyDescent="0.3">
      <c r="B8" s="36"/>
      <c r="C8" s="37"/>
      <c r="D8" s="37"/>
      <c r="E8" s="37"/>
      <c r="F8" s="37"/>
      <c r="G8" s="38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9"/>
      <c r="C11" s="40"/>
      <c r="D11" s="40"/>
      <c r="E11" s="40"/>
      <c r="F11" s="40"/>
      <c r="G11" s="41"/>
    </row>
    <row r="14" spans="2:7" x14ac:dyDescent="0.3">
      <c r="B14" s="1" t="s">
        <v>52</v>
      </c>
    </row>
    <row r="16" spans="2:7" x14ac:dyDescent="0.3">
      <c r="B16" s="1" t="s">
        <v>53</v>
      </c>
    </row>
    <row r="18" spans="2:7" x14ac:dyDescent="0.3">
      <c r="B18" s="1" t="s">
        <v>14</v>
      </c>
      <c r="C18" s="1">
        <v>0.25</v>
      </c>
      <c r="E18" s="1" t="s">
        <v>16</v>
      </c>
      <c r="F18" s="1">
        <f>C18*C19</f>
        <v>0.1</v>
      </c>
    </row>
    <row r="19" spans="2:7" x14ac:dyDescent="0.3">
      <c r="B19" s="1" t="s">
        <v>54</v>
      </c>
      <c r="C19" s="1">
        <v>0.4</v>
      </c>
    </row>
    <row r="20" spans="2:7" x14ac:dyDescent="0.3">
      <c r="B20" s="1" t="s">
        <v>55</v>
      </c>
      <c r="C20" s="1">
        <v>0.15</v>
      </c>
    </row>
    <row r="21" spans="2:7" x14ac:dyDescent="0.3">
      <c r="B21" s="1" t="s">
        <v>56</v>
      </c>
      <c r="C21" s="28">
        <v>8.3333329999999997</v>
      </c>
    </row>
    <row r="24" spans="2:7" x14ac:dyDescent="0.3">
      <c r="B24" s="1" t="s">
        <v>57</v>
      </c>
    </row>
    <row r="26" spans="2:7" x14ac:dyDescent="0.3">
      <c r="C26" s="47"/>
    </row>
    <row r="28" spans="2:7" x14ac:dyDescent="0.3">
      <c r="B28" s="1" t="s">
        <v>58</v>
      </c>
    </row>
    <row r="30" spans="2:7" x14ac:dyDescent="0.3">
      <c r="C30" s="48"/>
      <c r="E30" s="1" t="s">
        <v>59</v>
      </c>
      <c r="F30" s="1" t="s">
        <v>60</v>
      </c>
      <c r="G30" s="49"/>
    </row>
    <row r="32" spans="2:7" x14ac:dyDescent="0.3">
      <c r="B32" s="1" t="s">
        <v>61</v>
      </c>
    </row>
    <row r="34" spans="2:12" x14ac:dyDescent="0.3">
      <c r="B34" s="1" t="s">
        <v>63</v>
      </c>
    </row>
    <row r="35" spans="2:12" x14ac:dyDescent="0.3">
      <c r="H35" s="50" t="s">
        <v>66</v>
      </c>
      <c r="I35" s="1" t="s">
        <v>67</v>
      </c>
    </row>
    <row r="36" spans="2:12" x14ac:dyDescent="0.3">
      <c r="B36" s="1" t="s">
        <v>62</v>
      </c>
      <c r="D36" s="48">
        <f>$C$21*$C$19</f>
        <v>3.3333332000000002</v>
      </c>
      <c r="H36" s="50">
        <v>1</v>
      </c>
      <c r="I36" s="48">
        <f>D38</f>
        <v>2.2222221333333341</v>
      </c>
    </row>
    <row r="37" spans="2:12" x14ac:dyDescent="0.3">
      <c r="B37" s="1" t="s">
        <v>64</v>
      </c>
      <c r="D37" s="48">
        <f>$D$36*$C$18</f>
        <v>0.83333330000000005</v>
      </c>
      <c r="H37" s="50">
        <v>2</v>
      </c>
      <c r="I37" s="48">
        <f>D44</f>
        <v>2.4444443466666677</v>
      </c>
    </row>
    <row r="38" spans="2:12" x14ac:dyDescent="0.3">
      <c r="B38" s="1" t="s">
        <v>65</v>
      </c>
      <c r="D38" s="48">
        <f>-$D$36+($D$37/$C$20)</f>
        <v>2.2222221333333341</v>
      </c>
      <c r="H38" s="50">
        <v>3</v>
      </c>
      <c r="I38" s="48">
        <f>I37*(1.1)</f>
        <v>2.6888887813333344</v>
      </c>
    </row>
    <row r="40" spans="2:12" x14ac:dyDescent="0.3">
      <c r="B40" s="1" t="s">
        <v>63</v>
      </c>
      <c r="H40" s="1" t="s">
        <v>68</v>
      </c>
    </row>
    <row r="42" spans="2:12" x14ac:dyDescent="0.3">
      <c r="B42" s="1" t="s">
        <v>62</v>
      </c>
      <c r="D42" s="48">
        <f>$C$21*$C$19*(1+F18)</f>
        <v>3.6666665200000006</v>
      </c>
    </row>
    <row r="43" spans="2:12" x14ac:dyDescent="0.3">
      <c r="B43" s="1" t="s">
        <v>64</v>
      </c>
      <c r="D43" s="48">
        <f>$D$42*$C$18</f>
        <v>0.91666663000000015</v>
      </c>
    </row>
    <row r="44" spans="2:12" x14ac:dyDescent="0.3">
      <c r="B44" s="1" t="s">
        <v>65</v>
      </c>
      <c r="D44" s="48">
        <f>-$D$42+($D$43/$C$20)</f>
        <v>2.4444443466666677</v>
      </c>
      <c r="K44" s="1" t="s">
        <v>46</v>
      </c>
      <c r="L44" s="1">
        <f>I36/(C20-F18)</f>
        <v>44.444442666666689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7"/>
  <sheetViews>
    <sheetView workbookViewId="0">
      <selection activeCell="E18" sqref="E18"/>
    </sheetView>
  </sheetViews>
  <sheetFormatPr defaultColWidth="11.44140625" defaultRowHeight="14.4" x14ac:dyDescent="0.3"/>
  <cols>
    <col min="1" max="16384" width="11.44140625" style="1"/>
  </cols>
  <sheetData>
    <row r="2" spans="2:7" ht="20.399999999999999" x14ac:dyDescent="0.35">
      <c r="B2" s="29" t="s">
        <v>47</v>
      </c>
    </row>
    <row r="4" spans="2:7" x14ac:dyDescent="0.3">
      <c r="B4" s="1" t="s">
        <v>48</v>
      </c>
    </row>
    <row r="7" spans="2:7" x14ac:dyDescent="0.3">
      <c r="B7" s="30" t="s">
        <v>27</v>
      </c>
    </row>
    <row r="8" spans="2:7" x14ac:dyDescent="0.3">
      <c r="B8" s="33"/>
      <c r="C8" s="34"/>
      <c r="D8" s="34"/>
      <c r="E8" s="34"/>
      <c r="F8" s="34"/>
      <c r="G8" s="35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6"/>
      <c r="C11" s="37"/>
      <c r="D11" s="37"/>
      <c r="E11" s="37"/>
      <c r="F11" s="37"/>
      <c r="G11" s="38"/>
    </row>
    <row r="12" spans="2:7" x14ac:dyDescent="0.3">
      <c r="B12" s="39"/>
      <c r="C12" s="40"/>
      <c r="D12" s="40"/>
      <c r="E12" s="40"/>
      <c r="F12" s="40"/>
      <c r="G12" s="41"/>
    </row>
    <row r="15" spans="2:7" x14ac:dyDescent="0.3">
      <c r="B15" s="1" t="s">
        <v>49</v>
      </c>
    </row>
    <row r="16" spans="2:7" x14ac:dyDescent="0.3">
      <c r="B16" s="1" t="s">
        <v>69</v>
      </c>
      <c r="C16" s="1">
        <v>100</v>
      </c>
    </row>
    <row r="17" spans="2:3" x14ac:dyDescent="0.3">
      <c r="B17" s="1" t="s">
        <v>55</v>
      </c>
      <c r="C17" s="1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68"/>
  <sheetViews>
    <sheetView topLeftCell="A13" workbookViewId="0">
      <selection activeCell="C45" sqref="C45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16384" width="11.44140625" style="1"/>
  </cols>
  <sheetData>
    <row r="2" spans="2:16" ht="20.399999999999999" x14ac:dyDescent="0.35">
      <c r="B2" s="29" t="s">
        <v>29</v>
      </c>
    </row>
    <row r="4" spans="2:16" x14ac:dyDescent="0.3">
      <c r="B4" s="1" t="s">
        <v>28</v>
      </c>
    </row>
    <row r="5" spans="2:16" x14ac:dyDescent="0.3">
      <c r="B5" s="1" t="s">
        <v>30</v>
      </c>
    </row>
    <row r="6" spans="2:16" x14ac:dyDescent="0.3">
      <c r="B6" s="1" t="s">
        <v>31</v>
      </c>
    </row>
    <row r="7" spans="2:16" x14ac:dyDescent="0.3">
      <c r="B7" s="1" t="s">
        <v>32</v>
      </c>
    </row>
    <row r="9" spans="2:16" x14ac:dyDescent="0.3">
      <c r="C9" s="30" t="s">
        <v>17</v>
      </c>
      <c r="D9" s="1" t="s">
        <v>33</v>
      </c>
      <c r="F9" s="1">
        <v>0.9</v>
      </c>
      <c r="I9" s="1" t="s">
        <v>19</v>
      </c>
    </row>
    <row r="10" spans="2:16" x14ac:dyDescent="0.3">
      <c r="D10" s="1" t="s">
        <v>40</v>
      </c>
      <c r="F10" s="1">
        <v>2.7</v>
      </c>
      <c r="H10" s="31" t="s">
        <v>20</v>
      </c>
    </row>
    <row r="11" spans="2:16" x14ac:dyDescent="0.3">
      <c r="D11" s="1" t="s">
        <v>37</v>
      </c>
      <c r="F11" s="1">
        <f>0.125+(0.125-0.085*(1-0.36))</f>
        <v>0.1956</v>
      </c>
      <c r="I11" s="32" t="s">
        <v>21</v>
      </c>
      <c r="J11" s="32"/>
      <c r="K11" s="32"/>
      <c r="L11" s="32"/>
      <c r="M11" s="32"/>
    </row>
    <row r="12" spans="2:16" x14ac:dyDescent="0.3">
      <c r="D12" s="1" t="s">
        <v>38</v>
      </c>
      <c r="F12" s="27">
        <v>0.33329999999999999</v>
      </c>
    </row>
    <row r="13" spans="2:16" x14ac:dyDescent="0.3">
      <c r="D13" s="1" t="s">
        <v>34</v>
      </c>
      <c r="F13" s="1">
        <v>1.45</v>
      </c>
      <c r="I13" s="30" t="s">
        <v>22</v>
      </c>
    </row>
    <row r="14" spans="2:16" x14ac:dyDescent="0.3">
      <c r="D14" s="1" t="s">
        <v>35</v>
      </c>
      <c r="F14" s="27">
        <f>F15+5.5%</f>
        <v>0.13</v>
      </c>
    </row>
    <row r="15" spans="2:16" x14ac:dyDescent="0.3">
      <c r="D15" s="1" t="s">
        <v>36</v>
      </c>
      <c r="F15" s="27">
        <v>7.4999999999999997E-2</v>
      </c>
      <c r="P15"/>
    </row>
    <row r="16" spans="2:16" x14ac:dyDescent="0.3">
      <c r="O16" s="1" t="s">
        <v>26</v>
      </c>
      <c r="P16"/>
    </row>
    <row r="17" spans="1:17" x14ac:dyDescent="0.3">
      <c r="C17" s="30" t="s">
        <v>18</v>
      </c>
      <c r="D17" s="1" t="s">
        <v>39</v>
      </c>
      <c r="F17" s="22">
        <v>0.06</v>
      </c>
      <c r="H17" s="30" t="s">
        <v>27</v>
      </c>
      <c r="O17"/>
    </row>
    <row r="18" spans="1:17" x14ac:dyDescent="0.3">
      <c r="C18" s="30"/>
      <c r="D18" s="1" t="s">
        <v>34</v>
      </c>
      <c r="F18" s="1">
        <v>1.1000000000000001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3">
      <c r="C19" s="30"/>
      <c r="D19" s="1" t="s">
        <v>38</v>
      </c>
      <c r="F19" s="1">
        <v>0.69330000000000003</v>
      </c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24</v>
      </c>
    </row>
    <row r="25" spans="1:17" ht="15.6" x14ac:dyDescent="0.3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8" spans="1:17" ht="15.6" x14ac:dyDescent="0.3">
      <c r="A38" s="42"/>
      <c r="B38" s="43" t="s">
        <v>21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4" spans="1:17" ht="15.6" x14ac:dyDescent="0.3">
      <c r="A54" s="42"/>
      <c r="B54" s="43" t="s">
        <v>41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  <row r="65" spans="1:17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64"/>
  <sheetViews>
    <sheetView topLeftCell="A43" workbookViewId="0">
      <selection activeCell="I47" sqref="I47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6" width="13.5546875" style="1" bestFit="1" customWidth="1"/>
    <col min="7" max="9" width="11.44140625" style="1"/>
    <col min="10" max="11" width="12.5546875" style="1" customWidth="1"/>
    <col min="12" max="16384" width="11.44140625" style="1"/>
  </cols>
  <sheetData>
    <row r="2" spans="2:16" ht="20.399999999999999" x14ac:dyDescent="0.35">
      <c r="B2" s="29" t="s">
        <v>42</v>
      </c>
    </row>
    <row r="4" spans="2:16" x14ac:dyDescent="0.3">
      <c r="B4" s="1" t="s">
        <v>28</v>
      </c>
    </row>
    <row r="5" spans="2:16" x14ac:dyDescent="0.3">
      <c r="B5" s="1" t="s">
        <v>43</v>
      </c>
    </row>
    <row r="6" spans="2:16" x14ac:dyDescent="0.3">
      <c r="B6" s="1" t="s">
        <v>31</v>
      </c>
    </row>
    <row r="7" spans="2:16" x14ac:dyDescent="0.3">
      <c r="B7" s="1" t="s">
        <v>32</v>
      </c>
    </row>
    <row r="9" spans="2:16" x14ac:dyDescent="0.3">
      <c r="C9" s="30" t="s">
        <v>17</v>
      </c>
      <c r="F9" s="1">
        <v>5.5</v>
      </c>
      <c r="I9" s="1" t="s">
        <v>19</v>
      </c>
    </row>
    <row r="10" spans="2:16" x14ac:dyDescent="0.3">
      <c r="F10" s="1">
        <v>6.05</v>
      </c>
      <c r="H10" s="31" t="s">
        <v>20</v>
      </c>
    </row>
    <row r="11" spans="2:16" x14ac:dyDescent="0.3">
      <c r="F11" s="1">
        <v>6.6550000000000002</v>
      </c>
      <c r="I11" s="32" t="s">
        <v>21</v>
      </c>
      <c r="J11" s="32"/>
      <c r="K11" s="32"/>
      <c r="L11" s="32"/>
      <c r="M11" s="32"/>
    </row>
    <row r="12" spans="2:16" x14ac:dyDescent="0.3">
      <c r="F12" s="27"/>
    </row>
    <row r="13" spans="2:16" x14ac:dyDescent="0.3">
      <c r="I13" s="30" t="s">
        <v>22</v>
      </c>
    </row>
    <row r="14" spans="2:16" x14ac:dyDescent="0.3">
      <c r="D14" s="1" t="s">
        <v>45</v>
      </c>
      <c r="F14" s="27">
        <v>0.15</v>
      </c>
    </row>
    <row r="15" spans="2:16" x14ac:dyDescent="0.3">
      <c r="F15" s="27"/>
      <c r="P15"/>
    </row>
    <row r="16" spans="2:16" x14ac:dyDescent="0.3">
      <c r="O16" s="1" t="s">
        <v>26</v>
      </c>
      <c r="P16"/>
    </row>
    <row r="17" spans="1:17" x14ac:dyDescent="0.3">
      <c r="C17" s="30" t="s">
        <v>18</v>
      </c>
      <c r="F17" s="1">
        <v>6.9877500000000001</v>
      </c>
      <c r="H17" s="30" t="s">
        <v>27</v>
      </c>
      <c r="O17"/>
    </row>
    <row r="18" spans="1:17" x14ac:dyDescent="0.3">
      <c r="C18" s="30"/>
      <c r="D18" s="1" t="s">
        <v>39</v>
      </c>
      <c r="F18" s="22">
        <v>0.05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3">
      <c r="C19" s="30"/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24</v>
      </c>
    </row>
    <row r="25" spans="1:17" ht="15.6" x14ac:dyDescent="0.3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>
        <v>5.5</v>
      </c>
      <c r="D28" s="42"/>
      <c r="E28" s="42">
        <v>1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>
        <v>6.05</v>
      </c>
      <c r="D29" s="42"/>
      <c r="E29" s="42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>
        <v>6.6550000000000002</v>
      </c>
      <c r="D30" s="42"/>
      <c r="E30" s="42">
        <v>3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5.6" x14ac:dyDescent="0.3">
      <c r="A32" s="42"/>
      <c r="B32" s="45" t="s">
        <v>44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9" spans="1:17" ht="15.6" x14ac:dyDescent="0.3">
      <c r="A39" s="42"/>
      <c r="B39" s="43" t="s">
        <v>21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4">
        <f>F18</f>
        <v>0.05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 t="s">
        <v>46</v>
      </c>
      <c r="K44" s="42"/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50" spans="1:17" ht="15.6" x14ac:dyDescent="0.3">
      <c r="A50" s="42"/>
      <c r="B50" s="43" t="s">
        <v>41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4"/>
      <c r="D52" s="42"/>
      <c r="E52" s="42" t="s">
        <v>46</v>
      </c>
      <c r="F52" s="46">
        <f>F32+K44</f>
        <v>0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Ejemplos Clase 17</vt:lpstr>
      <vt:lpstr>VANOC</vt:lpstr>
      <vt:lpstr>Ejemplo Acc Pref</vt:lpstr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Agustin Trucco</cp:lastModifiedBy>
  <cp:lastPrinted>2022-05-19T05:46:08Z</cp:lastPrinted>
  <dcterms:created xsi:type="dcterms:W3CDTF">2017-10-23T00:00:30Z</dcterms:created>
  <dcterms:modified xsi:type="dcterms:W3CDTF">2023-05-19T14:09:25Z</dcterms:modified>
</cp:coreProperties>
</file>