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8/MONETARIA/ENTREGAS/01/"/>
    </mc:Choice>
  </mc:AlternateContent>
  <xr:revisionPtr revIDLastSave="2267" documentId="8_{A7C3D45B-4938-B042-81C1-781E8A974ED5}" xr6:coauthVersionLast="47" xr6:coauthVersionMax="47" xr10:uidLastSave="{765EA2F0-C036-424C-963F-81E52916748B}"/>
  <bookViews>
    <workbookView xWindow="3800" yWindow="880" windowWidth="32200" windowHeight="21200" xr2:uid="{F4DEEBF2-02DB-3F4B-B1DC-C0DE4DF477EB}"/>
  </bookViews>
  <sheets>
    <sheet name="Ej3" sheetId="1" r:id="rId1"/>
    <sheet name="Ej3.A" sheetId="2" r:id="rId2"/>
    <sheet name="Ej3.B" sheetId="5" r:id="rId3"/>
    <sheet name="Ej3.C-1per" sheetId="6" r:id="rId4"/>
    <sheet name="Ej3.C-5per" sheetId="14" r:id="rId5"/>
    <sheet name="Ej3.E - data" sheetId="12" r:id="rId6"/>
    <sheet name="Ej3.E-A" sheetId="15" r:id="rId7"/>
    <sheet name="Ej3.E-B" sheetId="16" r:id="rId8"/>
    <sheet name="Ej3.E-C-1per" sheetId="18" r:id="rId9"/>
    <sheet name="Ej3.E-C-5per" sheetId="17" r:id="rId10"/>
  </sheets>
  <definedNames>
    <definedName name="Títulos_a_imprimir_I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2" i="1" l="1"/>
  <c r="E123" i="1"/>
  <c r="E124" i="1"/>
  <c r="E126" i="1"/>
  <c r="F126" i="1"/>
  <c r="G125" i="1"/>
  <c r="G123" i="1"/>
  <c r="F123" i="1"/>
  <c r="M122" i="1"/>
  <c r="E115" i="17"/>
  <c r="D115" i="17" s="1"/>
  <c r="E116" i="17"/>
  <c r="D116" i="17" s="1"/>
  <c r="E117" i="17"/>
  <c r="F117" i="17" s="1"/>
  <c r="E118" i="17"/>
  <c r="D118" i="17" s="1"/>
  <c r="E119" i="17"/>
  <c r="F119" i="17" s="1"/>
  <c r="E120" i="17"/>
  <c r="D120" i="17" s="1"/>
  <c r="E121" i="17"/>
  <c r="F121" i="17" s="1"/>
  <c r="E122" i="17"/>
  <c r="D122" i="17" s="1"/>
  <c r="E123" i="17"/>
  <c r="F123" i="17" s="1"/>
  <c r="E124" i="17"/>
  <c r="D124" i="17" s="1"/>
  <c r="E125" i="17"/>
  <c r="D125" i="17" s="1"/>
  <c r="E114" i="17"/>
  <c r="F114" i="17" s="1"/>
  <c r="E113" i="17"/>
  <c r="F113" i="17" s="1"/>
  <c r="E112" i="17"/>
  <c r="F112" i="17" s="1"/>
  <c r="E111" i="17"/>
  <c r="D111" i="17" s="1"/>
  <c r="E110" i="17"/>
  <c r="D110" i="17" s="1"/>
  <c r="E109" i="17"/>
  <c r="F109" i="17" s="1"/>
  <c r="E108" i="17"/>
  <c r="F108" i="17" s="1"/>
  <c r="E107" i="17"/>
  <c r="D107" i="17" s="1"/>
  <c r="E106" i="17"/>
  <c r="F106" i="17" s="1"/>
  <c r="E105" i="17"/>
  <c r="D105" i="17" s="1"/>
  <c r="E104" i="17"/>
  <c r="F104" i="17" s="1"/>
  <c r="E103" i="17"/>
  <c r="F103" i="17" s="1"/>
  <c r="E102" i="17"/>
  <c r="F102" i="17" s="1"/>
  <c r="E101" i="17"/>
  <c r="D101" i="17" s="1"/>
  <c r="E100" i="17"/>
  <c r="D100" i="17" s="1"/>
  <c r="E99" i="17"/>
  <c r="F99" i="17" s="1"/>
  <c r="E98" i="17"/>
  <c r="F98" i="17" s="1"/>
  <c r="E97" i="17"/>
  <c r="D97" i="17" s="1"/>
  <c r="E96" i="17"/>
  <c r="F96" i="17" s="1"/>
  <c r="E95" i="17"/>
  <c r="D95" i="17" s="1"/>
  <c r="E94" i="17"/>
  <c r="D94" i="17" s="1"/>
  <c r="E93" i="17"/>
  <c r="F93" i="17" s="1"/>
  <c r="E92" i="17"/>
  <c r="F92" i="17" s="1"/>
  <c r="E91" i="17"/>
  <c r="D91" i="17" s="1"/>
  <c r="E90" i="17"/>
  <c r="D90" i="17" s="1"/>
  <c r="E89" i="17"/>
  <c r="F89" i="17" s="1"/>
  <c r="E88" i="17"/>
  <c r="F88" i="17" s="1"/>
  <c r="E87" i="17"/>
  <c r="D87" i="17" s="1"/>
  <c r="E86" i="17"/>
  <c r="F86" i="17" s="1"/>
  <c r="E85" i="17"/>
  <c r="D85" i="17" s="1"/>
  <c r="E84" i="17"/>
  <c r="D84" i="17" s="1"/>
  <c r="E83" i="17"/>
  <c r="F83" i="17" s="1"/>
  <c r="E82" i="17"/>
  <c r="F82" i="17" s="1"/>
  <c r="E81" i="17"/>
  <c r="D81" i="17" s="1"/>
  <c r="E80" i="17"/>
  <c r="D80" i="17" s="1"/>
  <c r="E79" i="17"/>
  <c r="F79" i="17" s="1"/>
  <c r="E78" i="17"/>
  <c r="F78" i="17" s="1"/>
  <c r="E77" i="17"/>
  <c r="D77" i="17" s="1"/>
  <c r="E76" i="17"/>
  <c r="F76" i="17" s="1"/>
  <c r="E75" i="17"/>
  <c r="D75" i="17" s="1"/>
  <c r="E74" i="17"/>
  <c r="F74" i="17" s="1"/>
  <c r="E73" i="17"/>
  <c r="F73" i="17" s="1"/>
  <c r="E72" i="17"/>
  <c r="F72" i="17" s="1"/>
  <c r="E71" i="17"/>
  <c r="D71" i="17" s="1"/>
  <c r="E70" i="17"/>
  <c r="D70" i="17" s="1"/>
  <c r="E69" i="17"/>
  <c r="F69" i="17" s="1"/>
  <c r="E68" i="17"/>
  <c r="F68" i="17" s="1"/>
  <c r="E67" i="17"/>
  <c r="D67" i="17" s="1"/>
  <c r="E66" i="17"/>
  <c r="F66" i="17" s="1"/>
  <c r="E65" i="17"/>
  <c r="D65" i="17" s="1"/>
  <c r="E64" i="17"/>
  <c r="F64" i="17" s="1"/>
  <c r="E63" i="17"/>
  <c r="F63" i="17" s="1"/>
  <c r="E62" i="17"/>
  <c r="F62" i="17" s="1"/>
  <c r="E61" i="17"/>
  <c r="D61" i="17" s="1"/>
  <c r="E60" i="17"/>
  <c r="D60" i="17" s="1"/>
  <c r="E59" i="17"/>
  <c r="F59" i="17" s="1"/>
  <c r="E58" i="17"/>
  <c r="F58" i="17" s="1"/>
  <c r="E57" i="17"/>
  <c r="F57" i="17" s="1"/>
  <c r="E56" i="17"/>
  <c r="F56" i="17" s="1"/>
  <c r="E55" i="17"/>
  <c r="D55" i="17" s="1"/>
  <c r="E54" i="17"/>
  <c r="F54" i="17" s="1"/>
  <c r="E53" i="17"/>
  <c r="F53" i="17" s="1"/>
  <c r="E52" i="17"/>
  <c r="F52" i="17" s="1"/>
  <c r="E51" i="17"/>
  <c r="D51" i="17" s="1"/>
  <c r="E50" i="17"/>
  <c r="D50" i="17" s="1"/>
  <c r="E49" i="17"/>
  <c r="F49" i="17" s="1"/>
  <c r="E48" i="17"/>
  <c r="F48" i="17" s="1"/>
  <c r="E47" i="17"/>
  <c r="F47" i="17" s="1"/>
  <c r="E46" i="17"/>
  <c r="F46" i="17" s="1"/>
  <c r="E45" i="17"/>
  <c r="D45" i="17" s="1"/>
  <c r="E44" i="17"/>
  <c r="F44" i="17" s="1"/>
  <c r="E43" i="17"/>
  <c r="F43" i="17" s="1"/>
  <c r="E42" i="17"/>
  <c r="F42" i="17" s="1"/>
  <c r="E41" i="17"/>
  <c r="D41" i="17" s="1"/>
  <c r="E40" i="17"/>
  <c r="D40" i="17" s="1"/>
  <c r="E39" i="17"/>
  <c r="F39" i="17" s="1"/>
  <c r="E38" i="17"/>
  <c r="F38" i="17" s="1"/>
  <c r="E37" i="17"/>
  <c r="D37" i="17" s="1"/>
  <c r="E36" i="17"/>
  <c r="F36" i="17" s="1"/>
  <c r="E35" i="17"/>
  <c r="D35" i="17" s="1"/>
  <c r="E34" i="17"/>
  <c r="D34" i="17" s="1"/>
  <c r="E33" i="17"/>
  <c r="F33" i="17" s="1"/>
  <c r="E32" i="17"/>
  <c r="F32" i="17" s="1"/>
  <c r="E31" i="17"/>
  <c r="D31" i="17" s="1"/>
  <c r="E30" i="17"/>
  <c r="D30" i="17" s="1"/>
  <c r="E29" i="17"/>
  <c r="F29" i="17" s="1"/>
  <c r="E28" i="17"/>
  <c r="F28" i="17" s="1"/>
  <c r="E27" i="17"/>
  <c r="F27" i="17" s="1"/>
  <c r="E26" i="17"/>
  <c r="F26" i="17" s="1"/>
  <c r="E25" i="17"/>
  <c r="D25" i="17" s="1"/>
  <c r="E24" i="17"/>
  <c r="F24" i="17" s="1"/>
  <c r="E23" i="17"/>
  <c r="F23" i="17" s="1"/>
  <c r="E22" i="17"/>
  <c r="F22" i="17" s="1"/>
  <c r="E21" i="17"/>
  <c r="D21" i="17" s="1"/>
  <c r="E20" i="17"/>
  <c r="D20" i="17" s="1"/>
  <c r="E19" i="17"/>
  <c r="F19" i="17" s="1"/>
  <c r="E18" i="17"/>
  <c r="F18" i="17" s="1"/>
  <c r="E17" i="17"/>
  <c r="D17" i="17" s="1"/>
  <c r="E16" i="17"/>
  <c r="F16" i="17" s="1"/>
  <c r="E15" i="17"/>
  <c r="D15" i="17" s="1"/>
  <c r="E14" i="17"/>
  <c r="F14" i="17" s="1"/>
  <c r="E13" i="17"/>
  <c r="F13" i="17" s="1"/>
  <c r="E12" i="17"/>
  <c r="F12" i="17" s="1"/>
  <c r="E11" i="17"/>
  <c r="D11" i="17" s="1"/>
  <c r="E10" i="17"/>
  <c r="D10" i="17" s="1"/>
  <c r="E9" i="17"/>
  <c r="F9" i="17" s="1"/>
  <c r="E8" i="17"/>
  <c r="F8" i="17" s="1"/>
  <c r="E7" i="17"/>
  <c r="F7" i="17" s="1"/>
  <c r="E6" i="17"/>
  <c r="F6" i="17" s="1"/>
  <c r="E5" i="17"/>
  <c r="D5" i="17" s="1"/>
  <c r="E4" i="17"/>
  <c r="F4" i="17" s="1"/>
  <c r="E3" i="17"/>
  <c r="F3" i="17" s="1"/>
  <c r="F4" i="14"/>
  <c r="F5" i="14"/>
  <c r="F6" i="14"/>
  <c r="F7" i="14"/>
  <c r="F8" i="14"/>
  <c r="F10" i="14"/>
  <c r="F11" i="14"/>
  <c r="F15" i="14"/>
  <c r="F16" i="14"/>
  <c r="F17" i="14"/>
  <c r="F18" i="14"/>
  <c r="F24" i="14"/>
  <c r="F25" i="14"/>
  <c r="F34" i="14"/>
  <c r="F35" i="14"/>
  <c r="F36" i="14"/>
  <c r="F44" i="14"/>
  <c r="F45" i="14"/>
  <c r="F46" i="14"/>
  <c r="F47" i="14"/>
  <c r="F48" i="14"/>
  <c r="F54" i="14"/>
  <c r="F55" i="14"/>
  <c r="F56" i="14"/>
  <c r="F57" i="14"/>
  <c r="F58" i="14"/>
  <c r="F60" i="14"/>
  <c r="F61" i="14"/>
  <c r="F65" i="14"/>
  <c r="F66" i="14"/>
  <c r="F67" i="14"/>
  <c r="F68" i="14"/>
  <c r="F74" i="14"/>
  <c r="F75" i="14"/>
  <c r="F84" i="14"/>
  <c r="F85" i="14"/>
  <c r="F86" i="14"/>
  <c r="F94" i="14"/>
  <c r="F95" i="14"/>
  <c r="F96" i="14"/>
  <c r="F97" i="14"/>
  <c r="F98" i="14"/>
  <c r="F104" i="14"/>
  <c r="F105" i="14"/>
  <c r="E104" i="14"/>
  <c r="E105" i="14"/>
  <c r="E114" i="14"/>
  <c r="E115" i="14"/>
  <c r="E5" i="14"/>
  <c r="E6" i="14"/>
  <c r="E7" i="14"/>
  <c r="E8" i="14"/>
  <c r="E14" i="14"/>
  <c r="E15" i="14"/>
  <c r="E24" i="14"/>
  <c r="E25" i="14"/>
  <c r="E26" i="14"/>
  <c r="E34" i="14"/>
  <c r="E35" i="14"/>
  <c r="E36" i="14"/>
  <c r="E37" i="14"/>
  <c r="E38" i="14"/>
  <c r="E44" i="14"/>
  <c r="E45" i="14"/>
  <c r="E46" i="14"/>
  <c r="E47" i="14"/>
  <c r="E48" i="14"/>
  <c r="E50" i="14"/>
  <c r="E51" i="14"/>
  <c r="E55" i="14"/>
  <c r="E56" i="14"/>
  <c r="E57" i="14"/>
  <c r="E58" i="14"/>
  <c r="E64" i="14"/>
  <c r="E65" i="14"/>
  <c r="E74" i="14"/>
  <c r="E75" i="14"/>
  <c r="E76" i="14"/>
  <c r="E84" i="14"/>
  <c r="E85" i="14"/>
  <c r="E86" i="14"/>
  <c r="E87" i="14"/>
  <c r="E88" i="14"/>
  <c r="E94" i="14"/>
  <c r="E95" i="14"/>
  <c r="E96" i="14"/>
  <c r="E97" i="14"/>
  <c r="E98" i="14"/>
  <c r="E100" i="14"/>
  <c r="E101" i="14"/>
  <c r="D4" i="14"/>
  <c r="E4" i="14" s="1"/>
  <c r="D5" i="14"/>
  <c r="D6" i="14"/>
  <c r="D7" i="14"/>
  <c r="D8" i="14"/>
  <c r="D9" i="14"/>
  <c r="F9" i="14" s="1"/>
  <c r="D10" i="14"/>
  <c r="E10" i="14" s="1"/>
  <c r="D11" i="14"/>
  <c r="E11" i="14" s="1"/>
  <c r="D12" i="14"/>
  <c r="F12" i="14" s="1"/>
  <c r="D13" i="14"/>
  <c r="F13" i="14" s="1"/>
  <c r="D14" i="14"/>
  <c r="F14" i="14" s="1"/>
  <c r="D15" i="14"/>
  <c r="D16" i="14"/>
  <c r="E16" i="14" s="1"/>
  <c r="D17" i="14"/>
  <c r="E17" i="14" s="1"/>
  <c r="D18" i="14"/>
  <c r="E18" i="14" s="1"/>
  <c r="D19" i="14"/>
  <c r="F19" i="14" s="1"/>
  <c r="D20" i="14"/>
  <c r="E20" i="14" s="1"/>
  <c r="D21" i="14"/>
  <c r="E21" i="14" s="1"/>
  <c r="D22" i="14"/>
  <c r="F22" i="14" s="1"/>
  <c r="D23" i="14"/>
  <c r="E23" i="14" s="1"/>
  <c r="D24" i="14"/>
  <c r="D25" i="14"/>
  <c r="D26" i="14"/>
  <c r="F26" i="14" s="1"/>
  <c r="D27" i="14"/>
  <c r="E27" i="14" s="1"/>
  <c r="D28" i="14"/>
  <c r="E28" i="14" s="1"/>
  <c r="D29" i="14"/>
  <c r="F29" i="14" s="1"/>
  <c r="D30" i="14"/>
  <c r="F30" i="14" s="1"/>
  <c r="D31" i="14"/>
  <c r="F31" i="14" s="1"/>
  <c r="D32" i="14"/>
  <c r="F32" i="14" s="1"/>
  <c r="D33" i="14"/>
  <c r="E33" i="14" s="1"/>
  <c r="D34" i="14"/>
  <c r="D35" i="14"/>
  <c r="D36" i="14"/>
  <c r="D37" i="14"/>
  <c r="F37" i="14" s="1"/>
  <c r="D38" i="14"/>
  <c r="F38" i="14" s="1"/>
  <c r="D39" i="14"/>
  <c r="F39" i="14" s="1"/>
  <c r="D40" i="14"/>
  <c r="E40" i="14" s="1"/>
  <c r="D41" i="14"/>
  <c r="F41" i="14" s="1"/>
  <c r="D42" i="14"/>
  <c r="F42" i="14" s="1"/>
  <c r="D43" i="14"/>
  <c r="E43" i="14" s="1"/>
  <c r="D44" i="14"/>
  <c r="D45" i="14"/>
  <c r="D46" i="14"/>
  <c r="D47" i="14"/>
  <c r="D48" i="14"/>
  <c r="D49" i="14"/>
  <c r="F49" i="14" s="1"/>
  <c r="D50" i="14"/>
  <c r="F50" i="14" s="1"/>
  <c r="D51" i="14"/>
  <c r="F51" i="14" s="1"/>
  <c r="D52" i="14"/>
  <c r="F52" i="14" s="1"/>
  <c r="D53" i="14"/>
  <c r="E53" i="14" s="1"/>
  <c r="D54" i="14"/>
  <c r="E54" i="14" s="1"/>
  <c r="D55" i="14"/>
  <c r="D56" i="14"/>
  <c r="D57" i="14"/>
  <c r="D58" i="14"/>
  <c r="D59" i="14"/>
  <c r="F59" i="14" s="1"/>
  <c r="D60" i="14"/>
  <c r="E60" i="14" s="1"/>
  <c r="D61" i="14"/>
  <c r="E61" i="14" s="1"/>
  <c r="D62" i="14"/>
  <c r="F62" i="14" s="1"/>
  <c r="D63" i="14"/>
  <c r="F63" i="14" s="1"/>
  <c r="D64" i="14"/>
  <c r="F64" i="14" s="1"/>
  <c r="D65" i="14"/>
  <c r="D66" i="14"/>
  <c r="E66" i="14" s="1"/>
  <c r="D67" i="14"/>
  <c r="E67" i="14" s="1"/>
  <c r="D68" i="14"/>
  <c r="E68" i="14" s="1"/>
  <c r="D69" i="14"/>
  <c r="F69" i="14" s="1"/>
  <c r="D70" i="14"/>
  <c r="F70" i="14" s="1"/>
  <c r="D71" i="14"/>
  <c r="E71" i="14" s="1"/>
  <c r="D72" i="14"/>
  <c r="F72" i="14" s="1"/>
  <c r="D73" i="14"/>
  <c r="E73" i="14" s="1"/>
  <c r="D74" i="14"/>
  <c r="D75" i="14"/>
  <c r="D76" i="14"/>
  <c r="F76" i="14" s="1"/>
  <c r="D77" i="14"/>
  <c r="E77" i="14" s="1"/>
  <c r="D78" i="14"/>
  <c r="F78" i="14" s="1"/>
  <c r="D79" i="14"/>
  <c r="F79" i="14" s="1"/>
  <c r="D80" i="14"/>
  <c r="E80" i="14" s="1"/>
  <c r="D81" i="14"/>
  <c r="E81" i="14" s="1"/>
  <c r="D82" i="14"/>
  <c r="F82" i="14" s="1"/>
  <c r="D83" i="14"/>
  <c r="F83" i="14" s="1"/>
  <c r="D84" i="14"/>
  <c r="D85" i="14"/>
  <c r="D86" i="14"/>
  <c r="D87" i="14"/>
  <c r="F87" i="14" s="1"/>
  <c r="D88" i="14"/>
  <c r="F88" i="14" s="1"/>
  <c r="D89" i="14"/>
  <c r="F89" i="14" s="1"/>
  <c r="D90" i="14"/>
  <c r="E90" i="14" s="1"/>
  <c r="D91" i="14"/>
  <c r="F91" i="14" s="1"/>
  <c r="D92" i="14"/>
  <c r="F92" i="14" s="1"/>
  <c r="D93" i="14"/>
  <c r="F93" i="14" s="1"/>
  <c r="D94" i="14"/>
  <c r="D95" i="14"/>
  <c r="D96" i="14"/>
  <c r="D97" i="14"/>
  <c r="D98" i="14"/>
  <c r="D99" i="14"/>
  <c r="F99" i="14" s="1"/>
  <c r="D100" i="14"/>
  <c r="F100" i="14" s="1"/>
  <c r="D101" i="14"/>
  <c r="F101" i="14" s="1"/>
  <c r="D102" i="14"/>
  <c r="F102" i="14" s="1"/>
  <c r="D103" i="14"/>
  <c r="E103" i="14" s="1"/>
  <c r="D104" i="14"/>
  <c r="D105" i="14"/>
  <c r="D106" i="14"/>
  <c r="F106" i="14" s="1"/>
  <c r="D107" i="14"/>
  <c r="F107" i="14" s="1"/>
  <c r="D108" i="14"/>
  <c r="F108" i="14" s="1"/>
  <c r="D109" i="14"/>
  <c r="F109" i="14" s="1"/>
  <c r="D110" i="14"/>
  <c r="F110" i="14" s="1"/>
  <c r="D111" i="14"/>
  <c r="F111" i="14" s="1"/>
  <c r="D112" i="14"/>
  <c r="F112" i="14" s="1"/>
  <c r="D113" i="14"/>
  <c r="F113" i="14" s="1"/>
  <c r="D114" i="14"/>
  <c r="F114" i="14" s="1"/>
  <c r="D115" i="14"/>
  <c r="F115" i="14" s="1"/>
  <c r="D116" i="14"/>
  <c r="F116" i="14" s="1"/>
  <c r="D117" i="14"/>
  <c r="F117" i="14" s="1"/>
  <c r="D118" i="14"/>
  <c r="E118" i="14" s="1"/>
  <c r="D119" i="14"/>
  <c r="F119" i="14" s="1"/>
  <c r="D120" i="14"/>
  <c r="F120" i="14" s="1"/>
  <c r="D3" i="14"/>
  <c r="E3" i="14" s="1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C122" i="1" s="1"/>
  <c r="L23" i="12"/>
  <c r="C123" i="1" s="1"/>
  <c r="L24" i="12"/>
  <c r="C124" i="1" s="1"/>
  <c r="L25" i="12"/>
  <c r="C125" i="1" s="1"/>
  <c r="E125" i="1" s="1"/>
  <c r="M125" i="1" s="1"/>
  <c r="L26" i="12"/>
  <c r="C126" i="1" s="1"/>
  <c r="AA84" i="12"/>
  <c r="AB84" i="12" s="1"/>
  <c r="D126" i="1" s="1"/>
  <c r="G126" i="1" s="1"/>
  <c r="AA80" i="12"/>
  <c r="AB80" i="12" s="1"/>
  <c r="D122" i="1" s="1"/>
  <c r="G122" i="1" s="1"/>
  <c r="AA81" i="12"/>
  <c r="AB81" i="12" s="1"/>
  <c r="D123" i="1" s="1"/>
  <c r="K123" i="1" s="1"/>
  <c r="AA82" i="12"/>
  <c r="AB82" i="12" s="1"/>
  <c r="D124" i="1" s="1"/>
  <c r="G124" i="1" s="1"/>
  <c r="AA83" i="12"/>
  <c r="AB83" i="12" s="1"/>
  <c r="D125" i="1" s="1"/>
  <c r="AA65" i="12"/>
  <c r="AB65" i="12" s="1"/>
  <c r="AA66" i="12"/>
  <c r="AB66" i="12" s="1"/>
  <c r="AA67" i="12"/>
  <c r="AB67" i="12" s="1"/>
  <c r="AA68" i="12"/>
  <c r="AB68" i="12" s="1"/>
  <c r="AA69" i="12"/>
  <c r="AB69" i="12" s="1"/>
  <c r="AA70" i="12"/>
  <c r="AB70" i="12" s="1"/>
  <c r="AA71" i="12"/>
  <c r="AB71" i="12" s="1"/>
  <c r="AA72" i="12"/>
  <c r="AB72" i="12" s="1"/>
  <c r="AA73" i="12"/>
  <c r="AB73" i="12" s="1"/>
  <c r="AA74" i="12"/>
  <c r="AB74" i="12" s="1"/>
  <c r="AA75" i="12"/>
  <c r="AB75" i="12" s="1"/>
  <c r="AA76" i="12"/>
  <c r="AB76" i="12" s="1"/>
  <c r="AA77" i="12"/>
  <c r="AB77" i="12" s="1"/>
  <c r="AA78" i="12"/>
  <c r="AB78" i="12" s="1"/>
  <c r="AA79" i="12"/>
  <c r="AB79" i="12" s="1"/>
  <c r="AA64" i="12"/>
  <c r="AB64" i="12" s="1"/>
  <c r="Z79" i="12"/>
  <c r="AB52" i="12" s="1"/>
  <c r="Z78" i="12"/>
  <c r="AG51" i="12" s="1"/>
  <c r="Z77" i="12"/>
  <c r="Z50" i="12" s="1"/>
  <c r="Z76" i="12"/>
  <c r="AE49" i="12" s="1"/>
  <c r="Z75" i="12"/>
  <c r="AG48" i="12" s="1"/>
  <c r="Z74" i="12"/>
  <c r="AE47" i="12" s="1"/>
  <c r="Z73" i="12"/>
  <c r="AE46" i="12" s="1"/>
  <c r="Z72" i="12"/>
  <c r="AB45" i="12" s="1"/>
  <c r="Z71" i="12"/>
  <c r="AA44" i="12" s="1"/>
  <c r="Z70" i="12"/>
  <c r="AD43" i="12" s="1"/>
  <c r="Z69" i="12"/>
  <c r="AB42" i="12" s="1"/>
  <c r="Z68" i="12"/>
  <c r="Y41" i="12" s="1"/>
  <c r="Z67" i="12"/>
  <c r="Z40" i="12" s="1"/>
  <c r="Z66" i="12"/>
  <c r="AB39" i="12" s="1"/>
  <c r="Z65" i="12"/>
  <c r="AG38" i="12" s="1"/>
  <c r="Z64" i="12"/>
  <c r="AB37" i="12" s="1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D313" i="12" s="1"/>
  <c r="E77" i="6"/>
  <c r="D102" i="6"/>
  <c r="E102" i="6" s="1"/>
  <c r="D101" i="6"/>
  <c r="E101" i="6" s="1"/>
  <c r="D100" i="6"/>
  <c r="E100" i="6" s="1"/>
  <c r="D99" i="6"/>
  <c r="E99" i="6" s="1"/>
  <c r="D98" i="6"/>
  <c r="F98" i="6" s="1"/>
  <c r="D97" i="6"/>
  <c r="E97" i="6" s="1"/>
  <c r="D96" i="6"/>
  <c r="E96" i="6" s="1"/>
  <c r="D95" i="6"/>
  <c r="E95" i="6" s="1"/>
  <c r="D94" i="6"/>
  <c r="E94" i="6" s="1"/>
  <c r="D93" i="6"/>
  <c r="F93" i="6" s="1"/>
  <c r="D92" i="6"/>
  <c r="E92" i="6" s="1"/>
  <c r="D91" i="6"/>
  <c r="E91" i="6" s="1"/>
  <c r="D90" i="6"/>
  <c r="E90" i="6" s="1"/>
  <c r="D89" i="6"/>
  <c r="E89" i="6" s="1"/>
  <c r="D88" i="6"/>
  <c r="E88" i="6" s="1"/>
  <c r="D87" i="6"/>
  <c r="F87" i="6" s="1"/>
  <c r="D86" i="6"/>
  <c r="E86" i="6" s="1"/>
  <c r="D85" i="6"/>
  <c r="E85" i="6" s="1"/>
  <c r="D84" i="6"/>
  <c r="E84" i="6" s="1"/>
  <c r="D83" i="6"/>
  <c r="F83" i="6" s="1"/>
  <c r="D82" i="6"/>
  <c r="E82" i="6" s="1"/>
  <c r="D81" i="6"/>
  <c r="E81" i="6" s="1"/>
  <c r="D80" i="6"/>
  <c r="E80" i="6" s="1"/>
  <c r="D79" i="6"/>
  <c r="E79" i="6" s="1"/>
  <c r="D78" i="6"/>
  <c r="E78" i="6" s="1"/>
  <c r="D77" i="6"/>
  <c r="D76" i="6"/>
  <c r="E76" i="6" s="1"/>
  <c r="D75" i="6"/>
  <c r="E75" i="6" s="1"/>
  <c r="D74" i="6"/>
  <c r="E74" i="6" s="1"/>
  <c r="D73" i="6"/>
  <c r="E73" i="6" s="1"/>
  <c r="D72" i="6"/>
  <c r="E72" i="6" s="1"/>
  <c r="D71" i="6"/>
  <c r="E71" i="6" s="1"/>
  <c r="D70" i="6"/>
  <c r="E70" i="6" s="1"/>
  <c r="D69" i="6"/>
  <c r="F69" i="6" s="1"/>
  <c r="D68" i="6"/>
  <c r="E68" i="6" s="1"/>
  <c r="D67" i="6"/>
  <c r="E67" i="6" s="1"/>
  <c r="D66" i="6"/>
  <c r="E66" i="6" s="1"/>
  <c r="D65" i="6"/>
  <c r="E65" i="6" s="1"/>
  <c r="D64" i="6"/>
  <c r="E64" i="6" s="1"/>
  <c r="D63" i="6"/>
  <c r="F63" i="6" s="1"/>
  <c r="D62" i="6"/>
  <c r="E62" i="6" s="1"/>
  <c r="D61" i="6"/>
  <c r="E61" i="6" s="1"/>
  <c r="D60" i="6"/>
  <c r="E60" i="6" s="1"/>
  <c r="D59" i="6"/>
  <c r="E59" i="6" s="1"/>
  <c r="D58" i="6"/>
  <c r="E58" i="6" s="1"/>
  <c r="D57" i="6"/>
  <c r="F57" i="6" s="1"/>
  <c r="D56" i="6"/>
  <c r="E56" i="6" s="1"/>
  <c r="D55" i="6"/>
  <c r="E55" i="6" s="1"/>
  <c r="D54" i="6"/>
  <c r="F54" i="6" s="1"/>
  <c r="D53" i="6"/>
  <c r="F53" i="6" s="1"/>
  <c r="D52" i="6"/>
  <c r="E52" i="6" s="1"/>
  <c r="D51" i="6"/>
  <c r="E51" i="6" s="1"/>
  <c r="D50" i="6"/>
  <c r="F50" i="6" s="1"/>
  <c r="D49" i="6"/>
  <c r="F49" i="6" s="1"/>
  <c r="D48" i="6"/>
  <c r="E48" i="6" s="1"/>
  <c r="D47" i="6"/>
  <c r="F47" i="6" s="1"/>
  <c r="D46" i="6"/>
  <c r="E46" i="6" s="1"/>
  <c r="D45" i="6"/>
  <c r="E45" i="6" s="1"/>
  <c r="D44" i="6"/>
  <c r="E44" i="6" s="1"/>
  <c r="D43" i="6"/>
  <c r="F43" i="6" s="1"/>
  <c r="D42" i="6"/>
  <c r="E42" i="6" s="1"/>
  <c r="D41" i="6"/>
  <c r="E41" i="6" s="1"/>
  <c r="D40" i="6"/>
  <c r="E40" i="6" s="1"/>
  <c r="D39" i="6"/>
  <c r="E39" i="6" s="1"/>
  <c r="D38" i="6"/>
  <c r="F38" i="6" s="1"/>
  <c r="D37" i="6"/>
  <c r="F37" i="6" s="1"/>
  <c r="D36" i="6"/>
  <c r="E36" i="6" s="1"/>
  <c r="D35" i="6"/>
  <c r="E35" i="6" s="1"/>
  <c r="D34" i="6"/>
  <c r="F34" i="6" s="1"/>
  <c r="D33" i="6"/>
  <c r="F33" i="6" s="1"/>
  <c r="D32" i="6"/>
  <c r="E32" i="6" s="1"/>
  <c r="D31" i="6"/>
  <c r="F31" i="6" s="1"/>
  <c r="D30" i="6"/>
  <c r="F30" i="6" s="1"/>
  <c r="D29" i="6"/>
  <c r="F29" i="6" s="1"/>
  <c r="D28" i="6"/>
  <c r="E28" i="6" s="1"/>
  <c r="D27" i="6"/>
  <c r="F27" i="6" s="1"/>
  <c r="D26" i="6"/>
  <c r="E26" i="6" s="1"/>
  <c r="D25" i="6"/>
  <c r="E25" i="6" s="1"/>
  <c r="D24" i="6"/>
  <c r="E24" i="6" s="1"/>
  <c r="D23" i="6"/>
  <c r="F23" i="6" s="1"/>
  <c r="D22" i="6"/>
  <c r="E22" i="6" s="1"/>
  <c r="D21" i="6"/>
  <c r="E21" i="6" s="1"/>
  <c r="D20" i="6"/>
  <c r="E20" i="6" s="1"/>
  <c r="D19" i="6"/>
  <c r="E19" i="6" s="1"/>
  <c r="D18" i="6"/>
  <c r="F18" i="6" s="1"/>
  <c r="D17" i="6"/>
  <c r="F17" i="6" s="1"/>
  <c r="D16" i="6"/>
  <c r="E16" i="6" s="1"/>
  <c r="D15" i="6"/>
  <c r="E15" i="6" s="1"/>
  <c r="D14" i="6"/>
  <c r="F14" i="6" s="1"/>
  <c r="D13" i="6"/>
  <c r="F13" i="6" s="1"/>
  <c r="D12" i="6"/>
  <c r="E12" i="6" s="1"/>
  <c r="D11" i="6"/>
  <c r="E11" i="6" s="1"/>
  <c r="D10" i="6"/>
  <c r="E10" i="6" s="1"/>
  <c r="D9" i="6"/>
  <c r="F9" i="6" s="1"/>
  <c r="D8" i="6"/>
  <c r="E8" i="6" s="1"/>
  <c r="D7" i="6"/>
  <c r="F7" i="6" s="1"/>
  <c r="D6" i="6"/>
  <c r="E6" i="6" s="1"/>
  <c r="D5" i="6"/>
  <c r="E5" i="6" s="1"/>
  <c r="D4" i="6"/>
  <c r="F4" i="6" s="1"/>
  <c r="D3" i="6"/>
  <c r="F3" i="6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3" i="2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G3" i="1"/>
  <c r="F3" i="1"/>
  <c r="E3" i="1"/>
  <c r="J122" i="1" l="1"/>
  <c r="F115" i="17"/>
  <c r="F55" i="17"/>
  <c r="F37" i="17"/>
  <c r="F105" i="17"/>
  <c r="D123" i="17"/>
  <c r="D72" i="17"/>
  <c r="F122" i="17"/>
  <c r="D121" i="17"/>
  <c r="F5" i="17"/>
  <c r="D22" i="17"/>
  <c r="D16" i="17"/>
  <c r="F110" i="17"/>
  <c r="F10" i="17"/>
  <c r="D27" i="17"/>
  <c r="D44" i="17"/>
  <c r="F77" i="17"/>
  <c r="F94" i="17"/>
  <c r="D66" i="17"/>
  <c r="F60" i="17"/>
  <c r="F87" i="17"/>
  <c r="F50" i="17"/>
  <c r="F100" i="17"/>
  <c r="D6" i="17"/>
  <c r="F40" i="17"/>
  <c r="D7" i="17"/>
  <c r="D46" i="17"/>
  <c r="D102" i="17"/>
  <c r="F80" i="17"/>
  <c r="D119" i="17"/>
  <c r="F84" i="17"/>
  <c r="D117" i="17"/>
  <c r="F34" i="17"/>
  <c r="D56" i="17"/>
  <c r="D106" i="17"/>
  <c r="D112" i="17"/>
  <c r="F17" i="17"/>
  <c r="D24" i="17"/>
  <c r="F67" i="17"/>
  <c r="D74" i="17"/>
  <c r="F90" i="17"/>
  <c r="D57" i="17"/>
  <c r="D96" i="17"/>
  <c r="D14" i="17"/>
  <c r="D64" i="17"/>
  <c r="F107" i="17"/>
  <c r="D47" i="17"/>
  <c r="D4" i="17"/>
  <c r="F20" i="17"/>
  <c r="D54" i="17"/>
  <c r="F70" i="17"/>
  <c r="F97" i="17"/>
  <c r="D104" i="17"/>
  <c r="D12" i="17"/>
  <c r="F45" i="17"/>
  <c r="D62" i="17"/>
  <c r="F95" i="17"/>
  <c r="F35" i="17"/>
  <c r="D52" i="17"/>
  <c r="F85" i="17"/>
  <c r="F30" i="17"/>
  <c r="D114" i="17"/>
  <c r="F25" i="17"/>
  <c r="D36" i="17"/>
  <c r="D42" i="17"/>
  <c r="F75" i="17"/>
  <c r="D86" i="17"/>
  <c r="D92" i="17"/>
  <c r="F15" i="17"/>
  <c r="D26" i="17"/>
  <c r="D32" i="17"/>
  <c r="F65" i="17"/>
  <c r="D76" i="17"/>
  <c r="D82" i="17"/>
  <c r="F125" i="17"/>
  <c r="F124" i="17"/>
  <c r="F120" i="17"/>
  <c r="F116" i="17"/>
  <c r="F118" i="17"/>
  <c r="D18" i="17"/>
  <c r="D28" i="17"/>
  <c r="F31" i="17"/>
  <c r="D38" i="17"/>
  <c r="F41" i="17"/>
  <c r="D48" i="17"/>
  <c r="F51" i="17"/>
  <c r="D58" i="17"/>
  <c r="F61" i="17"/>
  <c r="D68" i="17"/>
  <c r="F71" i="17"/>
  <c r="D78" i="17"/>
  <c r="F81" i="17"/>
  <c r="D88" i="17"/>
  <c r="F91" i="17"/>
  <c r="D98" i="17"/>
  <c r="F101" i="17"/>
  <c r="D108" i="17"/>
  <c r="F111" i="17"/>
  <c r="D8" i="17"/>
  <c r="F11" i="17"/>
  <c r="F21" i="17"/>
  <c r="D9" i="17"/>
  <c r="D19" i="17"/>
  <c r="D29" i="17"/>
  <c r="D39" i="17"/>
  <c r="D49" i="17"/>
  <c r="D59" i="17"/>
  <c r="D69" i="17"/>
  <c r="D79" i="17"/>
  <c r="D89" i="17"/>
  <c r="D99" i="17"/>
  <c r="D109" i="17"/>
  <c r="D3" i="17"/>
  <c r="D13" i="17"/>
  <c r="D23" i="17"/>
  <c r="D33" i="17"/>
  <c r="D43" i="17"/>
  <c r="D53" i="17"/>
  <c r="D63" i="17"/>
  <c r="D73" i="17"/>
  <c r="D83" i="17"/>
  <c r="D93" i="17"/>
  <c r="D103" i="17"/>
  <c r="D113" i="17"/>
  <c r="F43" i="14"/>
  <c r="E63" i="14"/>
  <c r="F23" i="14"/>
  <c r="F20" i="14"/>
  <c r="E70" i="14"/>
  <c r="F80" i="14"/>
  <c r="F28" i="14"/>
  <c r="F90" i="14"/>
  <c r="F53" i="14"/>
  <c r="F40" i="14"/>
  <c r="F27" i="14"/>
  <c r="E113" i="14"/>
  <c r="F73" i="14"/>
  <c r="F3" i="14"/>
  <c r="F21" i="14"/>
  <c r="F33" i="14"/>
  <c r="F81" i="14"/>
  <c r="E83" i="14"/>
  <c r="E31" i="14"/>
  <c r="E93" i="14"/>
  <c r="E30" i="14"/>
  <c r="F103" i="14"/>
  <c r="F77" i="14"/>
  <c r="E91" i="14"/>
  <c r="E78" i="14"/>
  <c r="E41" i="14"/>
  <c r="E13" i="14"/>
  <c r="F71" i="14"/>
  <c r="E112" i="14"/>
  <c r="E111" i="14"/>
  <c r="E120" i="14"/>
  <c r="E110" i="14"/>
  <c r="E102" i="14"/>
  <c r="E92" i="14"/>
  <c r="E82" i="14"/>
  <c r="E72" i="14"/>
  <c r="E62" i="14"/>
  <c r="E52" i="14"/>
  <c r="E42" i="14"/>
  <c r="E32" i="14"/>
  <c r="E22" i="14"/>
  <c r="E12" i="14"/>
  <c r="E119" i="14"/>
  <c r="E109" i="14"/>
  <c r="F118" i="14"/>
  <c r="E108" i="14"/>
  <c r="E117" i="14"/>
  <c r="E107" i="14"/>
  <c r="E99" i="14"/>
  <c r="E89" i="14"/>
  <c r="E79" i="14"/>
  <c r="E69" i="14"/>
  <c r="E59" i="14"/>
  <c r="E49" i="14"/>
  <c r="E39" i="14"/>
  <c r="E29" i="14"/>
  <c r="E19" i="14"/>
  <c r="E9" i="14"/>
  <c r="E116" i="14"/>
  <c r="E106" i="14"/>
  <c r="E69" i="6"/>
  <c r="AA46" i="12"/>
  <c r="Z46" i="12"/>
  <c r="AB46" i="12"/>
  <c r="K126" i="1"/>
  <c r="H125" i="1"/>
  <c r="Y44" i="12"/>
  <c r="AD48" i="12"/>
  <c r="J125" i="1"/>
  <c r="J126" i="1"/>
  <c r="H124" i="1"/>
  <c r="K124" i="1"/>
  <c r="AA41" i="12"/>
  <c r="M126" i="1"/>
  <c r="J123" i="1"/>
  <c r="H123" i="1"/>
  <c r="M123" i="1"/>
  <c r="M124" i="1"/>
  <c r="K122" i="1"/>
  <c r="K125" i="1"/>
  <c r="J124" i="1"/>
  <c r="H122" i="1"/>
  <c r="H126" i="1"/>
  <c r="Z37" i="12"/>
  <c r="AA37" i="12"/>
  <c r="AB49" i="12"/>
  <c r="AE43" i="12"/>
  <c r="AA50" i="12"/>
  <c r="AE40" i="12"/>
  <c r="AE37" i="12"/>
  <c r="AF46" i="12"/>
  <c r="Y38" i="12"/>
  <c r="Z47" i="12"/>
  <c r="AA40" i="12"/>
  <c r="AB48" i="12"/>
  <c r="Y37" i="12"/>
  <c r="AC40" i="12"/>
  <c r="AE50" i="12"/>
  <c r="AF39" i="12"/>
  <c r="AA48" i="12"/>
  <c r="AC47" i="12"/>
  <c r="AA45" i="12"/>
  <c r="Z49" i="12"/>
  <c r="Y47" i="12"/>
  <c r="AC39" i="12"/>
  <c r="AE48" i="12"/>
  <c r="AF38" i="12"/>
  <c r="Y46" i="12"/>
  <c r="AC38" i="12"/>
  <c r="AE45" i="12"/>
  <c r="AG37" i="12"/>
  <c r="Y45" i="12"/>
  <c r="AD37" i="12"/>
  <c r="AG50" i="12"/>
  <c r="AG47" i="12"/>
  <c r="AC37" i="12"/>
  <c r="AD47" i="12"/>
  <c r="AE38" i="12"/>
  <c r="AG46" i="12"/>
  <c r="Z38" i="12"/>
  <c r="AA47" i="12"/>
  <c r="AC50" i="12"/>
  <c r="AD46" i="12"/>
  <c r="AF49" i="12"/>
  <c r="AG45" i="12"/>
  <c r="AA38" i="12"/>
  <c r="AB47" i="12"/>
  <c r="AC49" i="12"/>
  <c r="AD45" i="12"/>
  <c r="AF48" i="12"/>
  <c r="AG44" i="12"/>
  <c r="AB38" i="12"/>
  <c r="Z48" i="12"/>
  <c r="AC48" i="12"/>
  <c r="AD38" i="12"/>
  <c r="AF47" i="12"/>
  <c r="AG41" i="12"/>
  <c r="AC43" i="12"/>
  <c r="AD49" i="12"/>
  <c r="AD39" i="12"/>
  <c r="AF51" i="12"/>
  <c r="AF41" i="12"/>
  <c r="Z41" i="12"/>
  <c r="AA49" i="12"/>
  <c r="AC52" i="12"/>
  <c r="AC42" i="12"/>
  <c r="AE44" i="12"/>
  <c r="AF50" i="12"/>
  <c r="AF40" i="12"/>
  <c r="AG42" i="12"/>
  <c r="AC51" i="12"/>
  <c r="AB41" i="12"/>
  <c r="AE52" i="12"/>
  <c r="AE42" i="12"/>
  <c r="AA42" i="12"/>
  <c r="Z51" i="12"/>
  <c r="Y43" i="12"/>
  <c r="AB51" i="12"/>
  <c r="Y51" i="12"/>
  <c r="AF45" i="12"/>
  <c r="Z39" i="12"/>
  <c r="AB43" i="12"/>
  <c r="AA52" i="12"/>
  <c r="Y50" i="12"/>
  <c r="Y40" i="12"/>
  <c r="AC46" i="12"/>
  <c r="AD52" i="12"/>
  <c r="AD42" i="12"/>
  <c r="AG40" i="12"/>
  <c r="AA39" i="12"/>
  <c r="Z44" i="12"/>
  <c r="Y49" i="12"/>
  <c r="Y39" i="12"/>
  <c r="AC45" i="12"/>
  <c r="AD51" i="12"/>
  <c r="AD41" i="12"/>
  <c r="AF37" i="12"/>
  <c r="AF43" i="12"/>
  <c r="AG49" i="12"/>
  <c r="AG39" i="12"/>
  <c r="AC41" i="12"/>
  <c r="AE51" i="12"/>
  <c r="AE41" i="12"/>
  <c r="AG43" i="12"/>
  <c r="Z43" i="12"/>
  <c r="AA51" i="12"/>
  <c r="Y52" i="12"/>
  <c r="Y42" i="12"/>
  <c r="AD44" i="12"/>
  <c r="AG52" i="12"/>
  <c r="AA43" i="12"/>
  <c r="AE39" i="12"/>
  <c r="AF44" i="12"/>
  <c r="AB44" i="12"/>
  <c r="Y48" i="12"/>
  <c r="AC44" i="12"/>
  <c r="AD50" i="12"/>
  <c r="AD40" i="12"/>
  <c r="AF52" i="12"/>
  <c r="AF42" i="12"/>
  <c r="AB40" i="12"/>
  <c r="AB50" i="12"/>
  <c r="Z45" i="12"/>
  <c r="Z42" i="12"/>
  <c r="Z52" i="12"/>
  <c r="D314" i="12"/>
  <c r="D315" i="12" s="1"/>
  <c r="D316" i="12" s="1"/>
  <c r="D317" i="12" s="1"/>
  <c r="D318" i="12" s="1"/>
  <c r="D319" i="12" s="1"/>
  <c r="D320" i="12" s="1"/>
  <c r="D321" i="12" s="1"/>
  <c r="D322" i="12" s="1"/>
  <c r="D323" i="12" s="1"/>
  <c r="D324" i="12" s="1"/>
  <c r="D325" i="12" s="1"/>
  <c r="K7" i="1"/>
  <c r="M108" i="1"/>
  <c r="K108" i="1"/>
  <c r="J92" i="1"/>
  <c r="K88" i="1"/>
  <c r="J82" i="1"/>
  <c r="K78" i="1"/>
  <c r="I75" i="1"/>
  <c r="I65" i="1"/>
  <c r="J62" i="1"/>
  <c r="K58" i="1"/>
  <c r="J52" i="1"/>
  <c r="I45" i="1"/>
  <c r="K38" i="1"/>
  <c r="L35" i="1"/>
  <c r="M32" i="1"/>
  <c r="K18" i="1"/>
  <c r="I15" i="1"/>
  <c r="J112" i="1"/>
  <c r="L105" i="1"/>
  <c r="M102" i="1"/>
  <c r="L95" i="1"/>
  <c r="K91" i="1"/>
  <c r="L88" i="1"/>
  <c r="L78" i="1"/>
  <c r="L68" i="1"/>
  <c r="H61" i="1"/>
  <c r="K51" i="1"/>
  <c r="L48" i="1"/>
  <c r="K31" i="1"/>
  <c r="L18" i="1"/>
  <c r="K11" i="1"/>
  <c r="K54" i="1"/>
  <c r="K94" i="1"/>
  <c r="K74" i="1"/>
  <c r="M28" i="1"/>
  <c r="K95" i="1"/>
  <c r="L96" i="1"/>
  <c r="J89" i="1"/>
  <c r="I72" i="1"/>
  <c r="J69" i="1"/>
  <c r="J59" i="1"/>
  <c r="I42" i="1"/>
  <c r="M39" i="1"/>
  <c r="K35" i="1"/>
  <c r="J19" i="1"/>
  <c r="J9" i="1"/>
  <c r="J51" i="1"/>
  <c r="I114" i="1"/>
  <c r="H62" i="1"/>
  <c r="M120" i="1"/>
  <c r="L103" i="1"/>
  <c r="L93" i="1"/>
  <c r="M90" i="1"/>
  <c r="L83" i="1"/>
  <c r="L73" i="1"/>
  <c r="L63" i="1"/>
  <c r="M60" i="1"/>
  <c r="L53" i="1"/>
  <c r="L43" i="1"/>
  <c r="L33" i="1"/>
  <c r="L23" i="1"/>
  <c r="M20" i="1"/>
  <c r="L13" i="1"/>
  <c r="L116" i="1"/>
  <c r="K114" i="1"/>
  <c r="H80" i="1"/>
  <c r="I78" i="1"/>
  <c r="M78" i="1"/>
  <c r="I67" i="1"/>
  <c r="M68" i="1"/>
  <c r="M54" i="1"/>
  <c r="H50" i="1"/>
  <c r="M48" i="1"/>
  <c r="H40" i="1"/>
  <c r="I37" i="1"/>
  <c r="K34" i="1"/>
  <c r="I27" i="1"/>
  <c r="K24" i="1"/>
  <c r="M18" i="1"/>
  <c r="H11" i="1"/>
  <c r="J4" i="1"/>
  <c r="L120" i="1"/>
  <c r="M117" i="1"/>
  <c r="H113" i="1"/>
  <c r="I110" i="1"/>
  <c r="M107" i="1"/>
  <c r="H103" i="1"/>
  <c r="M97" i="1"/>
  <c r="H93" i="1"/>
  <c r="M87" i="1"/>
  <c r="H83" i="1"/>
  <c r="L84" i="1"/>
  <c r="M77" i="1"/>
  <c r="H73" i="1"/>
  <c r="M67" i="1"/>
  <c r="H63" i="1"/>
  <c r="M57" i="1"/>
  <c r="H53" i="1"/>
  <c r="M47" i="1"/>
  <c r="H43" i="1"/>
  <c r="M37" i="1"/>
  <c r="H33" i="1"/>
  <c r="L34" i="1"/>
  <c r="M27" i="1"/>
  <c r="H23" i="1"/>
  <c r="M17" i="1"/>
  <c r="H13" i="1"/>
  <c r="J7" i="1"/>
  <c r="M69" i="1"/>
  <c r="I118" i="1"/>
  <c r="I98" i="1"/>
  <c r="M99" i="1"/>
  <c r="H81" i="1"/>
  <c r="K65" i="1"/>
  <c r="M59" i="1"/>
  <c r="I38" i="1"/>
  <c r="H21" i="1"/>
  <c r="M52" i="1"/>
  <c r="L121" i="1"/>
  <c r="M118" i="1"/>
  <c r="L111" i="1"/>
  <c r="K104" i="1"/>
  <c r="M98" i="1"/>
  <c r="M88" i="1"/>
  <c r="K84" i="1"/>
  <c r="K64" i="1"/>
  <c r="M58" i="1"/>
  <c r="K44" i="1"/>
  <c r="J39" i="1"/>
  <c r="K14" i="1"/>
  <c r="M8" i="1"/>
  <c r="I96" i="1"/>
  <c r="K21" i="1"/>
  <c r="M38" i="1"/>
  <c r="J71" i="1"/>
  <c r="H67" i="1"/>
  <c r="I54" i="1"/>
  <c r="J21" i="1"/>
  <c r="M11" i="1"/>
  <c r="I95" i="1"/>
  <c r="H108" i="1"/>
  <c r="J80" i="1"/>
  <c r="J30" i="1"/>
  <c r="J10" i="1"/>
  <c r="H92" i="1"/>
  <c r="I48" i="1"/>
  <c r="L46" i="1"/>
  <c r="K109" i="1"/>
  <c r="K89" i="1"/>
  <c r="K79" i="1"/>
  <c r="K69" i="1"/>
  <c r="L66" i="1"/>
  <c r="K59" i="1"/>
  <c r="M53" i="1"/>
  <c r="K49" i="1"/>
  <c r="K39" i="1"/>
  <c r="L36" i="1"/>
  <c r="K29" i="1"/>
  <c r="L26" i="1"/>
  <c r="K19" i="1"/>
  <c r="K9" i="1"/>
  <c r="H91" i="1"/>
  <c r="L45" i="1"/>
  <c r="L7" i="1"/>
  <c r="L65" i="1"/>
  <c r="J110" i="1"/>
  <c r="K119" i="1"/>
  <c r="K99" i="1"/>
  <c r="K82" i="1"/>
  <c r="H78" i="1"/>
  <c r="K61" i="1"/>
  <c r="M112" i="1"/>
  <c r="K118" i="1"/>
  <c r="H118" i="1"/>
  <c r="L115" i="1"/>
  <c r="I115" i="1"/>
  <c r="K98" i="1"/>
  <c r="H98" i="1"/>
  <c r="L85" i="1"/>
  <c r="I85" i="1"/>
  <c r="M72" i="1"/>
  <c r="J72" i="1"/>
  <c r="K68" i="1"/>
  <c r="H68" i="1"/>
  <c r="H69" i="1"/>
  <c r="L55" i="1"/>
  <c r="I55" i="1"/>
  <c r="L59" i="1"/>
  <c r="I56" i="1"/>
  <c r="K48" i="1"/>
  <c r="K52" i="1"/>
  <c r="J42" i="1"/>
  <c r="M42" i="1"/>
  <c r="K28" i="1"/>
  <c r="K32" i="1"/>
  <c r="L25" i="1"/>
  <c r="L29" i="1"/>
  <c r="M22" i="1"/>
  <c r="J22" i="1"/>
  <c r="J12" i="1"/>
  <c r="M12" i="1"/>
  <c r="K8" i="1"/>
  <c r="H8" i="1"/>
  <c r="H9" i="1"/>
  <c r="L9" i="1"/>
  <c r="I5" i="1"/>
  <c r="I66" i="1"/>
  <c r="L15" i="1"/>
  <c r="H38" i="1"/>
  <c r="H18" i="1"/>
  <c r="L118" i="1"/>
  <c r="M82" i="1"/>
  <c r="L108" i="1"/>
  <c r="I108" i="1"/>
  <c r="I109" i="1"/>
  <c r="K101" i="1"/>
  <c r="H101" i="1"/>
  <c r="J102" i="1"/>
  <c r="K121" i="1"/>
  <c r="H121" i="1"/>
  <c r="H111" i="1"/>
  <c r="K111" i="1"/>
  <c r="H4" i="1"/>
  <c r="I25" i="1"/>
  <c r="L98" i="1"/>
  <c r="K120" i="1"/>
  <c r="K100" i="1"/>
  <c r="K80" i="1"/>
  <c r="M74" i="1"/>
  <c r="K60" i="1"/>
  <c r="K50" i="1"/>
  <c r="M44" i="1"/>
  <c r="K30" i="1"/>
  <c r="K10" i="1"/>
  <c r="H82" i="1"/>
  <c r="L38" i="1"/>
  <c r="I117" i="1"/>
  <c r="J103" i="1"/>
  <c r="I97" i="1"/>
  <c r="J83" i="1"/>
  <c r="I76" i="1"/>
  <c r="I57" i="1"/>
  <c r="I17" i="1"/>
  <c r="J121" i="1"/>
  <c r="M119" i="1"/>
  <c r="H115" i="1"/>
  <c r="M109" i="1"/>
  <c r="H105" i="1"/>
  <c r="L102" i="1"/>
  <c r="J99" i="1"/>
  <c r="H95" i="1"/>
  <c r="L92" i="1"/>
  <c r="M89" i="1"/>
  <c r="H85" i="1"/>
  <c r="L82" i="1"/>
  <c r="J79" i="1"/>
  <c r="H75" i="1"/>
  <c r="L72" i="1"/>
  <c r="H65" i="1"/>
  <c r="L62" i="1"/>
  <c r="H55" i="1"/>
  <c r="L52" i="1"/>
  <c r="M49" i="1"/>
  <c r="H45" i="1"/>
  <c r="L42" i="1"/>
  <c r="H35" i="1"/>
  <c r="L32" i="1"/>
  <c r="J29" i="1"/>
  <c r="H25" i="1"/>
  <c r="M19" i="1"/>
  <c r="H15" i="1"/>
  <c r="L12" i="1"/>
  <c r="M9" i="1"/>
  <c r="H5" i="1"/>
  <c r="H109" i="1"/>
  <c r="H79" i="1"/>
  <c r="I82" i="1"/>
  <c r="I52" i="1"/>
  <c r="J109" i="1"/>
  <c r="K115" i="1"/>
  <c r="K81" i="1"/>
  <c r="L16" i="1"/>
  <c r="M83" i="1"/>
  <c r="H71" i="1"/>
  <c r="I58" i="1"/>
  <c r="H41" i="1"/>
  <c r="I28" i="1"/>
  <c r="I8" i="1"/>
  <c r="J5" i="1"/>
  <c r="H31" i="1"/>
  <c r="K71" i="1"/>
  <c r="L101" i="1"/>
  <c r="L91" i="1"/>
  <c r="L81" i="1"/>
  <c r="L71" i="1"/>
  <c r="L61" i="1"/>
  <c r="L51" i="1"/>
  <c r="L41" i="1"/>
  <c r="L31" i="1"/>
  <c r="L21" i="1"/>
  <c r="L11" i="1"/>
  <c r="H22" i="1"/>
  <c r="I68" i="1"/>
  <c r="L58" i="1"/>
  <c r="L8" i="1"/>
  <c r="I4" i="1"/>
  <c r="H96" i="1"/>
  <c r="M70" i="1"/>
  <c r="L117" i="1"/>
  <c r="K110" i="1"/>
  <c r="M104" i="1"/>
  <c r="K90" i="1"/>
  <c r="K70" i="1"/>
  <c r="K40" i="1"/>
  <c r="K20" i="1"/>
  <c r="H52" i="1"/>
  <c r="I88" i="1"/>
  <c r="I18" i="1"/>
  <c r="K85" i="1"/>
  <c r="K15" i="1"/>
  <c r="J113" i="1"/>
  <c r="I106" i="1"/>
  <c r="J93" i="1"/>
  <c r="I86" i="1"/>
  <c r="J73" i="1"/>
  <c r="J63" i="1"/>
  <c r="J53" i="1"/>
  <c r="I46" i="1"/>
  <c r="J43" i="1"/>
  <c r="J33" i="1"/>
  <c r="J23" i="1"/>
  <c r="J13" i="1"/>
  <c r="I7" i="1"/>
  <c r="H51" i="1"/>
  <c r="I12" i="1"/>
  <c r="L119" i="1"/>
  <c r="H112" i="1"/>
  <c r="L109" i="1"/>
  <c r="H102" i="1"/>
  <c r="I99" i="1"/>
  <c r="K92" i="1"/>
  <c r="I89" i="1"/>
  <c r="I79" i="1"/>
  <c r="K72" i="1"/>
  <c r="I69" i="1"/>
  <c r="K62" i="1"/>
  <c r="I59" i="1"/>
  <c r="I49" i="1"/>
  <c r="H42" i="1"/>
  <c r="I39" i="1"/>
  <c r="H32" i="1"/>
  <c r="I29" i="1"/>
  <c r="K22" i="1"/>
  <c r="I19" i="1"/>
  <c r="H12" i="1"/>
  <c r="I9" i="1"/>
  <c r="J6" i="1"/>
  <c r="I116" i="1"/>
  <c r="I83" i="1"/>
  <c r="I6" i="1"/>
  <c r="J119" i="1"/>
  <c r="K45" i="1"/>
  <c r="L28" i="1"/>
  <c r="K117" i="1"/>
  <c r="L114" i="1"/>
  <c r="K107" i="1"/>
  <c r="K97" i="1"/>
  <c r="K87" i="1"/>
  <c r="K77" i="1"/>
  <c r="K67" i="1"/>
  <c r="K57" i="1"/>
  <c r="K47" i="1"/>
  <c r="K37" i="1"/>
  <c r="K27" i="1"/>
  <c r="K17" i="1"/>
  <c r="H56" i="1"/>
  <c r="H27" i="1"/>
  <c r="I43" i="1"/>
  <c r="J91" i="1"/>
  <c r="J77" i="1"/>
  <c r="J41" i="1"/>
  <c r="J27" i="1"/>
  <c r="K103" i="1"/>
  <c r="K53" i="1"/>
  <c r="M114" i="1"/>
  <c r="M101" i="1"/>
  <c r="M43" i="1"/>
  <c r="M30" i="1"/>
  <c r="M14" i="1"/>
  <c r="J114" i="1"/>
  <c r="J104" i="1"/>
  <c r="J94" i="1"/>
  <c r="J84" i="1"/>
  <c r="J74" i="1"/>
  <c r="J64" i="1"/>
  <c r="J54" i="1"/>
  <c r="J44" i="1"/>
  <c r="J34" i="1"/>
  <c r="J24" i="1"/>
  <c r="J14" i="1"/>
  <c r="H110" i="1"/>
  <c r="H97" i="1"/>
  <c r="H39" i="1"/>
  <c r="H26" i="1"/>
  <c r="H10" i="1"/>
  <c r="I84" i="1"/>
  <c r="I26" i="1"/>
  <c r="J108" i="1"/>
  <c r="J90" i="1"/>
  <c r="J58" i="1"/>
  <c r="J40" i="1"/>
  <c r="J8" i="1"/>
  <c r="K116" i="1"/>
  <c r="K102" i="1"/>
  <c r="K66" i="1"/>
  <c r="K16" i="1"/>
  <c r="L97" i="1"/>
  <c r="L79" i="1"/>
  <c r="L47" i="1"/>
  <c r="M113" i="1"/>
  <c r="M100" i="1"/>
  <c r="M84" i="1"/>
  <c r="M71" i="1"/>
  <c r="M29" i="1"/>
  <c r="M13" i="1"/>
  <c r="L100" i="1"/>
  <c r="I100" i="1"/>
  <c r="L104" i="1"/>
  <c r="L90" i="1"/>
  <c r="I90" i="1"/>
  <c r="L80" i="1"/>
  <c r="I80" i="1"/>
  <c r="L30" i="1"/>
  <c r="I30" i="1"/>
  <c r="L10" i="1"/>
  <c r="I10" i="1"/>
  <c r="I11" i="1"/>
  <c r="K83" i="1"/>
  <c r="K33" i="1"/>
  <c r="M41" i="1"/>
  <c r="H37" i="1"/>
  <c r="J120" i="1"/>
  <c r="J70" i="1"/>
  <c r="J20" i="1"/>
  <c r="M111" i="1"/>
  <c r="M24" i="1"/>
  <c r="H49" i="1"/>
  <c r="H7" i="1"/>
  <c r="I36" i="1"/>
  <c r="J101" i="1"/>
  <c r="J37" i="1"/>
  <c r="K113" i="1"/>
  <c r="L76" i="1"/>
  <c r="M94" i="1"/>
  <c r="M10" i="1"/>
  <c r="J116" i="1"/>
  <c r="M116" i="1"/>
  <c r="M106" i="1"/>
  <c r="J106" i="1"/>
  <c r="M96" i="1"/>
  <c r="J96" i="1"/>
  <c r="J86" i="1"/>
  <c r="M86" i="1"/>
  <c r="M76" i="1"/>
  <c r="J76" i="1"/>
  <c r="J66" i="1"/>
  <c r="M66" i="1"/>
  <c r="M56" i="1"/>
  <c r="J56" i="1"/>
  <c r="J46" i="1"/>
  <c r="M46" i="1"/>
  <c r="M36" i="1"/>
  <c r="J36" i="1"/>
  <c r="M26" i="1"/>
  <c r="J26" i="1"/>
  <c r="J16" i="1"/>
  <c r="M16" i="1"/>
  <c r="H119" i="1"/>
  <c r="H106" i="1"/>
  <c r="H90" i="1"/>
  <c r="H77" i="1"/>
  <c r="H48" i="1"/>
  <c r="H19" i="1"/>
  <c r="H6" i="1"/>
  <c r="I93" i="1"/>
  <c r="I77" i="1"/>
  <c r="I64" i="1"/>
  <c r="I35" i="1"/>
  <c r="J118" i="1"/>
  <c r="J100" i="1"/>
  <c r="J68" i="1"/>
  <c r="J50" i="1"/>
  <c r="J32" i="1"/>
  <c r="J18" i="1"/>
  <c r="K112" i="1"/>
  <c r="K76" i="1"/>
  <c r="K26" i="1"/>
  <c r="K12" i="1"/>
  <c r="L89" i="1"/>
  <c r="L75" i="1"/>
  <c r="L57" i="1"/>
  <c r="L39" i="1"/>
  <c r="M7" i="1"/>
  <c r="M93" i="1"/>
  <c r="M80" i="1"/>
  <c r="M64" i="1"/>
  <c r="M51" i="1"/>
  <c r="L70" i="1"/>
  <c r="I70" i="1"/>
  <c r="L60" i="1"/>
  <c r="I60" i="1"/>
  <c r="L50" i="1"/>
  <c r="I50" i="1"/>
  <c r="L20" i="1"/>
  <c r="I20" i="1"/>
  <c r="J107" i="1"/>
  <c r="J57" i="1"/>
  <c r="L14" i="1"/>
  <c r="L113" i="1"/>
  <c r="I113" i="1"/>
  <c r="H66" i="1"/>
  <c r="I53" i="1"/>
  <c r="J88" i="1"/>
  <c r="J38" i="1"/>
  <c r="K96" i="1"/>
  <c r="K46" i="1"/>
  <c r="L77" i="1"/>
  <c r="L27" i="1"/>
  <c r="M40" i="1"/>
  <c r="H107" i="1"/>
  <c r="H36" i="1"/>
  <c r="I23" i="1"/>
  <c r="K63" i="1"/>
  <c r="L110" i="1"/>
  <c r="M81" i="1"/>
  <c r="H89" i="1"/>
  <c r="H76" i="1"/>
  <c r="H60" i="1"/>
  <c r="H47" i="1"/>
  <c r="I107" i="1"/>
  <c r="I63" i="1"/>
  <c r="I47" i="1"/>
  <c r="I34" i="1"/>
  <c r="I16" i="1"/>
  <c r="J117" i="1"/>
  <c r="J81" i="1"/>
  <c r="J67" i="1"/>
  <c r="J49" i="1"/>
  <c r="J31" i="1"/>
  <c r="J17" i="1"/>
  <c r="K93" i="1"/>
  <c r="K75" i="1"/>
  <c r="K43" i="1"/>
  <c r="K25" i="1"/>
  <c r="L74" i="1"/>
  <c r="L56" i="1"/>
  <c r="L24" i="1"/>
  <c r="M121" i="1"/>
  <c r="M92" i="1"/>
  <c r="M79" i="1"/>
  <c r="M63" i="1"/>
  <c r="M50" i="1"/>
  <c r="M34" i="1"/>
  <c r="M21" i="1"/>
  <c r="L40" i="1"/>
  <c r="I40" i="1"/>
  <c r="L64" i="1"/>
  <c r="I24" i="1"/>
  <c r="H120" i="1"/>
  <c r="H20" i="1"/>
  <c r="I94" i="1"/>
  <c r="J87" i="1"/>
  <c r="K13" i="1"/>
  <c r="L94" i="1"/>
  <c r="M110" i="1"/>
  <c r="M23" i="1"/>
  <c r="L112" i="1"/>
  <c r="I112" i="1"/>
  <c r="I22" i="1"/>
  <c r="L22" i="1"/>
  <c r="I92" i="1"/>
  <c r="H72" i="1"/>
  <c r="I119" i="1"/>
  <c r="J48" i="1"/>
  <c r="K56" i="1"/>
  <c r="K42" i="1"/>
  <c r="L107" i="1"/>
  <c r="L87" i="1"/>
  <c r="L69" i="1"/>
  <c r="L37" i="1"/>
  <c r="L19" i="1"/>
  <c r="M91" i="1"/>
  <c r="M62" i="1"/>
  <c r="M33" i="1"/>
  <c r="L44" i="1"/>
  <c r="I120" i="1"/>
  <c r="H117" i="1"/>
  <c r="H59" i="1"/>
  <c r="H30" i="1"/>
  <c r="I62" i="1"/>
  <c r="J98" i="1"/>
  <c r="M115" i="1"/>
  <c r="J115" i="1"/>
  <c r="M105" i="1"/>
  <c r="J105" i="1"/>
  <c r="M95" i="1"/>
  <c r="J95" i="1"/>
  <c r="M85" i="1"/>
  <c r="J85" i="1"/>
  <c r="M75" i="1"/>
  <c r="J75" i="1"/>
  <c r="M65" i="1"/>
  <c r="J65" i="1"/>
  <c r="M55" i="1"/>
  <c r="J55" i="1"/>
  <c r="M45" i="1"/>
  <c r="J45" i="1"/>
  <c r="M35" i="1"/>
  <c r="J35" i="1"/>
  <c r="M25" i="1"/>
  <c r="J25" i="1"/>
  <c r="M15" i="1"/>
  <c r="J15" i="1"/>
  <c r="H116" i="1"/>
  <c r="H100" i="1"/>
  <c r="H87" i="1"/>
  <c r="H58" i="1"/>
  <c r="H29" i="1"/>
  <c r="H16" i="1"/>
  <c r="I105" i="1"/>
  <c r="I87" i="1"/>
  <c r="I74" i="1"/>
  <c r="I32" i="1"/>
  <c r="I14" i="1"/>
  <c r="J111" i="1"/>
  <c r="J97" i="1"/>
  <c r="J61" i="1"/>
  <c r="J47" i="1"/>
  <c r="J11" i="1"/>
  <c r="K105" i="1"/>
  <c r="K73" i="1"/>
  <c r="K55" i="1"/>
  <c r="K41" i="1"/>
  <c r="K23" i="1"/>
  <c r="L86" i="1"/>
  <c r="L54" i="1"/>
  <c r="M103" i="1"/>
  <c r="M61" i="1"/>
  <c r="H88" i="1"/>
  <c r="H46" i="1"/>
  <c r="H17" i="1"/>
  <c r="I33" i="1"/>
  <c r="K106" i="1"/>
  <c r="I121" i="1"/>
  <c r="H114" i="1"/>
  <c r="I111" i="1"/>
  <c r="H104" i="1"/>
  <c r="H94" i="1"/>
  <c r="H84" i="1"/>
  <c r="H74" i="1"/>
  <c r="H64" i="1"/>
  <c r="H54" i="1"/>
  <c r="H44" i="1"/>
  <c r="H34" i="1"/>
  <c r="H24" i="1"/>
  <c r="H14" i="1"/>
  <c r="H99" i="1"/>
  <c r="H86" i="1"/>
  <c r="H70" i="1"/>
  <c r="H57" i="1"/>
  <c r="H28" i="1"/>
  <c r="I104" i="1"/>
  <c r="I73" i="1"/>
  <c r="I44" i="1"/>
  <c r="I13" i="1"/>
  <c r="J78" i="1"/>
  <c r="J60" i="1"/>
  <c r="J28" i="1"/>
  <c r="K86" i="1"/>
  <c r="K36" i="1"/>
  <c r="L99" i="1"/>
  <c r="L67" i="1"/>
  <c r="L49" i="1"/>
  <c r="L17" i="1"/>
  <c r="M73" i="1"/>
  <c r="M31" i="1"/>
  <c r="I101" i="1"/>
  <c r="I91" i="1"/>
  <c r="I81" i="1"/>
  <c r="I71" i="1"/>
  <c r="I61" i="1"/>
  <c r="I51" i="1"/>
  <c r="I41" i="1"/>
  <c r="I31" i="1"/>
  <c r="I21" i="1"/>
  <c r="I103" i="1"/>
  <c r="L106" i="1"/>
  <c r="I102" i="1"/>
  <c r="F67" i="6"/>
  <c r="F77" i="6"/>
  <c r="E17" i="6"/>
  <c r="E27" i="6"/>
  <c r="E87" i="6"/>
  <c r="E13" i="6"/>
  <c r="E23" i="6"/>
  <c r="E7" i="6"/>
  <c r="E57" i="6"/>
  <c r="E83" i="6"/>
  <c r="E63" i="6"/>
  <c r="F73" i="6"/>
  <c r="E37" i="6"/>
  <c r="E93" i="6"/>
  <c r="F97" i="6"/>
  <c r="E47" i="6"/>
  <c r="E33" i="6"/>
  <c r="E43" i="6"/>
  <c r="E3" i="6"/>
  <c r="E53" i="6"/>
  <c r="E98" i="6"/>
  <c r="F24" i="6"/>
  <c r="F44" i="6"/>
  <c r="F5" i="6"/>
  <c r="F15" i="6"/>
  <c r="F25" i="6"/>
  <c r="F35" i="6"/>
  <c r="F45" i="6"/>
  <c r="F55" i="6"/>
  <c r="F64" i="6"/>
  <c r="F74" i="6"/>
  <c r="F84" i="6"/>
  <c r="F94" i="6"/>
  <c r="E4" i="6"/>
  <c r="E14" i="6"/>
  <c r="E34" i="6"/>
  <c r="E54" i="6"/>
  <c r="F6" i="6"/>
  <c r="F16" i="6"/>
  <c r="F26" i="6"/>
  <c r="F36" i="6"/>
  <c r="F46" i="6"/>
  <c r="F56" i="6"/>
  <c r="F65" i="6"/>
  <c r="F75" i="6"/>
  <c r="F85" i="6"/>
  <c r="F95" i="6"/>
  <c r="F66" i="6"/>
  <c r="F76" i="6"/>
  <c r="F86" i="6"/>
  <c r="F96" i="6"/>
  <c r="F8" i="6"/>
  <c r="F28" i="6"/>
  <c r="F48" i="6"/>
  <c r="F58" i="6"/>
  <c r="F19" i="6"/>
  <c r="F39" i="6"/>
  <c r="F59" i="6"/>
  <c r="F78" i="6"/>
  <c r="E18" i="6"/>
  <c r="E38" i="6"/>
  <c r="F10" i="6"/>
  <c r="F20" i="6"/>
  <c r="F40" i="6"/>
  <c r="F60" i="6"/>
  <c r="F89" i="6"/>
  <c r="E9" i="6"/>
  <c r="E29" i="6"/>
  <c r="E49" i="6"/>
  <c r="F11" i="6"/>
  <c r="F21" i="6"/>
  <c r="F41" i="6"/>
  <c r="F51" i="6"/>
  <c r="F70" i="6"/>
  <c r="F80" i="6"/>
  <c r="F90" i="6"/>
  <c r="F100" i="6"/>
  <c r="E30" i="6"/>
  <c r="E50" i="6"/>
  <c r="F12" i="6"/>
  <c r="F22" i="6"/>
  <c r="F32" i="6"/>
  <c r="F42" i="6"/>
  <c r="F52" i="6"/>
  <c r="F61" i="6"/>
  <c r="F71" i="6"/>
  <c r="F81" i="6"/>
  <c r="F91" i="6"/>
  <c r="F101" i="6"/>
  <c r="E31" i="6"/>
  <c r="F68" i="6"/>
  <c r="F88" i="6"/>
  <c r="F79" i="6"/>
  <c r="F99" i="6"/>
  <c r="F62" i="6"/>
  <c r="F72" i="6"/>
  <c r="F82" i="6"/>
  <c r="F92" i="6"/>
  <c r="F102" i="6"/>
  <c r="Y55" i="12" l="1"/>
  <c r="AC55" i="12"/>
  <c r="AA55" i="12"/>
  <c r="AF55" i="12"/>
  <c r="AE55" i="12"/>
  <c r="AG55" i="12"/>
  <c r="AB55" i="12"/>
  <c r="AD55" i="12"/>
  <c r="Z55" i="12"/>
  <c r="G299" i="12"/>
  <c r="D326" i="12"/>
  <c r="D327" i="12" s="1"/>
  <c r="D328" i="12" s="1"/>
  <c r="D329" i="12" s="1"/>
  <c r="D330" i="12" s="1"/>
  <c r="D331" i="12" s="1"/>
  <c r="D332" i="12" s="1"/>
  <c r="D333" i="12" s="1"/>
  <c r="D334" i="12" s="1"/>
  <c r="D335" i="12" s="1"/>
  <c r="D336" i="12" s="1"/>
  <c r="D337" i="12" s="1"/>
  <c r="Y58" i="12" l="1"/>
  <c r="G300" i="12"/>
  <c r="D338" i="12"/>
  <c r="D339" i="12" s="1"/>
  <c r="D340" i="12" s="1"/>
  <c r="D341" i="12" s="1"/>
  <c r="D342" i="12" s="1"/>
  <c r="D343" i="12" s="1"/>
  <c r="D344" i="12" s="1"/>
  <c r="D345" i="12" s="1"/>
  <c r="D346" i="12" s="1"/>
  <c r="D347" i="12" s="1"/>
  <c r="D348" i="12" s="1"/>
  <c r="D349" i="12" s="1"/>
  <c r="G301" i="12" l="1"/>
  <c r="B122" i="1" s="1"/>
  <c r="F122" i="1" s="1"/>
  <c r="D350" i="12"/>
  <c r="D351" i="12" s="1"/>
  <c r="D352" i="12" s="1"/>
  <c r="D353" i="12" s="1"/>
  <c r="D354" i="12" s="1"/>
  <c r="D355" i="12" s="1"/>
  <c r="D356" i="12" s="1"/>
  <c r="D357" i="12" s="1"/>
  <c r="D358" i="12" s="1"/>
  <c r="D359" i="12" s="1"/>
  <c r="D360" i="12" s="1"/>
  <c r="D361" i="12" s="1"/>
  <c r="D362" i="12" l="1"/>
  <c r="D363" i="12" s="1"/>
  <c r="D364" i="12" s="1"/>
  <c r="D365" i="12" s="1"/>
  <c r="D366" i="12" s="1"/>
  <c r="D367" i="12" s="1"/>
  <c r="D368" i="12" s="1"/>
  <c r="D369" i="12" s="1"/>
  <c r="D370" i="12" s="1"/>
  <c r="D371" i="12" s="1"/>
  <c r="D372" i="12" s="1"/>
  <c r="D373" i="12" s="1"/>
  <c r="L122" i="1"/>
  <c r="I122" i="1"/>
  <c r="G302" i="12"/>
  <c r="B123" i="1" s="1"/>
  <c r="G303" i="12" l="1"/>
  <c r="B124" i="1" s="1"/>
  <c r="F124" i="1" s="1"/>
  <c r="I124" i="1" s="1"/>
  <c r="L123" i="1"/>
  <c r="I123" i="1"/>
  <c r="D374" i="12"/>
  <c r="D375" i="12" s="1"/>
  <c r="D376" i="12" s="1"/>
  <c r="D377" i="12" s="1"/>
  <c r="D378" i="12" s="1"/>
  <c r="D379" i="12" s="1"/>
  <c r="D380" i="12" s="1"/>
  <c r="D381" i="12" s="1"/>
  <c r="D382" i="12" s="1"/>
  <c r="D383" i="12" s="1"/>
  <c r="D384" i="12" s="1"/>
  <c r="D385" i="12" s="1"/>
  <c r="L124" i="1" l="1"/>
  <c r="G304" i="12"/>
  <c r="B125" i="1" s="1"/>
  <c r="F125" i="1" s="1"/>
  <c r="D386" i="12"/>
  <c r="D387" i="12" s="1"/>
  <c r="D388" i="12" s="1"/>
  <c r="D389" i="12" s="1"/>
  <c r="D390" i="12" s="1"/>
  <c r="D391" i="12" s="1"/>
  <c r="D392" i="12" s="1"/>
  <c r="D393" i="12" s="1"/>
  <c r="D394" i="12" s="1"/>
  <c r="D395" i="12" s="1"/>
  <c r="D396" i="12" s="1"/>
  <c r="D397" i="12" s="1"/>
  <c r="D398" i="12" s="1"/>
  <c r="D399" i="12" s="1"/>
  <c r="D400" i="12" s="1"/>
  <c r="D401" i="12" s="1"/>
  <c r="D402" i="12" s="1"/>
  <c r="D403" i="12" s="1"/>
  <c r="G305" i="12" l="1"/>
  <c r="B126" i="1" s="1"/>
  <c r="I125" i="1"/>
  <c r="L125" i="1"/>
  <c r="I126" i="1" l="1"/>
  <c r="L126" i="1"/>
</calcChain>
</file>

<file path=xl/sharedStrings.xml><?xml version="1.0" encoding="utf-8"?>
<sst xmlns="http://schemas.openxmlformats.org/spreadsheetml/2006/main" count="1016" uniqueCount="390">
  <si>
    <t>Año</t>
  </si>
  <si>
    <t>Promedio anual
Diciembre 2015=100</t>
  </si>
  <si>
    <t>M1: Billetes en poder del público + depósitos en cuenta corriente</t>
  </si>
  <si>
    <t>y</t>
  </si>
  <si>
    <t>p</t>
  </si>
  <si>
    <t>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</si>
  <si>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</si>
  <si>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</si>
  <si>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</si>
  <si>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</si>
  <si>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</si>
  <si>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</si>
  <si>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</si>
  <si>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</si>
  <si>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</si>
  <si>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</si>
  <si>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</si>
  <si>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</si>
  <si>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</si>
  <si>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</si>
  <si>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</si>
  <si>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</si>
  <si>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</si>
  <si>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</si>
  <si>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</si>
  <si>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</si>
  <si>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</si>
  <si>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</si>
  <si>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</si>
  <si>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</si>
  <si>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</si>
  <si>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D1m</t>
  </si>
  <si>
    <t>D1p</t>
  </si>
  <si>
    <t>D1y</t>
  </si>
  <si>
    <t>REG1 : reg D1p D1m</t>
  </si>
  <si>
    <t>REG1 : hat</t>
  </si>
  <si>
    <t>REG 2 : reg D1y  D1m</t>
  </si>
  <si>
    <t>D5m</t>
  </si>
  <si>
    <t>D5p</t>
  </si>
  <si>
    <t>D5y</t>
  </si>
  <si>
    <t>REG2 : hat</t>
  </si>
  <si>
    <t>D1m : D1p&lt;50</t>
  </si>
  <si>
    <t>D1y : D1p&lt;50</t>
  </si>
  <si>
    <t>D1p: D1p&lt;50</t>
  </si>
  <si>
    <t>REG 2 : reg D5y  D5m</t>
  </si>
  <si>
    <t>REG1 : reg D5p D5m</t>
  </si>
  <si>
    <t>indice_tiempo</t>
  </si>
  <si>
    <t>pib_precios_corrientes</t>
  </si>
  <si>
    <t>pib_precios_2004</t>
  </si>
  <si>
    <t>tcn_pesos_dolares</t>
  </si>
  <si>
    <t>pib_dolares_precios_corrientes</t>
  </si>
  <si>
    <t>poblacion</t>
  </si>
  <si>
    <t>pib_per_capita_pesos_corrientes</t>
  </si>
  <si>
    <t>pib_per_capita_dolares_corrientes</t>
  </si>
  <si>
    <t>indice_precios_constantes</t>
  </si>
  <si>
    <t>100.0</t>
  </si>
  <si>
    <t>40788453.0</t>
  </si>
  <si>
    <t>41261490.0</t>
  </si>
  <si>
    <t>41733271.0</t>
  </si>
  <si>
    <t>42202935.0</t>
  </si>
  <si>
    <t>42669500.0</t>
  </si>
  <si>
    <t>43131966.0</t>
  </si>
  <si>
    <t>43590368.0</t>
  </si>
  <si>
    <t>44044811.0</t>
  </si>
  <si>
    <t>44494502.0</t>
  </si>
  <si>
    <t>44938712.0</t>
  </si>
  <si>
    <t>45376763.0</t>
  </si>
  <si>
    <t>45808747.0</t>
  </si>
  <si>
    <t>46234830.0</t>
  </si>
  <si>
    <t>46654581.0</t>
  </si>
  <si>
    <t>base_monetaria_circulacion_monetaria_publico</t>
  </si>
  <si>
    <t>depositos_cuenta_corriente_privado</t>
  </si>
  <si>
    <t>base_monetaria_circulacion_monetaria_total</t>
  </si>
  <si>
    <t>base_monetaria_total</t>
  </si>
  <si>
    <t>base_monetaria_circulacion_monetaria_ent_financieras</t>
  </si>
  <si>
    <t>base_monetaria_cuenta_corriente_bcra</t>
  </si>
  <si>
    <t>depositos_cuenta_corriente_total</t>
  </si>
  <si>
    <t>depositos_cuenta_corriente_publico</t>
  </si>
  <si>
    <t>depositos_caja_ahorro_total</t>
  </si>
  <si>
    <t>depositos_caja_ahorro_privado</t>
  </si>
  <si>
    <t>depositos_caja_ahorro_publico</t>
  </si>
  <si>
    <t>2003-01-01</t>
  </si>
  <si>
    <t>2003-02-01</t>
  </si>
  <si>
    <t>2003-03-01</t>
  </si>
  <si>
    <t>2003-04-01</t>
  </si>
  <si>
    <t>2003-05-01</t>
  </si>
  <si>
    <t>2003-06-01</t>
  </si>
  <si>
    <t>2003-07-01</t>
  </si>
  <si>
    <t>2003-08-01</t>
  </si>
  <si>
    <t>2003-09-01</t>
  </si>
  <si>
    <t>2003-10-01</t>
  </si>
  <si>
    <t>2003-11-01</t>
  </si>
  <si>
    <t>2003-12-01</t>
  </si>
  <si>
    <t>2004-01-01</t>
  </si>
  <si>
    <t>2004-02-01</t>
  </si>
  <si>
    <t>2004-03-01</t>
  </si>
  <si>
    <t>2004-04-01</t>
  </si>
  <si>
    <t>2004-05-01</t>
  </si>
  <si>
    <t>2004-06-01</t>
  </si>
  <si>
    <t>2004-07-01</t>
  </si>
  <si>
    <t>2004-08-01</t>
  </si>
  <si>
    <t>2004-09-01</t>
  </si>
  <si>
    <t>2004-10-01</t>
  </si>
  <si>
    <t>2004-11-01</t>
  </si>
  <si>
    <t>2004-12-01</t>
  </si>
  <si>
    <t>2005-01-01</t>
  </si>
  <si>
    <t>2005-02-01</t>
  </si>
  <si>
    <t>2005-03-01</t>
  </si>
  <si>
    <t>2005-04-01</t>
  </si>
  <si>
    <t>2005-05-01</t>
  </si>
  <si>
    <t>2005-06-01</t>
  </si>
  <si>
    <t>2005-07-01</t>
  </si>
  <si>
    <t>2005-08-01</t>
  </si>
  <si>
    <t>2005-09-01</t>
  </si>
  <si>
    <t>2005-10-01</t>
  </si>
  <si>
    <t>2005-11-01</t>
  </si>
  <si>
    <t>2005-12-01</t>
  </si>
  <si>
    <t>2006-01-01</t>
  </si>
  <si>
    <t>2006-02-01</t>
  </si>
  <si>
    <t>2006-03-01</t>
  </si>
  <si>
    <t>2006-04-01</t>
  </si>
  <si>
    <t>2006-05-01</t>
  </si>
  <si>
    <t>2006-06-01</t>
  </si>
  <si>
    <t>2006-07-01</t>
  </si>
  <si>
    <t>2006-08-01</t>
  </si>
  <si>
    <t>2006-09-01</t>
  </si>
  <si>
    <t>2006-10-01</t>
  </si>
  <si>
    <t>2006-11-01</t>
  </si>
  <si>
    <t>2006-12-01</t>
  </si>
  <si>
    <t>2007-01-01</t>
  </si>
  <si>
    <t>2007-02-01</t>
  </si>
  <si>
    <t>2007-03-01</t>
  </si>
  <si>
    <t>2007-04-01</t>
  </si>
  <si>
    <t>2007-05-01</t>
  </si>
  <si>
    <t>2007-06-01</t>
  </si>
  <si>
    <t>2007-07-01</t>
  </si>
  <si>
    <t>2007-08-01</t>
  </si>
  <si>
    <t>2007-09-01</t>
  </si>
  <si>
    <t>2007-10-01</t>
  </si>
  <si>
    <t>2007-11-01</t>
  </si>
  <si>
    <t>2007-12-01</t>
  </si>
  <si>
    <t>2008-01-01</t>
  </si>
  <si>
    <t>2008-02-01</t>
  </si>
  <si>
    <t>2008-03-01</t>
  </si>
  <si>
    <t>2008-04-01</t>
  </si>
  <si>
    <t>2008-05-01</t>
  </si>
  <si>
    <t>2008-06-01</t>
  </si>
  <si>
    <t>2008-07-01</t>
  </si>
  <si>
    <t>2008-08-01</t>
  </si>
  <si>
    <t>2008-09-01</t>
  </si>
  <si>
    <t>2008-10-01</t>
  </si>
  <si>
    <t>2008-11-01</t>
  </si>
  <si>
    <t>2008-12-01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</si>
  <si>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</si>
  <si>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</si>
  <si>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</si>
  <si>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</si>
  <si>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</si>
  <si>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</si>
  <si>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</si>
  <si>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</si>
  <si>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</si>
  <si>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</si>
  <si>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</si>
  <si>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</si>
  <si>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</si>
  <si>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</si>
  <si>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</si>
  <si>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</si>
  <si>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</si>
  <si>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</si>
  <si>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</si>
  <si>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</si>
  <si>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</si>
  <si>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</si>
  <si>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</si>
  <si>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</si>
  <si>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</si>
  <si>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</si>
  <si>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</si>
  <si>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</si>
  <si>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</si>
  <si>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</si>
  <si>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</si>
  <si>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</si>
  <si>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</si>
  <si>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</si>
  <si>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</si>
  <si>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</si>
  <si>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</si>
  <si>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</si>
  <si>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</si>
  <si>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</si>
  <si>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</si>
  <si>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</si>
  <si>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</si>
  <si>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</si>
  <si>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</si>
  <si>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</si>
  <si>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</si>
  <si>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</si>
  <si>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</si>
  <si>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</si>
  <si>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</si>
  <si>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</si>
  <si>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</si>
  <si>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</si>
  <si>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</si>
  <si>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</si>
  <si>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</si>
  <si>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</si>
  <si>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</si>
  <si>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</si>
  <si>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</si>
  <si>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</si>
  <si>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</si>
  <si>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</si>
  <si>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</si>
  <si>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</si>
  <si>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</si>
  <si>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</si>
  <si>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</si>
  <si>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</si>
  <si>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</si>
  <si>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</si>
  <si>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</si>
  <si>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</si>
  <si>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</si>
  <si>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</si>
  <si>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</si>
  <si>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</si>
  <si>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</si>
  <si>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</si>
  <si>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</si>
  <si>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</si>
  <si>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</si>
  <si>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</si>
  <si>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</si>
  <si>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</si>
  <si>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</si>
  <si>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</si>
  <si>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</si>
  <si>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</si>
  <si>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</si>
  <si>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</si>
  <si>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</si>
  <si>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</si>
  <si>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</si>
  <si>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</si>
  <si>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</si>
  <si>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</si>
  <si>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</si>
  <si>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</si>
  <si>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</si>
  <si>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</si>
  <si>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</si>
  <si>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</si>
  <si>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</si>
  <si>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</si>
  <si>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</si>
  <si>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</si>
  <si>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</si>
  <si>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</si>
  <si>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</si>
  <si>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</si>
  <si>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</si>
  <si>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</si>
  <si>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</si>
  <si>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</si>
  <si>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</si>
  <si>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</si>
  <si>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</si>
  <si>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</si>
  <si>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</si>
  <si>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</si>
  <si>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</si>
  <si>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</si>
  <si>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</si>
  <si>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</si>
  <si>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</si>
  <si>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</si>
  <si>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</si>
  <si>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</si>
  <si>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</si>
  <si>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</si>
  <si>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</si>
  <si>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</si>
  <si>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</si>
  <si>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</si>
  <si>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</si>
  <si>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</si>
  <si>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</si>
  <si>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</si>
  <si>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</si>
  <si>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</si>
  <si>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</si>
  <si>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</si>
  <si>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</si>
  <si>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</si>
  <si>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</si>
  <si>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</si>
  <si>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</si>
  <si>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</si>
  <si>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</si>
  <si>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</si>
  <si>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</si>
  <si>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</si>
  <si>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</si>
  <si>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</si>
  <si>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</si>
  <si>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</si>
  <si>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</si>
  <si>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</si>
  <si>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</si>
  <si>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</si>
  <si>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</si>
  <si>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</si>
  <si>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</si>
  <si>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</si>
  <si>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</si>
  <si>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</si>
  <si>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</si>
  <si>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</si>
  <si>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</si>
  <si>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</si>
  <si>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</si>
  <si>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</si>
  <si>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</si>
  <si>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</si>
  <si>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</si>
  <si>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</si>
  <si>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</si>
  <si>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</si>
  <si>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</si>
  <si>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</si>
  <si>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</si>
  <si>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</si>
  <si>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</si>
  <si>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</si>
  <si>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</si>
  <si>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PBI</t>
  </si>
  <si>
    <t>AGREGADOS: https://datos.gob.ar/ar/dataset/sspm-agregados-monetarios/archivo/sspm_90.1</t>
  </si>
  <si>
    <t>PBI: https://www.datos.gob.ar/dataset/sspm-producto-interno-bruto-dolares-producto-interno-bruto-per-capita-poblacion/archivo/sspm_9.1</t>
  </si>
  <si>
    <t>MIN</t>
  </si>
  <si>
    <t>El cálculo que hacen es (CREO) base_monetaria_circulacion_monetaria_total + depositos_cuenta_corriente_privado y toman el stock del ultimo mes del año para el año t</t>
  </si>
  <si>
    <t>ipc_ng_nacional</t>
  </si>
  <si>
    <t>base 2016 = 100</t>
  </si>
  <si>
    <t>var %</t>
  </si>
  <si>
    <t>base 2015 = 100</t>
  </si>
  <si>
    <t>promedio anual</t>
  </si>
  <si>
    <t>IPC: https://datos.gob.ar/ar/dataset/sspm-indice-precios-al-consumidor-nacional-ipc-base-diciembre-2016</t>
  </si>
  <si>
    <t>Aca re-escalo la serie que tiene bcra con base en 2016 para que sea 2015 como la de norte y sur y saco el promedio del nivel de precios de cada año</t>
  </si>
  <si>
    <t>Norte y sur</t>
  </si>
  <si>
    <t>ANUAL</t>
  </si>
  <si>
    <t>MENSUAL</t>
  </si>
  <si>
    <t>A</t>
  </si>
  <si>
    <t>B</t>
  </si>
  <si>
    <t>Norte y Sur</t>
  </si>
  <si>
    <t>Norte y Sur en millones</t>
  </si>
  <si>
    <t>ERROR^2</t>
  </si>
  <si>
    <t>PIB a precios de mercado (mill. $ de 2004)</t>
  </si>
  <si>
    <t>m1 = 2 - 7</t>
  </si>
  <si>
    <t>M1 = A+B</t>
  </si>
  <si>
    <t>pib_precios_2004_mil</t>
  </si>
  <si>
    <t>M1</t>
  </si>
  <si>
    <t>IPC</t>
  </si>
  <si>
    <t>A.reg D1p D1m</t>
  </si>
  <si>
    <t>A.reg D1y D1m</t>
  </si>
  <si>
    <t>B.reg D5p D5m</t>
  </si>
  <si>
    <t>B.reg D5y D5m</t>
  </si>
  <si>
    <t>REG 2 d1p&lt;50 : reg D5y  D5m</t>
  </si>
  <si>
    <t>REG1 d1p&lt;50 : reg D5p D5m</t>
  </si>
  <si>
    <t>C.d1p&lt;50 reg D1p D1m</t>
  </si>
  <si>
    <t>C.d1p&lt;50 reg D5y D5m</t>
  </si>
  <si>
    <t>C.d1p&lt;50 reg D5p D5m</t>
  </si>
  <si>
    <t>REG1 d1p&lt;50 : reg D1p D1m</t>
  </si>
  <si>
    <t>REG 2 d1p&lt;50 : reg D1y  D1m</t>
  </si>
  <si>
    <t>C.d1p&lt;50 reg D1y D1m</t>
  </si>
  <si>
    <t>D5p: D1p&lt;50</t>
  </si>
  <si>
    <t>D5m : D1p&lt;50</t>
  </si>
  <si>
    <t>D5y : D1p&lt;50</t>
  </si>
  <si>
    <t>EB.reg D5y D5m</t>
  </si>
  <si>
    <t>EB.reg D5p D5m</t>
  </si>
  <si>
    <t>EA.reg D1p D1m</t>
  </si>
  <si>
    <t>EA.reg D1y D1m</t>
  </si>
  <si>
    <t>EC.d1p&lt;50 reg D5y D5m</t>
  </si>
  <si>
    <t>EC.d1p&lt;50 reg D5p D5m</t>
  </si>
  <si>
    <t/>
  </si>
  <si>
    <t>EC.d1p&lt;50 reg D1p D1m</t>
  </si>
  <si>
    <t>EC.d1p&lt;50 reg D1y D1m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</si>
</sst>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.0000_);_(* \(#,##0.0000\);_(* &quot;-&quot;??_);_(@_)"/>
    <numFmt numFmtId="168" formatCode="#,##0.0000000"/>
    <numFmt numFmtId="169" formatCode="_(* #,##0.000_);_(* \(#,##0.000\);_(* &quot;-&quot;??_);_(@_)"/>
    <numFmt numFmtId="171" formatCode="0.000%"/>
    <numFmt numFmtId="177" formatCode="0.0000%"/>
    <numFmt numFmtId="178" formatCode="_ * #,##0.00_ ;_ * \-#,##0.00_ ;_ * &quot;-&quot;??_ ;_ @_ "/>
    <numFmt numFmtId="188" formatCode="_(* #,##0.00000000_);_(* \(#,##0.00000000\);_(* &quot;-&quot;??_);_(@_)"/>
    <numFmt numFmtId="195" formatCode="_(* #,##0_);_(* \(#,##0\);_(* &quot;-&quot;??_);_(@_)"/>
    <numFmt numFmtId="216" formatCode="0.000"/>
  </numFmts>
  <fonts count="15" x14ac:knownFonts="1">
    <font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theme="1"/>
      <name val="Aptos Narrow"/>
      <scheme val="minor"/>
    </font>
    <font>
      <b/>
      <sz val="24"/>
      <color theme="1"/>
      <name val="Aptos Narrow"/>
      <scheme val="minor"/>
    </font>
    <font>
      <sz val="9"/>
      <color theme="1"/>
      <name val="Arial"/>
      <family val="2"/>
    </font>
    <font>
      <b/>
      <sz val="18"/>
      <color theme="1"/>
      <name val="Aptos Narrow"/>
      <scheme val="minor"/>
    </font>
    <font>
      <sz val="11"/>
      <color rgb="FF000000"/>
      <name val="Aptos Narrow"/>
      <scheme val="minor"/>
    </font>
    <font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9">
    <xf numFmtId="0" fontId="0" fillId="0" borderId="0" xfId="0"/>
    <xf numFmtId="43" fontId="0" fillId="0" borderId="0" xfId="4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43" fontId="0" fillId="0" borderId="1" xfId="4" applyFont="1" applyFill="1" applyBorder="1" applyAlignment="1"/>
    <xf numFmtId="0" fontId="0" fillId="0" borderId="3" xfId="0" applyBorder="1"/>
    <xf numFmtId="2" fontId="0" fillId="0" borderId="0" xfId="0" applyNumberFormat="1"/>
    <xf numFmtId="43" fontId="3" fillId="0" borderId="2" xfId="4" applyFont="1" applyFill="1" applyBorder="1" applyAlignment="1">
      <alignment horizontal="center"/>
    </xf>
    <xf numFmtId="43" fontId="0" fillId="0" borderId="0" xfId="4" applyFont="1" applyFill="1" applyBorder="1" applyAlignment="1"/>
    <xf numFmtId="14" fontId="0" fillId="0" borderId="0" xfId="0" applyNumberFormat="1"/>
    <xf numFmtId="3" fontId="0" fillId="0" borderId="0" xfId="0" applyNumberFormat="1"/>
    <xf numFmtId="43" fontId="6" fillId="0" borderId="0" xfId="4" applyFont="1"/>
    <xf numFmtId="164" fontId="6" fillId="0" borderId="0" xfId="4" applyNumberFormat="1" applyFont="1"/>
    <xf numFmtId="0" fontId="4" fillId="0" borderId="0" xfId="0" applyFont="1"/>
    <xf numFmtId="3" fontId="4" fillId="0" borderId="0" xfId="0" applyNumberFormat="1" applyFont="1"/>
    <xf numFmtId="49" fontId="0" fillId="0" borderId="0" xfId="0" applyNumberFormat="1"/>
    <xf numFmtId="43" fontId="0" fillId="0" borderId="0" xfId="0" applyNumberFormat="1"/>
    <xf numFmtId="43" fontId="4" fillId="0" borderId="0" xfId="4" applyFont="1"/>
    <xf numFmtId="168" fontId="0" fillId="0" borderId="0" xfId="0" applyNumberFormat="1"/>
    <xf numFmtId="0" fontId="0" fillId="0" borderId="4" xfId="0" applyBorder="1" applyAlignment="1">
      <alignment horizontal="center"/>
    </xf>
    <xf numFmtId="43" fontId="3" fillId="0" borderId="2" xfId="4" applyFont="1" applyFill="1" applyBorder="1" applyAlignment="1">
      <alignment horizontal="center"/>
    </xf>
    <xf numFmtId="43" fontId="4" fillId="0" borderId="0" xfId="4" applyFont="1" applyAlignment="1">
      <alignment wrapText="1"/>
    </xf>
    <xf numFmtId="43" fontId="0" fillId="0" borderId="0" xfId="4" applyFont="1" applyAlignment="1">
      <alignment wrapText="1"/>
    </xf>
    <xf numFmtId="43" fontId="9" fillId="0" borderId="0" xfId="4" applyFont="1" applyAlignment="1">
      <alignment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wrapText="1" shrinkToFit="1"/>
    </xf>
    <xf numFmtId="0" fontId="4" fillId="0" borderId="0" xfId="0" applyFont="1" applyAlignment="1">
      <alignment wrapText="1" shrinkToFit="1"/>
    </xf>
    <xf numFmtId="168" fontId="0" fillId="0" borderId="0" xfId="0" applyNumberFormat="1" applyAlignment="1">
      <alignment wrapText="1" shrinkToFit="1"/>
    </xf>
    <xf numFmtId="14" fontId="0" fillId="0" borderId="0" xfId="0" applyNumberFormat="1" applyAlignment="1">
      <alignment wrapText="1" shrinkToFit="1"/>
    </xf>
    <xf numFmtId="3" fontId="0" fillId="0" borderId="0" xfId="0" applyNumberFormat="1" applyAlignment="1">
      <alignment wrapText="1" shrinkToFit="1"/>
    </xf>
    <xf numFmtId="3" fontId="4" fillId="0" borderId="0" xfId="0" applyNumberFormat="1" applyFont="1" applyAlignment="1">
      <alignment wrapText="1" shrinkToFit="1"/>
    </xf>
    <xf numFmtId="43" fontId="8" fillId="0" borderId="0" xfId="0" applyNumberFormat="1" applyFont="1"/>
    <xf numFmtId="171" fontId="0" fillId="0" borderId="0" xfId="5" applyNumberFormat="1" applyFont="1"/>
    <xf numFmtId="178" fontId="11" fillId="0" borderId="0" xfId="0" applyNumberFormat="1" applyFont="1"/>
    <xf numFmtId="177" fontId="0" fillId="0" borderId="0" xfId="5" applyNumberFormat="1" applyFont="1"/>
    <xf numFmtId="188" fontId="6" fillId="0" borderId="0" xfId="4" applyNumberFormat="1" applyFont="1"/>
    <xf numFmtId="43" fontId="6" fillId="0" borderId="0" xfId="4" applyNumberFormat="1" applyFont="1"/>
    <xf numFmtId="0" fontId="10" fillId="0" borderId="0" xfId="0" applyFont="1"/>
    <xf numFmtId="0" fontId="12" fillId="0" borderId="0" xfId="0" applyFont="1"/>
    <xf numFmtId="164" fontId="13" fillId="0" borderId="0" xfId="0" applyNumberFormat="1" applyFont="1"/>
    <xf numFmtId="195" fontId="0" fillId="0" borderId="0" xfId="4" applyNumberFormat="1" applyFont="1"/>
    <xf numFmtId="2" fontId="4" fillId="0" borderId="0" xfId="0" applyNumberFormat="1" applyFont="1"/>
    <xf numFmtId="169" fontId="4" fillId="0" borderId="0" xfId="4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216" fontId="0" fillId="0" borderId="0" xfId="0" applyNumberFormat="1"/>
    <xf numFmtId="216" fontId="6" fillId="0" borderId="0" xfId="4" applyNumberFormat="1" applyFont="1"/>
    <xf numFmtId="216" fontId="4" fillId="0" borderId="0" xfId="0" applyNumberFormat="1" applyFont="1"/>
    <xf numFmtId="188" fontId="14" fillId="0" borderId="0" xfId="4" applyNumberFormat="1" applyFont="1" applyAlignment="1">
      <alignment horizontal="center" vertical="center" wrapText="1"/>
    </xf>
    <xf numFmtId="188" fontId="14" fillId="0" borderId="0" xfId="4" applyNumberFormat="1" applyFont="1" applyAlignment="1">
      <alignment horizontal="center" vertical="center"/>
    </xf>
    <xf numFmtId="188" fontId="5" fillId="0" borderId="0" xfId="4" applyNumberFormat="1" applyFont="1"/>
    <xf numFmtId="188" fontId="14" fillId="0" borderId="0" xfId="4" applyNumberFormat="1" applyFont="1" applyBorder="1" applyAlignment="1">
      <alignment horizontal="center" vertical="center"/>
    </xf>
    <xf numFmtId="188" fontId="14" fillId="0" borderId="5" xfId="4" applyNumberFormat="1" applyFont="1" applyBorder="1" applyAlignment="1">
      <alignment horizontal="center" vertical="center"/>
    </xf>
    <xf numFmtId="188" fontId="6" fillId="0" borderId="0" xfId="4" applyNumberFormat="1" applyFont="1" applyBorder="1"/>
    <xf numFmtId="188" fontId="6" fillId="0" borderId="5" xfId="4" applyNumberFormat="1" applyFont="1" applyBorder="1"/>
    <xf numFmtId="188" fontId="5" fillId="0" borderId="0" xfId="4" applyNumberFormat="1" applyFont="1" applyBorder="1"/>
    <xf numFmtId="188" fontId="5" fillId="0" borderId="5" xfId="4" applyNumberFormat="1" applyFont="1" applyBorder="1"/>
    <xf numFmtId="43" fontId="6" fillId="0" borderId="0" xfId="4" applyFont="1" applyBorder="1"/>
    <xf numFmtId="43" fontId="6" fillId="0" borderId="5" xfId="4" applyFont="1" applyBorder="1"/>
    <xf numFmtId="43" fontId="4" fillId="0" borderId="5" xfId="4" applyFont="1" applyBorder="1"/>
    <xf numFmtId="188" fontId="14" fillId="0" borderId="5" xfId="4" applyNumberFormat="1" applyFont="1" applyBorder="1" applyAlignment="1">
      <alignment horizontal="center" vertical="center" wrapText="1"/>
    </xf>
    <xf numFmtId="188" fontId="4" fillId="0" borderId="5" xfId="4" applyNumberFormat="1" applyFont="1" applyBorder="1"/>
    <xf numFmtId="164" fontId="6" fillId="0" borderId="5" xfId="4" applyNumberFormat="1" applyFont="1" applyBorder="1"/>
    <xf numFmtId="1" fontId="6" fillId="0" borderId="5" xfId="4" applyNumberFormat="1" applyFont="1" applyBorder="1"/>
    <xf numFmtId="1" fontId="5" fillId="0" borderId="5" xfId="4" applyNumberFormat="1" applyFont="1" applyBorder="1"/>
  </cellXfs>
  <cellStyles count="6">
    <cellStyle name="Comma" xfId="4" builtinId="3"/>
    <cellStyle name="Normal" xfId="0" builtinId="0"/>
    <cellStyle name="Normal 2" xfId="1" xr:uid="{1A5F4A8F-3823-CC41-A272-71539452D613}"/>
    <cellStyle name="Normal 3" xfId="2" xr:uid="{6EDFB024-E2A9-5E42-9910-A283AB2D5D0D}"/>
    <cellStyle name="Normal 4" xfId="3" xr:uid="{69BA96EF-9E88-464F-8FE8-5096174BCD8B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kern="1200" cap="none" spc="0" baseline="0">
                <a:solidFill>
                  <a:schemeClr val="accent3"/>
                </a:solidFill>
              </a:rPr>
              <a:t>A : P = b0 + b1*M : Rezagos de 1 periodo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'Ej3.A'!$B$2</c:f>
              <c:strCache>
                <c:ptCount val="1"/>
                <c:pt idx="0">
                  <c:v>D1p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92D050">
                    <a:alpha val="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01-EC4B-B5F2-7BB36BEE0F1F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1,0382x - 3,4219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0,9344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'Ej3.A'!$A$3:$A$120</c:f>
              <c:numCache>
                <c:formatCode>General</c:formatCode>
                <c:ptCount val="118"/>
                <c:pt idx="0">
                  <c:v>10.367842947484185</c:v>
                </c:pt>
                <c:pt idx="1">
                  <c:v>-14.66034741918758</c:v>
                </c:pt>
                <c:pt idx="2">
                  <c:v>26.326354510363537</c:v>
                </c:pt>
                <c:pt idx="3">
                  <c:v>21.184399606027604</c:v>
                </c:pt>
                <c:pt idx="4">
                  <c:v>21.95005600357085</c:v>
                </c:pt>
                <c:pt idx="5">
                  <c:v>-5.0909196053655847</c:v>
                </c:pt>
                <c:pt idx="6">
                  <c:v>1.3730192811902242</c:v>
                </c:pt>
                <c:pt idx="7">
                  <c:v>18.484362622666417</c:v>
                </c:pt>
                <c:pt idx="8">
                  <c:v>23.665388941254939</c:v>
                </c:pt>
                <c:pt idx="9">
                  <c:v>9.2957876177354848</c:v>
                </c:pt>
                <c:pt idx="10">
                  <c:v>-0.63607665618086173</c:v>
                </c:pt>
                <c:pt idx="11">
                  <c:v>13.614874831501567</c:v>
                </c:pt>
                <c:pt idx="12">
                  <c:v>-22.672992694543659</c:v>
                </c:pt>
                <c:pt idx="13">
                  <c:v>-2.8341978002275781</c:v>
                </c:pt>
                <c:pt idx="14">
                  <c:v>2.2335953942063114</c:v>
                </c:pt>
                <c:pt idx="15">
                  <c:v>4.3228734550821102</c:v>
                </c:pt>
                <c:pt idx="16">
                  <c:v>11.092194527643784</c:v>
                </c:pt>
                <c:pt idx="17">
                  <c:v>25.598889422160553</c:v>
                </c:pt>
                <c:pt idx="18">
                  <c:v>7.0723551543512286</c:v>
                </c:pt>
                <c:pt idx="19">
                  <c:v>6.2053988959931417E-2</c:v>
                </c:pt>
                <c:pt idx="20">
                  <c:v>-16.632121544751399</c:v>
                </c:pt>
                <c:pt idx="21">
                  <c:v>6.1098545265128479</c:v>
                </c:pt>
                <c:pt idx="22">
                  <c:v>19.249249185337014</c:v>
                </c:pt>
                <c:pt idx="23">
                  <c:v>2.3596600438397175</c:v>
                </c:pt>
                <c:pt idx="24">
                  <c:v>-3.0442035041899018</c:v>
                </c:pt>
                <c:pt idx="25">
                  <c:v>8.5531557162093819</c:v>
                </c:pt>
                <c:pt idx="26">
                  <c:v>6.2631817512478705</c:v>
                </c:pt>
                <c:pt idx="27">
                  <c:v>7.0045295447799916</c:v>
                </c:pt>
                <c:pt idx="28">
                  <c:v>-6.4630564029622306</c:v>
                </c:pt>
                <c:pt idx="29">
                  <c:v>-1.8831081726405685</c:v>
                </c:pt>
                <c:pt idx="30">
                  <c:v>-16.025565383771223</c:v>
                </c:pt>
                <c:pt idx="31">
                  <c:v>4.1972242889427136</c:v>
                </c:pt>
                <c:pt idx="32">
                  <c:v>4.8897408525800046</c:v>
                </c:pt>
                <c:pt idx="33">
                  <c:v>0.32119941961745724</c:v>
                </c:pt>
                <c:pt idx="34">
                  <c:v>0.74547736080212701</c:v>
                </c:pt>
                <c:pt idx="35">
                  <c:v>15.589224692023151</c:v>
                </c:pt>
                <c:pt idx="36">
                  <c:v>8.2309768268178374</c:v>
                </c:pt>
                <c:pt idx="37">
                  <c:v>-4.0525912381422557</c:v>
                </c:pt>
                <c:pt idx="38">
                  <c:v>8.1882880834458049</c:v>
                </c:pt>
                <c:pt idx="39">
                  <c:v>-2.477284043749961</c:v>
                </c:pt>
                <c:pt idx="40">
                  <c:v>24.236551470169054</c:v>
                </c:pt>
                <c:pt idx="41">
                  <c:v>15.842861362658756</c:v>
                </c:pt>
                <c:pt idx="42">
                  <c:v>18.043784118330297</c:v>
                </c:pt>
                <c:pt idx="43">
                  <c:v>21.237062423117159</c:v>
                </c:pt>
                <c:pt idx="44">
                  <c:v>17.58546769006335</c:v>
                </c:pt>
                <c:pt idx="45">
                  <c:v>27.694150430299036</c:v>
                </c:pt>
                <c:pt idx="46">
                  <c:v>19.187224076728349</c:v>
                </c:pt>
                <c:pt idx="47">
                  <c:v>29.565256565869724</c:v>
                </c:pt>
                <c:pt idx="48">
                  <c:v>24.395368375448356</c:v>
                </c:pt>
                <c:pt idx="49">
                  <c:v>22.667602015976218</c:v>
                </c:pt>
                <c:pt idx="50">
                  <c:v>19.308029059268961</c:v>
                </c:pt>
                <c:pt idx="51">
                  <c:v>12.86212457628606</c:v>
                </c:pt>
                <c:pt idx="52">
                  <c:v>21.5539755041533</c:v>
                </c:pt>
                <c:pt idx="53">
                  <c:v>15.099567243215173</c:v>
                </c:pt>
                <c:pt idx="54">
                  <c:v>16.226936552120996</c:v>
                </c:pt>
                <c:pt idx="55">
                  <c:v>15.452980366831159</c:v>
                </c:pt>
                <c:pt idx="56">
                  <c:v>11.506788623446162</c:v>
                </c:pt>
                <c:pt idx="57">
                  <c:v>38.001981530805381</c:v>
                </c:pt>
                <c:pt idx="58">
                  <c:v>36.354099668937501</c:v>
                </c:pt>
                <c:pt idx="59">
                  <c:v>22.844052689073191</c:v>
                </c:pt>
                <c:pt idx="60">
                  <c:v>13.980575067976009</c:v>
                </c:pt>
                <c:pt idx="61">
                  <c:v>6.6916195525911437</c:v>
                </c:pt>
                <c:pt idx="62">
                  <c:v>25.289640959471793</c:v>
                </c:pt>
                <c:pt idx="63">
                  <c:v>33.553649123330189</c:v>
                </c:pt>
                <c:pt idx="64">
                  <c:v>22.903192047398633</c:v>
                </c:pt>
                <c:pt idx="65">
                  <c:v>30.025243723323889</c:v>
                </c:pt>
                <c:pt idx="66">
                  <c:v>26.051879079764582</c:v>
                </c:pt>
                <c:pt idx="67">
                  <c:v>23.727001088138834</c:v>
                </c:pt>
                <c:pt idx="68">
                  <c:v>10.154328454146455</c:v>
                </c:pt>
                <c:pt idx="69">
                  <c:v>18.237606161764507</c:v>
                </c:pt>
                <c:pt idx="70">
                  <c:v>31.437004094215879</c:v>
                </c:pt>
                <c:pt idx="71">
                  <c:v>36.197925911269046</c:v>
                </c:pt>
                <c:pt idx="72">
                  <c:v>66.648455102400249</c:v>
                </c:pt>
                <c:pt idx="73">
                  <c:v>45.720302479640132</c:v>
                </c:pt>
                <c:pt idx="74">
                  <c:v>107.50639160802807</c:v>
                </c:pt>
                <c:pt idx="75">
                  <c:v>127.08265717277752</c:v>
                </c:pt>
                <c:pt idx="76">
                  <c:v>81.053472481311189</c:v>
                </c:pt>
                <c:pt idx="77">
                  <c:v>99.365658387326491</c:v>
                </c:pt>
                <c:pt idx="78">
                  <c:v>89.805466897210181</c:v>
                </c:pt>
                <c:pt idx="79">
                  <c:v>68.194869238546829</c:v>
                </c:pt>
                <c:pt idx="80">
                  <c:v>52.198795538256789</c:v>
                </c:pt>
                <c:pt idx="81">
                  <c:v>116.65077895135569</c:v>
                </c:pt>
                <c:pt idx="82">
                  <c:v>155.24384684696946</c:v>
                </c:pt>
                <c:pt idx="83">
                  <c:v>182.78205060072904</c:v>
                </c:pt>
                <c:pt idx="84">
                  <c:v>193.34794150658664</c:v>
                </c:pt>
                <c:pt idx="85">
                  <c:v>61.800484385926779</c:v>
                </c:pt>
                <c:pt idx="86">
                  <c:v>81.029245092421931</c:v>
                </c:pt>
                <c:pt idx="87">
                  <c:v>147.61812643000721</c:v>
                </c:pt>
                <c:pt idx="88">
                  <c:v>373.80091097357263</c:v>
                </c:pt>
                <c:pt idx="89">
                  <c:v>246.06153997117985</c:v>
                </c:pt>
                <c:pt idx="90">
                  <c:v>93.374744927282194</c:v>
                </c:pt>
                <c:pt idx="91">
                  <c:v>42.320665182096207</c:v>
                </c:pt>
                <c:pt idx="92">
                  <c:v>26.905217700980444</c:v>
                </c:pt>
                <c:pt idx="93">
                  <c:v>12.202227767356177</c:v>
                </c:pt>
                <c:pt idx="94">
                  <c:v>1.6589714632843311</c:v>
                </c:pt>
                <c:pt idx="95">
                  <c:v>11.927921804541342</c:v>
                </c:pt>
                <c:pt idx="96">
                  <c:v>14.067665978755528</c:v>
                </c:pt>
                <c:pt idx="97">
                  <c:v>1.8194470812705532</c:v>
                </c:pt>
                <c:pt idx="98">
                  <c:v>-1.5264822918219068</c:v>
                </c:pt>
                <c:pt idx="99">
                  <c:v>-9.0050138982380901</c:v>
                </c:pt>
                <c:pt idx="100">
                  <c:v>-4.8623380857289789</c:v>
                </c:pt>
                <c:pt idx="101">
                  <c:v>44.733157845556804</c:v>
                </c:pt>
                <c:pt idx="102">
                  <c:v>40.122642019364108</c:v>
                </c:pt>
                <c:pt idx="103">
                  <c:v>21.685131729164198</c:v>
                </c:pt>
                <c:pt idx="104">
                  <c:v>25.535455146842878</c:v>
                </c:pt>
                <c:pt idx="105">
                  <c:v>18.598718865810682</c:v>
                </c:pt>
                <c:pt idx="106">
                  <c:v>24.289968480342239</c:v>
                </c:pt>
                <c:pt idx="107">
                  <c:v>10.278500787710598</c:v>
                </c:pt>
                <c:pt idx="108">
                  <c:v>14.414935702638587</c:v>
                </c:pt>
                <c:pt idx="109">
                  <c:v>28.285497507635071</c:v>
                </c:pt>
                <c:pt idx="110">
                  <c:v>26.453153433240217</c:v>
                </c:pt>
                <c:pt idx="111">
                  <c:v>31.791690160780206</c:v>
                </c:pt>
                <c:pt idx="112">
                  <c:v>20.170581415553102</c:v>
                </c:pt>
                <c:pt idx="113">
                  <c:v>23.051032631559565</c:v>
                </c:pt>
                <c:pt idx="114">
                  <c:v>27.453683820863972</c:v>
                </c:pt>
                <c:pt idx="115">
                  <c:v>25.209792469856751</c:v>
                </c:pt>
                <c:pt idx="116">
                  <c:v>31.184650937374059</c:v>
                </c:pt>
                <c:pt idx="117">
                  <c:v>6.8074833843223104</c:v>
                </c:pt>
              </c:numCache>
            </c:numRef>
          </c:xVal>
          <c:yVal>
            <c:numRef>
              <c:f>'Ej3.A'!$B$3:$B$120</c:f>
              <c:numCache>
                <c:formatCode>General</c:formatCode>
                <c:ptCount val="118"/>
                <c:pt idx="0">
                  <c:v>-2.7053047471710556</c:v>
                </c:pt>
                <c:pt idx="1">
                  <c:v>7.5108603069693913</c:v>
                </c:pt>
                <c:pt idx="2">
                  <c:v>-2.8090124352285528</c:v>
                </c:pt>
                <c:pt idx="3">
                  <c:v>-1.2284448135567061</c:v>
                </c:pt>
                <c:pt idx="4">
                  <c:v>6.934595805567767</c:v>
                </c:pt>
                <c:pt idx="5">
                  <c:v>2.2265378109402434</c:v>
                </c:pt>
                <c:pt idx="6">
                  <c:v>1.0152371464020149</c:v>
                </c:pt>
                <c:pt idx="7">
                  <c:v>2.7786846712206881</c:v>
                </c:pt>
                <c:pt idx="8">
                  <c:v>0.77260234943210548</c:v>
                </c:pt>
                <c:pt idx="9">
                  <c:v>3.1812831712070277</c:v>
                </c:pt>
                <c:pt idx="10">
                  <c:v>-1.8054652911818181</c:v>
                </c:pt>
                <c:pt idx="11">
                  <c:v>5.847895404842518</c:v>
                </c:pt>
                <c:pt idx="12">
                  <c:v>1.0918693805116675</c:v>
                </c:pt>
                <c:pt idx="13">
                  <c:v>0</c:v>
                </c:pt>
                <c:pt idx="14">
                  <c:v>7.5018120368440577</c:v>
                </c:pt>
                <c:pt idx="15">
                  <c:v>7.1005736998319691</c:v>
                </c:pt>
                <c:pt idx="16">
                  <c:v>15.746743245325234</c:v>
                </c:pt>
                <c:pt idx="17">
                  <c:v>23.251048883845016</c:v>
                </c:pt>
                <c:pt idx="18">
                  <c:v>-6.2698594215564896</c:v>
                </c:pt>
                <c:pt idx="19">
                  <c:v>15.825987257739271</c:v>
                </c:pt>
                <c:pt idx="20">
                  <c:v>-11.819110283618173</c:v>
                </c:pt>
                <c:pt idx="21">
                  <c:v>-17.22565276321788</c:v>
                </c:pt>
                <c:pt idx="22">
                  <c:v>-1.8635131843613095</c:v>
                </c:pt>
                <c:pt idx="23">
                  <c:v>1.8635131843613095</c:v>
                </c:pt>
                <c:pt idx="24">
                  <c:v>-2.7566829832654349</c:v>
                </c:pt>
                <c:pt idx="25">
                  <c:v>-2.9413885206295731</c:v>
                </c:pt>
                <c:pt idx="26">
                  <c:v>-1.0359085312948935</c:v>
                </c:pt>
                <c:pt idx="27">
                  <c:v>-0.93795781440988435</c:v>
                </c:pt>
                <c:pt idx="28">
                  <c:v>0.93795781440988435</c:v>
                </c:pt>
                <c:pt idx="29">
                  <c:v>1.0359085312948935</c:v>
                </c:pt>
                <c:pt idx="30">
                  <c:v>-15.001331356129555</c:v>
                </c:pt>
                <c:pt idx="31">
                  <c:v>-10.848494385660956</c:v>
                </c:pt>
                <c:pt idx="32">
                  <c:v>12.03874032716854</c:v>
                </c:pt>
                <c:pt idx="33">
                  <c:v>-12.03874032716854</c:v>
                </c:pt>
                <c:pt idx="34">
                  <c:v>5.8103919564256756</c:v>
                </c:pt>
                <c:pt idx="35">
                  <c:v>8.1277790864838551</c:v>
                </c:pt>
                <c:pt idx="36">
                  <c:v>2.6078127355038561</c:v>
                </c:pt>
                <c:pt idx="37">
                  <c:v>-0.66523430611056256</c:v>
                </c:pt>
                <c:pt idx="38">
                  <c:v>1.5582707206572621</c:v>
                </c:pt>
                <c:pt idx="39">
                  <c:v>2.2172162106372184</c:v>
                </c:pt>
                <c:pt idx="40">
                  <c:v>2.6120888075634952</c:v>
                </c:pt>
                <c:pt idx="41">
                  <c:v>5.5171583613329744</c:v>
                </c:pt>
                <c:pt idx="42">
                  <c:v>1.1091968140039654</c:v>
                </c:pt>
                <c:pt idx="43">
                  <c:v>-0.31072008427486253</c:v>
                </c:pt>
                <c:pt idx="44">
                  <c:v>18.018696112376631</c:v>
                </c:pt>
                <c:pt idx="45">
                  <c:v>16.273548127254145</c:v>
                </c:pt>
                <c:pt idx="46">
                  <c:v>12.70379632320342</c:v>
                </c:pt>
                <c:pt idx="47">
                  <c:v>12.307601746520902</c:v>
                </c:pt>
                <c:pt idx="48">
                  <c:v>27.077608416041343</c:v>
                </c:pt>
                <c:pt idx="49">
                  <c:v>22.743376235102986</c:v>
                </c:pt>
                <c:pt idx="50">
                  <c:v>31.28282926771071</c:v>
                </c:pt>
                <c:pt idx="51">
                  <c:v>32.648952679262777</c:v>
                </c:pt>
                <c:pt idx="52">
                  <c:v>3.9256710305163978</c:v>
                </c:pt>
                <c:pt idx="53">
                  <c:v>3.7773550897188812</c:v>
                </c:pt>
                <c:pt idx="54">
                  <c:v>11.616311953688196</c:v>
                </c:pt>
                <c:pt idx="55">
                  <c:v>12.558603939245572</c:v>
                </c:pt>
                <c:pt idx="56">
                  <c:v>22.058055274548138</c:v>
                </c:pt>
                <c:pt idx="57">
                  <c:v>27.476744264774311</c:v>
                </c:pt>
                <c:pt idx="58">
                  <c:v>75.94031907488592</c:v>
                </c:pt>
                <c:pt idx="59">
                  <c:v>24.125201888744385</c:v>
                </c:pt>
                <c:pt idx="60">
                  <c:v>12.675593851430378</c:v>
                </c:pt>
                <c:pt idx="61">
                  <c:v>24.732519030577649</c:v>
                </c:pt>
                <c:pt idx="62">
                  <c:v>21.570805314282637</c:v>
                </c:pt>
                <c:pt idx="63">
                  <c:v>19.997982882969723</c:v>
                </c:pt>
                <c:pt idx="64">
                  <c:v>25.141968512193458</c:v>
                </c:pt>
                <c:pt idx="65">
                  <c:v>27.658134439076321</c:v>
                </c:pt>
                <c:pt idx="66">
                  <c:v>25.639294810657276</c:v>
                </c:pt>
                <c:pt idx="67">
                  <c:v>15.03775643185925</c:v>
                </c:pt>
                <c:pt idx="68">
                  <c:v>7.3048519656577326</c:v>
                </c:pt>
                <c:pt idx="69">
                  <c:v>12.731620607621608</c:v>
                </c:pt>
                <c:pt idx="70">
                  <c:v>29.805924468432821</c:v>
                </c:pt>
                <c:pt idx="71">
                  <c:v>46.030036088006554</c:v>
                </c:pt>
                <c:pt idx="72">
                  <c:v>47.189513219415247</c:v>
                </c:pt>
                <c:pt idx="73">
                  <c:v>21.683194992073496</c:v>
                </c:pt>
                <c:pt idx="74">
                  <c:v>103.95675841427483</c:v>
                </c:pt>
                <c:pt idx="75">
                  <c:v>169.3804463870361</c:v>
                </c:pt>
                <c:pt idx="76">
                  <c:v>101.53428539917151</c:v>
                </c:pt>
                <c:pt idx="77">
                  <c:v>101.34526899693022</c:v>
                </c:pt>
                <c:pt idx="78">
                  <c:v>95.362533225656065</c:v>
                </c:pt>
                <c:pt idx="79">
                  <c:v>69.696524734066756</c:v>
                </c:pt>
                <c:pt idx="80">
                  <c:v>71.527925629359146</c:v>
                </c:pt>
                <c:pt idx="81">
                  <c:v>97.371683671261337</c:v>
                </c:pt>
                <c:pt idx="82">
                  <c:v>149.02244015606615</c:v>
                </c:pt>
                <c:pt idx="83">
                  <c:v>198.33733499255803</c:v>
                </c:pt>
                <c:pt idx="84">
                  <c:v>204.40472747809153</c:v>
                </c:pt>
                <c:pt idx="85">
                  <c:v>64.234631316671553</c:v>
                </c:pt>
                <c:pt idx="86">
                  <c:v>83.867930385972926</c:v>
                </c:pt>
                <c:pt idx="87">
                  <c:v>148.82980491794308</c:v>
                </c:pt>
                <c:pt idx="88">
                  <c:v>345.92993798997412</c:v>
                </c:pt>
                <c:pt idx="89">
                  <c:v>318.38556548027702</c:v>
                </c:pt>
                <c:pt idx="90">
                  <c:v>99.942415197271529</c:v>
                </c:pt>
                <c:pt idx="91">
                  <c:v>22.234275784456937</c:v>
                </c:pt>
                <c:pt idx="92">
                  <c:v>10.085407980348894</c:v>
                </c:pt>
                <c:pt idx="93">
                  <c:v>4.092438097638107</c:v>
                </c:pt>
                <c:pt idx="94">
                  <c:v>3.320400272112467</c:v>
                </c:pt>
                <c:pt idx="95">
                  <c:v>0.15552042241597785</c:v>
                </c:pt>
                <c:pt idx="96">
                  <c:v>0.52719654472901389</c:v>
                </c:pt>
                <c:pt idx="97">
                  <c:v>0.88115543282498709</c:v>
                </c:pt>
                <c:pt idx="98">
                  <c:v>-1.1342758392283381</c:v>
                </c:pt>
                <c:pt idx="99">
                  <c:v>-0.15473501809910584</c:v>
                </c:pt>
                <c:pt idx="100">
                  <c:v>-1.0710808325656407</c:v>
                </c:pt>
                <c:pt idx="101">
                  <c:v>23.00675082301553</c:v>
                </c:pt>
                <c:pt idx="102">
                  <c:v>12.612899364852881</c:v>
                </c:pt>
                <c:pt idx="103">
                  <c:v>4.3210032950229849</c:v>
                </c:pt>
                <c:pt idx="104">
                  <c:v>9.2047251761126603</c:v>
                </c:pt>
                <c:pt idx="105">
                  <c:v>10.343889842903042</c:v>
                </c:pt>
                <c:pt idx="106">
                  <c:v>13.369058130593992</c:v>
                </c:pt>
                <c:pt idx="107">
                  <c:v>20.647545811368452</c:v>
                </c:pt>
                <c:pt idx="108">
                  <c:v>15.302277349745808</c:v>
                </c:pt>
                <c:pt idx="109">
                  <c:v>20.256950304244725</c:v>
                </c:pt>
                <c:pt idx="110">
                  <c:v>21.753396079568343</c:v>
                </c:pt>
                <c:pt idx="111">
                  <c:v>21.034514551606343</c:v>
                </c:pt>
                <c:pt idx="112">
                  <c:v>21.976790997901354</c:v>
                </c:pt>
                <c:pt idx="113">
                  <c:v>33.270746527740556</c:v>
                </c:pt>
                <c:pt idx="114">
                  <c:v>25.684117052971178</c:v>
                </c:pt>
                <c:pt idx="115">
                  <c:v>32.406416208649077</c:v>
                </c:pt>
                <c:pt idx="116">
                  <c:v>23.74522902103573</c:v>
                </c:pt>
                <c:pt idx="117">
                  <c:v>29.379062453765759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F-0C4B-BB5E-7664DF7D7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94783"/>
        <c:axId val="381347647"/>
      </c:scatterChart>
      <c:valAx>
        <c:axId val="3809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Base Monetaria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81347647"/>
        <c:crosses val="autoZero"/>
        <c:crossBetween val="midCat"/>
      </c:valAx>
      <c:valAx>
        <c:axId val="3813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Nivel de Preciios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809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kern="1200" cap="none" spc="0" baseline="0">
                <a:solidFill>
                  <a:schemeClr val="accent3"/>
                </a:solidFill>
              </a:rPr>
              <a:t>E A : Y = b0 + b1*M :  Rezagos de 1 periodo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84389518894998E-4"/>
                  <c:y val="-0.103618481637464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0,00x + 2,74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0,00</a:t>
                    </a:r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'Ej3.E-A'!$A$3:$A$125</c:f>
              <c:numCache>
                <c:formatCode>General</c:formatCode>
                <c:ptCount val="123"/>
                <c:pt idx="0">
                  <c:v>10.367842947484185</c:v>
                </c:pt>
                <c:pt idx="1">
                  <c:v>-14.66034741918758</c:v>
                </c:pt>
                <c:pt idx="2">
                  <c:v>26.326354510363537</c:v>
                </c:pt>
                <c:pt idx="3">
                  <c:v>21.184399606027604</c:v>
                </c:pt>
                <c:pt idx="4">
                  <c:v>21.95005600357085</c:v>
                </c:pt>
                <c:pt idx="5">
                  <c:v>-5.0909196053655847</c:v>
                </c:pt>
                <c:pt idx="6">
                  <c:v>1.3730192811902242</c:v>
                </c:pt>
                <c:pt idx="7">
                  <c:v>18.484362622666417</c:v>
                </c:pt>
                <c:pt idx="8">
                  <c:v>23.665388941254939</c:v>
                </c:pt>
                <c:pt idx="9">
                  <c:v>9.2957876177354848</c:v>
                </c:pt>
                <c:pt idx="10">
                  <c:v>-0.63607665618086173</c:v>
                </c:pt>
                <c:pt idx="11">
                  <c:v>13.614874831501567</c:v>
                </c:pt>
                <c:pt idx="12">
                  <c:v>-22.672992694543659</c:v>
                </c:pt>
                <c:pt idx="13">
                  <c:v>-2.8341978002275781</c:v>
                </c:pt>
                <c:pt idx="14">
                  <c:v>2.2335953942063114</c:v>
                </c:pt>
                <c:pt idx="15">
                  <c:v>4.3228734550821102</c:v>
                </c:pt>
                <c:pt idx="16">
                  <c:v>11.092194527643784</c:v>
                </c:pt>
                <c:pt idx="17">
                  <c:v>25.598889422160553</c:v>
                </c:pt>
                <c:pt idx="18">
                  <c:v>7.0723551543512286</c:v>
                </c:pt>
                <c:pt idx="19">
                  <c:v>6.2053988959931417E-2</c:v>
                </c:pt>
                <c:pt idx="20">
                  <c:v>-16.632121544751399</c:v>
                </c:pt>
                <c:pt idx="21">
                  <c:v>6.1098545265128479</c:v>
                </c:pt>
                <c:pt idx="22">
                  <c:v>19.249249185337014</c:v>
                </c:pt>
                <c:pt idx="23">
                  <c:v>2.3596600438397175</c:v>
                </c:pt>
                <c:pt idx="24">
                  <c:v>-3.0442035041899018</c:v>
                </c:pt>
                <c:pt idx="25">
                  <c:v>8.5531557162093819</c:v>
                </c:pt>
                <c:pt idx="26">
                  <c:v>6.2631817512478705</c:v>
                </c:pt>
                <c:pt idx="27">
                  <c:v>7.0045295447799916</c:v>
                </c:pt>
                <c:pt idx="28">
                  <c:v>-6.4630564029622306</c:v>
                </c:pt>
                <c:pt idx="29">
                  <c:v>-1.8831081726405685</c:v>
                </c:pt>
                <c:pt idx="30">
                  <c:v>-16.025565383771223</c:v>
                </c:pt>
                <c:pt idx="31">
                  <c:v>4.1972242889427136</c:v>
                </c:pt>
                <c:pt idx="32">
                  <c:v>4.8897408525800046</c:v>
                </c:pt>
                <c:pt idx="33">
                  <c:v>0.32119941961745724</c:v>
                </c:pt>
                <c:pt idx="34">
                  <c:v>0.74547736080212701</c:v>
                </c:pt>
                <c:pt idx="35">
                  <c:v>15.589224692023151</c:v>
                </c:pt>
                <c:pt idx="36">
                  <c:v>8.2309768268178374</c:v>
                </c:pt>
                <c:pt idx="37">
                  <c:v>-4.0525912381422557</c:v>
                </c:pt>
                <c:pt idx="38">
                  <c:v>8.1882880834458049</c:v>
                </c:pt>
                <c:pt idx="39">
                  <c:v>-2.477284043749961</c:v>
                </c:pt>
                <c:pt idx="40">
                  <c:v>24.236551470169054</c:v>
                </c:pt>
                <c:pt idx="41">
                  <c:v>15.842861362658756</c:v>
                </c:pt>
                <c:pt idx="42">
                  <c:v>18.043784118330297</c:v>
                </c:pt>
                <c:pt idx="43">
                  <c:v>21.237062423117159</c:v>
                </c:pt>
                <c:pt idx="44">
                  <c:v>17.58546769006335</c:v>
                </c:pt>
                <c:pt idx="45">
                  <c:v>27.694150430299036</c:v>
                </c:pt>
                <c:pt idx="46">
                  <c:v>19.187224076728349</c:v>
                </c:pt>
                <c:pt idx="47">
                  <c:v>29.565256565869724</c:v>
                </c:pt>
                <c:pt idx="48">
                  <c:v>24.395368375448356</c:v>
                </c:pt>
                <c:pt idx="49">
                  <c:v>22.667602015976218</c:v>
                </c:pt>
                <c:pt idx="50">
                  <c:v>19.308029059268961</c:v>
                </c:pt>
                <c:pt idx="51">
                  <c:v>12.86212457628606</c:v>
                </c:pt>
                <c:pt idx="52">
                  <c:v>21.5539755041533</c:v>
                </c:pt>
                <c:pt idx="53">
                  <c:v>15.099567243215173</c:v>
                </c:pt>
                <c:pt idx="54">
                  <c:v>16.226936552120996</c:v>
                </c:pt>
                <c:pt idx="55">
                  <c:v>15.452980366831159</c:v>
                </c:pt>
                <c:pt idx="56">
                  <c:v>11.506788623446162</c:v>
                </c:pt>
                <c:pt idx="57">
                  <c:v>38.001981530805381</c:v>
                </c:pt>
                <c:pt idx="58">
                  <c:v>36.354099668937501</c:v>
                </c:pt>
                <c:pt idx="59">
                  <c:v>22.844052689073191</c:v>
                </c:pt>
                <c:pt idx="60">
                  <c:v>13.980575067976009</c:v>
                </c:pt>
                <c:pt idx="61">
                  <c:v>6.6916195525911437</c:v>
                </c:pt>
                <c:pt idx="62">
                  <c:v>25.289640959471793</c:v>
                </c:pt>
                <c:pt idx="63">
                  <c:v>33.553649123330189</c:v>
                </c:pt>
                <c:pt idx="64">
                  <c:v>22.903192047398633</c:v>
                </c:pt>
                <c:pt idx="65">
                  <c:v>30.025243723323889</c:v>
                </c:pt>
                <c:pt idx="66">
                  <c:v>26.051879079764582</c:v>
                </c:pt>
                <c:pt idx="67">
                  <c:v>23.727001088138834</c:v>
                </c:pt>
                <c:pt idx="68">
                  <c:v>10.154328454146455</c:v>
                </c:pt>
                <c:pt idx="69">
                  <c:v>18.237606161764507</c:v>
                </c:pt>
                <c:pt idx="70">
                  <c:v>31.437004094215879</c:v>
                </c:pt>
                <c:pt idx="71">
                  <c:v>36.197925911269046</c:v>
                </c:pt>
                <c:pt idx="72">
                  <c:v>66.648455102400249</c:v>
                </c:pt>
                <c:pt idx="73">
                  <c:v>45.720302479640132</c:v>
                </c:pt>
                <c:pt idx="74">
                  <c:v>107.50639160802807</c:v>
                </c:pt>
                <c:pt idx="75">
                  <c:v>127.08265717277752</c:v>
                </c:pt>
                <c:pt idx="76">
                  <c:v>81.053472481311189</c:v>
                </c:pt>
                <c:pt idx="77">
                  <c:v>99.365658387326491</c:v>
                </c:pt>
                <c:pt idx="78">
                  <c:v>89.805466897210181</c:v>
                </c:pt>
                <c:pt idx="79">
                  <c:v>68.194869238546829</c:v>
                </c:pt>
                <c:pt idx="80">
                  <c:v>52.198795538256789</c:v>
                </c:pt>
                <c:pt idx="81">
                  <c:v>116.65077895135569</c:v>
                </c:pt>
                <c:pt idx="82">
                  <c:v>155.24384684696946</c:v>
                </c:pt>
                <c:pt idx="83">
                  <c:v>182.78205060072904</c:v>
                </c:pt>
                <c:pt idx="84">
                  <c:v>193.34794150658664</c:v>
                </c:pt>
                <c:pt idx="85">
                  <c:v>61.800484385926779</c:v>
                </c:pt>
                <c:pt idx="86">
                  <c:v>81.029245092421931</c:v>
                </c:pt>
                <c:pt idx="87">
                  <c:v>147.61812643000721</c:v>
                </c:pt>
                <c:pt idx="88">
                  <c:v>373.80091097357263</c:v>
                </c:pt>
                <c:pt idx="89">
                  <c:v>246.06153997117985</c:v>
                </c:pt>
                <c:pt idx="90">
                  <c:v>93.374744927282194</c:v>
                </c:pt>
                <c:pt idx="91">
                  <c:v>42.320665182096207</c:v>
                </c:pt>
                <c:pt idx="92">
                  <c:v>26.905217700980444</c:v>
                </c:pt>
                <c:pt idx="93">
                  <c:v>12.202227767356177</c:v>
                </c:pt>
                <c:pt idx="94">
                  <c:v>1.6589714632843311</c:v>
                </c:pt>
                <c:pt idx="95">
                  <c:v>11.927921804541342</c:v>
                </c:pt>
                <c:pt idx="96">
                  <c:v>14.067665978755528</c:v>
                </c:pt>
                <c:pt idx="97">
                  <c:v>1.8194470812705532</c:v>
                </c:pt>
                <c:pt idx="98">
                  <c:v>-1.5264822918219068</c:v>
                </c:pt>
                <c:pt idx="99">
                  <c:v>-9.0050138982380901</c:v>
                </c:pt>
                <c:pt idx="100">
                  <c:v>-4.8623380857289789</c:v>
                </c:pt>
                <c:pt idx="101">
                  <c:v>44.733157845556804</c:v>
                </c:pt>
                <c:pt idx="102">
                  <c:v>40.122642019364108</c:v>
                </c:pt>
                <c:pt idx="103">
                  <c:v>21.685131729164198</c:v>
                </c:pt>
                <c:pt idx="104">
                  <c:v>25.535455146842878</c:v>
                </c:pt>
                <c:pt idx="105">
                  <c:v>18.598718865810682</c:v>
                </c:pt>
                <c:pt idx="106">
                  <c:v>24.289968480342239</c:v>
                </c:pt>
                <c:pt idx="107">
                  <c:v>10.278500787710598</c:v>
                </c:pt>
                <c:pt idx="108">
                  <c:v>14.414935702638587</c:v>
                </c:pt>
                <c:pt idx="109">
                  <c:v>28.285497507635071</c:v>
                </c:pt>
                <c:pt idx="110">
                  <c:v>26.453153433240217</c:v>
                </c:pt>
                <c:pt idx="111">
                  <c:v>31.791690160780206</c:v>
                </c:pt>
                <c:pt idx="112">
                  <c:v>20.170581415553102</c:v>
                </c:pt>
                <c:pt idx="113">
                  <c:v>23.051032631559565</c:v>
                </c:pt>
                <c:pt idx="114">
                  <c:v>27.453683820863972</c:v>
                </c:pt>
                <c:pt idx="115">
                  <c:v>25.209792469856751</c:v>
                </c:pt>
                <c:pt idx="116">
                  <c:v>31.184650937374059</c:v>
                </c:pt>
                <c:pt idx="117">
                  <c:v>6.8074833843223104</c:v>
                </c:pt>
                <c:pt idx="118">
                  <c:v>37.475449464808719</c:v>
                </c:pt>
                <c:pt idx="119">
                  <c:v>55.424985593675302</c:v>
                </c:pt>
                <c:pt idx="120">
                  <c:v>38.369217010744094</c:v>
                </c:pt>
                <c:pt idx="121">
                  <c:v>46.279582320985213</c:v>
                </c:pt>
                <c:pt idx="122">
                  <c:v>74.001009906022119</c:v>
                </c:pt>
              </c:numCache>
            </c:numRef>
          </c:xVal>
          <c:yVal>
            <c:numRef>
              <c:f>'Ej3.E-A'!$C$3:$C$125</c:f>
              <c:numCache>
                <c:formatCode>General</c:formatCode>
                <c:ptCount val="123"/>
                <c:pt idx="0">
                  <c:v>8.1176527012013722</c:v>
                </c:pt>
                <c:pt idx="1">
                  <c:v>-2.0358445988344798</c:v>
                </c:pt>
                <c:pt idx="2">
                  <c:v>13.371857558393252</c:v>
                </c:pt>
                <c:pt idx="3">
                  <c:v>10.13346043913721</c:v>
                </c:pt>
                <c:pt idx="4">
                  <c:v>12.465231098339302</c:v>
                </c:pt>
                <c:pt idx="5">
                  <c:v>4.9082100104836712</c:v>
                </c:pt>
                <c:pt idx="6">
                  <c:v>2.0876488502073798</c:v>
                </c:pt>
                <c:pt idx="7">
                  <c:v>9.3465728005677207</c:v>
                </c:pt>
                <c:pt idx="8">
                  <c:v>4.8170079028787782</c:v>
                </c:pt>
                <c:pt idx="9">
                  <c:v>7.0217638990609288</c:v>
                </c:pt>
                <c:pt idx="10">
                  <c:v>1.7817611240914744</c:v>
                </c:pt>
                <c:pt idx="11">
                  <c:v>7.8524225227901923</c:v>
                </c:pt>
                <c:pt idx="12">
                  <c:v>1.0352944254290009</c:v>
                </c:pt>
                <c:pt idx="13">
                  <c:v>-10.932649970084718</c:v>
                </c:pt>
                <c:pt idx="14">
                  <c:v>0.52565301860365565</c:v>
                </c:pt>
                <c:pt idx="15">
                  <c:v>-2.9204979974570833</c:v>
                </c:pt>
                <c:pt idx="16">
                  <c:v>-8.449705802291696</c:v>
                </c:pt>
                <c:pt idx="17">
                  <c:v>16.833200548407667</c:v>
                </c:pt>
                <c:pt idx="18">
                  <c:v>3.6122959414047529</c:v>
                </c:pt>
                <c:pt idx="19">
                  <c:v>7.0249702079173915</c:v>
                </c:pt>
                <c:pt idx="20">
                  <c:v>2.5251975236267654</c:v>
                </c:pt>
                <c:pt idx="21">
                  <c:v>7.6948146832348741</c:v>
                </c:pt>
                <c:pt idx="22">
                  <c:v>10.450993037568601</c:v>
                </c:pt>
                <c:pt idx="23">
                  <c:v>7.5108213227819576</c:v>
                </c:pt>
                <c:pt idx="24">
                  <c:v>-0.41838241743228366</c:v>
                </c:pt>
                <c:pt idx="25">
                  <c:v>4.7088496898773258</c:v>
                </c:pt>
                <c:pt idx="26">
                  <c:v>6.8528277417653882</c:v>
                </c:pt>
                <c:pt idx="27">
                  <c:v>6.0084095153095873</c:v>
                </c:pt>
                <c:pt idx="28">
                  <c:v>4.5059536049073756</c:v>
                </c:pt>
                <c:pt idx="29">
                  <c:v>-4.2255517954226107</c:v>
                </c:pt>
                <c:pt idx="30">
                  <c:v>-7.1934663001471222</c:v>
                </c:pt>
                <c:pt idx="31">
                  <c:v>-3.3689869102341063</c:v>
                </c:pt>
                <c:pt idx="32">
                  <c:v>4.5924008010649331</c:v>
                </c:pt>
                <c:pt idx="33">
                  <c:v>7.5971993450494324</c:v>
                </c:pt>
                <c:pt idx="34">
                  <c:v>4.2574687398104771</c:v>
                </c:pt>
                <c:pt idx="35">
                  <c:v>0.82857996285827795</c:v>
                </c:pt>
                <c:pt idx="36">
                  <c:v>6.9960375587081458</c:v>
                </c:pt>
                <c:pt idx="37">
                  <c:v>0.30777967590900346</c:v>
                </c:pt>
                <c:pt idx="38">
                  <c:v>3.7563668039119591</c:v>
                </c:pt>
                <c:pt idx="39">
                  <c:v>1.6089412386291357</c:v>
                </c:pt>
                <c:pt idx="40">
                  <c:v>5.0942564171810645</c:v>
                </c:pt>
                <c:pt idx="41">
                  <c:v>1.0966857328259749</c:v>
                </c:pt>
                <c:pt idx="42">
                  <c:v>-0.68346656990208032</c:v>
                </c:pt>
                <c:pt idx="43">
                  <c:v>10.673559520599873</c:v>
                </c:pt>
                <c:pt idx="44">
                  <c:v>-3.2633923554740818</c:v>
                </c:pt>
                <c:pt idx="45">
                  <c:v>8.5534257973513661</c:v>
                </c:pt>
                <c:pt idx="46">
                  <c:v>10.546577921154565</c:v>
                </c:pt>
                <c:pt idx="47">
                  <c:v>5.3344003454009581</c:v>
                </c:pt>
                <c:pt idx="48">
                  <c:v>-1.305942028904461</c:v>
                </c:pt>
                <c:pt idx="49">
                  <c:v>1.2064586921800569</c:v>
                </c:pt>
                <c:pt idx="50">
                  <c:v>3.8137958775397607</c:v>
                </c:pt>
                <c:pt idx="51">
                  <c:v>-5.1641499808113167</c:v>
                </c:pt>
                <c:pt idx="52">
                  <c:v>5.1641499808113167</c:v>
                </c:pt>
                <c:pt idx="53">
                  <c:v>4.0452315817823603</c:v>
                </c:pt>
                <c:pt idx="54">
                  <c:v>6.8253307991595236</c:v>
                </c:pt>
                <c:pt idx="55">
                  <c:v>2.740175502867892</c:v>
                </c:pt>
                <c:pt idx="56">
                  <c:v>5.0504337955663559</c:v>
                </c:pt>
                <c:pt idx="57">
                  <c:v>5.9241382937411657</c:v>
                </c:pt>
                <c:pt idx="58">
                  <c:v>-6.6767678104570294</c:v>
                </c:pt>
                <c:pt idx="59">
                  <c:v>7.5806828002185966</c:v>
                </c:pt>
                <c:pt idx="60">
                  <c:v>6.8592422557280486</c:v>
                </c:pt>
                <c:pt idx="61">
                  <c:v>-1.5999597579781977</c:v>
                </c:pt>
                <c:pt idx="62">
                  <c:v>-2.4004984159914144</c:v>
                </c:pt>
                <c:pt idx="63">
                  <c:v>9.8041329045841508</c:v>
                </c:pt>
                <c:pt idx="64">
                  <c:v>8.7672562798221776</c:v>
                </c:pt>
                <c:pt idx="65">
                  <c:v>0.64367161466609701</c:v>
                </c:pt>
                <c:pt idx="66">
                  <c:v>2.6120085759719913</c:v>
                </c:pt>
                <c:pt idx="67">
                  <c:v>4.2069797723620184</c:v>
                </c:pt>
                <c:pt idx="68">
                  <c:v>8.1940150278292379</c:v>
                </c:pt>
                <c:pt idx="69">
                  <c:v>5.2433438744243333</c:v>
                </c:pt>
                <c:pt idx="70">
                  <c:v>3.6929992637466214</c:v>
                </c:pt>
                <c:pt idx="71">
                  <c:v>2.0556970943216513</c:v>
                </c:pt>
                <c:pt idx="72">
                  <c:v>3.6771061931567317</c:v>
                </c:pt>
                <c:pt idx="73">
                  <c:v>5.264586097185564</c:v>
                </c:pt>
                <c:pt idx="74">
                  <c:v>-0.59509593011668471</c:v>
                </c:pt>
                <c:pt idx="75">
                  <c:v>-1.1878718300195601E-2</c:v>
                </c:pt>
                <c:pt idx="76">
                  <c:v>6.1905497805669896</c:v>
                </c:pt>
                <c:pt idx="77">
                  <c:v>-3.2754773591999964</c:v>
                </c:pt>
                <c:pt idx="78">
                  <c:v>6.7063502950542642</c:v>
                </c:pt>
                <c:pt idx="79">
                  <c:v>1.5185285710380469</c:v>
                </c:pt>
                <c:pt idx="80">
                  <c:v>-5.3935284740939338</c:v>
                </c:pt>
                <c:pt idx="81">
                  <c:v>-3.4206822912087986</c:v>
                </c:pt>
                <c:pt idx="82">
                  <c:v>4.0883450440766467</c:v>
                </c:pt>
                <c:pt idx="83">
                  <c:v>1.9534566629662464</c:v>
                </c:pt>
                <c:pt idx="84">
                  <c:v>-7.1367584335638057</c:v>
                </c:pt>
                <c:pt idx="85">
                  <c:v>6.7831867404034796</c:v>
                </c:pt>
                <c:pt idx="86">
                  <c:v>2.6344541178358938</c:v>
                </c:pt>
                <c:pt idx="87">
                  <c:v>-1.76414037797894</c:v>
                </c:pt>
                <c:pt idx="88">
                  <c:v>-7.1917135275143096</c:v>
                </c:pt>
                <c:pt idx="89">
                  <c:v>-2.1348017427348154</c:v>
                </c:pt>
                <c:pt idx="90">
                  <c:v>10.046213543960292</c:v>
                </c:pt>
                <c:pt idx="91">
                  <c:v>9.3432204036362876</c:v>
                </c:pt>
                <c:pt idx="92">
                  <c:v>5.4829166813197716</c:v>
                </c:pt>
                <c:pt idx="93">
                  <c:v>5.7139791607465185</c:v>
                </c:pt>
                <c:pt idx="94">
                  <c:v>-2.8059049445340989</c:v>
                </c:pt>
                <c:pt idx="95">
                  <c:v>5.2554288175342023</c:v>
                </c:pt>
                <c:pt idx="96">
                  <c:v>7.8044155062608311</c:v>
                </c:pt>
                <c:pt idx="97">
                  <c:v>3.8852165324513521</c:v>
                </c:pt>
                <c:pt idx="98">
                  <c:v>-3.4714657590658504</c:v>
                </c:pt>
                <c:pt idx="99">
                  <c:v>-0.76817305069774022</c:v>
                </c:pt>
                <c:pt idx="100">
                  <c:v>-4.3538449429487258</c:v>
                </c:pt>
                <c:pt idx="101">
                  <c:v>-11.736301176306085</c:v>
                </c:pt>
                <c:pt idx="102">
                  <c:v>8.3853611349502089</c:v>
                </c:pt>
                <c:pt idx="103">
                  <c:v>8.6444596573111099</c:v>
                </c:pt>
                <c:pt idx="104">
                  <c:v>8.4815851180364277</c:v>
                </c:pt>
                <c:pt idx="105">
                  <c:v>7.7397533856149892</c:v>
                </c:pt>
                <c:pt idx="106">
                  <c:v>8.6247885329713725</c:v>
                </c:pt>
                <c:pt idx="107">
                  <c:v>3.9770880075804982</c:v>
                </c:pt>
                <c:pt idx="108">
                  <c:v>-6.1009024668475575</c:v>
                </c:pt>
                <c:pt idx="109">
                  <c:v>9.6449513795304753</c:v>
                </c:pt>
                <c:pt idx="110">
                  <c:v>5.830618751654626</c:v>
                </c:pt>
                <c:pt idx="111">
                  <c:v>-1.0317244834940453</c:v>
                </c:pt>
                <c:pt idx="112">
                  <c:v>2.3768515374960941</c:v>
                </c:pt>
                <c:pt idx="113">
                  <c:v>-2.544720431748182</c:v>
                </c:pt>
                <c:pt idx="114">
                  <c:v>2.6945291345379374</c:v>
                </c:pt>
                <c:pt idx="115">
                  <c:v>-2.1022715363512745</c:v>
                </c:pt>
                <c:pt idx="116">
                  <c:v>2.6336045636703886</c:v>
                </c:pt>
                <c:pt idx="117">
                  <c:v>-2.5467456173146275</c:v>
                </c:pt>
                <c:pt idx="118">
                  <c:v>-462.4977727412379</c:v>
                </c:pt>
                <c:pt idx="119">
                  <c:v>450.09147836981833</c:v>
                </c:pt>
                <c:pt idx="120">
                  <c:v>9.9318608060388058</c:v>
                </c:pt>
                <c:pt idx="121">
                  <c:v>5.1357149203473895</c:v>
                </c:pt>
                <c:pt idx="122">
                  <c:v>-1.6241193261143039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23-CC46-B45E-05985C3BC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06719"/>
        <c:axId val="208923535"/>
      </c:scatterChart>
      <c:valAx>
        <c:axId val="35550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 Monetaria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8923535"/>
        <c:crosses val="autoZero"/>
        <c:crossBetween val="midCat"/>
      </c:valAx>
      <c:valAx>
        <c:axId val="2089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PBI 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5550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kern="1200" cap="none" spc="0" baseline="0">
                <a:solidFill>
                  <a:schemeClr val="accent3"/>
                </a:solidFill>
              </a:rPr>
              <a:t>E B: P = b0 + b1*M : Rezagos de 5 periodos</a:t>
            </a:r>
          </a:p>
        </c:rich>
      </c:tx>
      <c:layout>
        <c:manualLayout>
          <c:xMode val="edge"/>
          <c:yMode val="edge"/>
          <c:x val="0.30367781109796405"/>
          <c:y val="3.928021328846522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740616160843968E-2"/>
                  <c:y val="0.198634992054564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1,0693x - 17,81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0,9813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'Ej3.E-B'!$A$3:$A$122</c:f>
              <c:numCache>
                <c:formatCode>General</c:formatCode>
                <c:ptCount val="120"/>
                <c:pt idx="0">
                  <c:v>43.218249644687745</c:v>
                </c:pt>
                <c:pt idx="1">
                  <c:v>54.800462700774411</c:v>
                </c:pt>
                <c:pt idx="2">
                  <c:v>64.369890514596406</c:v>
                </c:pt>
                <c:pt idx="3">
                  <c:v>39.416555285423094</c:v>
                </c:pt>
                <c:pt idx="4">
                  <c:v>36.716518302061907</c:v>
                </c:pt>
                <c:pt idx="5">
                  <c:v>38.431851239745995</c:v>
                </c:pt>
                <c:pt idx="6">
                  <c:v>52.818558462847065</c:v>
                </c:pt>
                <c:pt idx="7">
                  <c:v>50.809462525475979</c:v>
                </c:pt>
                <c:pt idx="8">
                  <c:v>45.939974734311129</c:v>
                </c:pt>
                <c:pt idx="9">
                  <c:v>-0.39840690148746916</c:v>
                </c:pt>
                <c:pt idx="10">
                  <c:v>-12.528392319450532</c:v>
                </c:pt>
                <c:pt idx="11">
                  <c:v>-9.6587202690633589</c:v>
                </c:pt>
                <c:pt idx="12">
                  <c:v>-18.950721645482815</c:v>
                </c:pt>
                <c:pt idx="13">
                  <c:v>14.814465576704627</c:v>
                </c:pt>
                <c:pt idx="14">
                  <c:v>43.247552799092759</c:v>
                </c:pt>
                <c:pt idx="15">
                  <c:v>48.086312559237676</c:v>
                </c:pt>
                <c:pt idx="16">
                  <c:v>43.825493093115497</c:v>
                </c:pt>
                <c:pt idx="17">
                  <c:v>16.101177020720314</c:v>
                </c:pt>
                <c:pt idx="18">
                  <c:v>-3.3878578749273913</c:v>
                </c:pt>
                <c:pt idx="19">
                  <c:v>8.7890361560583941</c:v>
                </c:pt>
                <c:pt idx="20">
                  <c:v>11.08664221093818</c:v>
                </c:pt>
                <c:pt idx="21">
                  <c:v>24.674560251499678</c:v>
                </c:pt>
                <c:pt idx="22">
                  <c:v>27.117861441196212</c:v>
                </c:pt>
                <c:pt idx="23">
                  <c:v>14.131794007107068</c:v>
                </c:pt>
                <c:pt idx="24">
                  <c:v>18.776663508047342</c:v>
                </c:pt>
                <c:pt idx="25">
                  <c:v>15.357810609275013</c:v>
                </c:pt>
                <c:pt idx="26">
                  <c:v>4.9215467204250629</c:v>
                </c:pt>
                <c:pt idx="27">
                  <c:v>-17.367200414594031</c:v>
                </c:pt>
                <c:pt idx="28">
                  <c:v>-20.174505670431309</c:v>
                </c:pt>
                <c:pt idx="29">
                  <c:v>-8.8217084148890734</c:v>
                </c:pt>
                <c:pt idx="30">
                  <c:v>-6.6174008226310477</c:v>
                </c:pt>
                <c:pt idx="31">
                  <c:v>10.153641921942302</c:v>
                </c:pt>
                <c:pt idx="32">
                  <c:v>21.54564232502274</c:v>
                </c:pt>
                <c:pt idx="33">
                  <c:v>24.886878299260573</c:v>
                </c:pt>
                <c:pt idx="34">
                  <c:v>20.51308764150086</c:v>
                </c:pt>
                <c:pt idx="35">
                  <c:v>27.955898364144538</c:v>
                </c:pt>
                <c:pt idx="36">
                  <c:v>9.8893896283714255</c:v>
                </c:pt>
                <c:pt idx="37">
                  <c:v>25.894964271722642</c:v>
                </c:pt>
                <c:pt idx="38">
                  <c:v>45.79041687252365</c:v>
                </c:pt>
                <c:pt idx="39">
                  <c:v>55.645912907408146</c:v>
                </c:pt>
                <c:pt idx="40">
                  <c:v>79.360259374275273</c:v>
                </c:pt>
                <c:pt idx="41">
                  <c:v>72.709175594169565</c:v>
                </c:pt>
                <c:pt idx="42">
                  <c:v>84.560464661809846</c:v>
                </c:pt>
                <c:pt idx="43">
                  <c:v>85.703904620207894</c:v>
                </c:pt>
                <c:pt idx="44">
                  <c:v>94.032098762960459</c:v>
                </c:pt>
                <c:pt idx="45">
                  <c:v>100.84199944834546</c:v>
                </c:pt>
                <c:pt idx="46">
                  <c:v>95.815451034022644</c:v>
                </c:pt>
                <c:pt idx="47">
                  <c:v>95.936256016563263</c:v>
                </c:pt>
                <c:pt idx="48">
                  <c:v>79.233124026979596</c:v>
                </c:pt>
                <c:pt idx="49">
                  <c:v>76.391731155684539</c:v>
                </c:pt>
                <c:pt idx="50">
                  <c:v>68.823696382923487</c:v>
                </c:pt>
                <c:pt idx="51">
                  <c:v>65.742603875775529</c:v>
                </c:pt>
                <c:pt idx="52">
                  <c:v>68.333459666320636</c:v>
                </c:pt>
                <c:pt idx="53">
                  <c:v>58.286272785613491</c:v>
                </c:pt>
                <c:pt idx="54">
                  <c:v>81.18868707320371</c:v>
                </c:pt>
                <c:pt idx="55">
                  <c:v>101.3158501900202</c:v>
                </c:pt>
                <c:pt idx="56">
                  <c:v>108.70692251226224</c:v>
                </c:pt>
                <c:pt idx="57">
                  <c:v>111.18070895679209</c:v>
                </c:pt>
                <c:pt idx="58">
                  <c:v>79.870346978577842</c:v>
                </c:pt>
                <c:pt idx="59">
                  <c:v>68.805888269112131</c:v>
                </c:pt>
                <c:pt idx="60">
                  <c:v>79.51548470336914</c:v>
                </c:pt>
                <c:pt idx="61">
                  <c:v>88.438101682791753</c:v>
                </c:pt>
                <c:pt idx="62">
                  <c:v>111.7717258535245</c:v>
                </c:pt>
                <c:pt idx="63">
                  <c:v>112.53396397381729</c:v>
                </c:pt>
                <c:pt idx="64">
                  <c:v>102.70731593862594</c:v>
                </c:pt>
                <c:pt idx="65">
                  <c:v>89.958452345373757</c:v>
                </c:pt>
                <c:pt idx="66">
                  <c:v>78.170814783814379</c:v>
                </c:pt>
                <c:pt idx="67">
                  <c:v>83.555939798265683</c:v>
                </c:pt>
                <c:pt idx="68">
                  <c:v>96.026864621395887</c:v>
                </c:pt>
                <c:pt idx="69">
                  <c:v>152.5209912696497</c:v>
                </c:pt>
                <c:pt idx="70">
                  <c:v>180.00368758752532</c:v>
                </c:pt>
                <c:pt idx="71">
                  <c:v>256.07307510133751</c:v>
                </c:pt>
                <c:pt idx="72">
                  <c:v>346.95780636284599</c:v>
                </c:pt>
                <c:pt idx="73">
                  <c:v>361.36282374175693</c:v>
                </c:pt>
                <c:pt idx="74">
                  <c:v>415.00817964944321</c:v>
                </c:pt>
                <c:pt idx="75">
                  <c:v>397.30725493862542</c:v>
                </c:pt>
                <c:pt idx="76">
                  <c:v>338.41946700439468</c:v>
                </c:pt>
                <c:pt idx="77">
                  <c:v>309.56479006134032</c:v>
                </c:pt>
                <c:pt idx="78">
                  <c:v>326.84991062536949</c:v>
                </c:pt>
                <c:pt idx="79">
                  <c:v>392.28829057512877</c:v>
                </c:pt>
                <c:pt idx="80">
                  <c:v>506.87547193731098</c:v>
                </c:pt>
                <c:pt idx="81">
                  <c:v>648.02461790564075</c:v>
                </c:pt>
                <c:pt idx="82">
                  <c:v>593.17432334021191</c:v>
                </c:pt>
                <c:pt idx="83">
                  <c:v>518.9597215856644</c:v>
                </c:pt>
                <c:pt idx="84">
                  <c:v>483.79579741494251</c:v>
                </c:pt>
                <c:pt idx="85">
                  <c:v>664.24876688192853</c:v>
                </c:pt>
                <c:pt idx="86">
                  <c:v>848.50982246718161</c:v>
                </c:pt>
                <c:pt idx="87">
                  <c:v>860.85532230204183</c:v>
                </c:pt>
                <c:pt idx="88">
                  <c:v>755.55786105413085</c:v>
                </c:pt>
                <c:pt idx="89">
                  <c:v>408.6621677815387</c:v>
                </c:pt>
                <c:pt idx="90">
                  <c:v>174.80285557771504</c:v>
                </c:pt>
                <c:pt idx="91">
                  <c:v>83.087082113717159</c:v>
                </c:pt>
                <c:pt idx="92">
                  <c:v>52.694338736162294</c:v>
                </c:pt>
                <c:pt idx="93">
                  <c:v>39.856787013937378</c:v>
                </c:pt>
                <c:pt idx="94">
                  <c:v>29.474006327851754</c:v>
                </c:pt>
                <c:pt idx="95">
                  <c:v>26.288552572745516</c:v>
                </c:pt>
                <c:pt idx="96">
                  <c:v>5.3556168699660844</c:v>
                </c:pt>
                <c:pt idx="97">
                  <c:v>-13.574387194518422</c:v>
                </c:pt>
                <c:pt idx="98">
                  <c:v>29.339323569767828</c:v>
                </c:pt>
                <c:pt idx="99">
                  <c:v>70.988447880953842</c:v>
                </c:pt>
                <c:pt idx="100">
                  <c:v>101.67859350835613</c:v>
                </c:pt>
                <c:pt idx="101">
                  <c:v>132.076386740928</c:v>
                </c:pt>
                <c:pt idx="102">
                  <c:v>105.94194776118186</c:v>
                </c:pt>
                <c:pt idx="103">
                  <c:v>90.109274222159996</c:v>
                </c:pt>
                <c:pt idx="104">
                  <c:v>78.702643280706397</c:v>
                </c:pt>
                <c:pt idx="105">
                  <c:v>67.582123836502106</c:v>
                </c:pt>
                <c:pt idx="106">
                  <c:v>77.268902478326495</c:v>
                </c:pt>
                <c:pt idx="107">
                  <c:v>79.432087431224474</c:v>
                </c:pt>
                <c:pt idx="108">
                  <c:v>100.94527680429408</c:v>
                </c:pt>
                <c:pt idx="109">
                  <c:v>106.7009225172086</c:v>
                </c:pt>
                <c:pt idx="110">
                  <c:v>101.46645764113309</c:v>
                </c:pt>
                <c:pt idx="111">
                  <c:v>102.46698802875684</c:v>
                </c:pt>
                <c:pt idx="112">
                  <c:v>95.88509033783339</c:v>
                </c:pt>
                <c:pt idx="113">
                  <c:v>106.89915985965435</c:v>
                </c:pt>
                <c:pt idx="114">
                  <c:v>90.655610612417092</c:v>
                </c:pt>
                <c:pt idx="115">
                  <c:v>100.67737625636184</c:v>
                </c:pt>
                <c:pt idx="116">
                  <c:v>130.89256938018039</c:v>
                </c:pt>
                <c:pt idx="117">
                  <c:v>138.07713545355043</c:v>
                </c:pt>
                <c:pt idx="118">
                  <c:v>177.54923439021331</c:v>
                </c:pt>
                <c:pt idx="119">
                  <c:v>214.07479483142674</c:v>
                </c:pt>
              </c:numCache>
            </c:numRef>
          </c:xVal>
          <c:yVal>
            <c:numRef>
              <c:f>'Ej3.E-B'!$B$3:$B$122</c:f>
              <c:numCache>
                <c:formatCode>General</c:formatCode>
                <c:ptCount val="120"/>
                <c:pt idx="0">
                  <c:v>0.7680983110130768</c:v>
                </c:pt>
                <c:pt idx="1">
                  <c:v>10.407998863751899</c:v>
                </c:pt>
                <c:pt idx="2">
                  <c:v>5.1236763677227515</c:v>
                </c:pt>
                <c:pt idx="3">
                  <c:v>8.9479259493533192</c:v>
                </c:pt>
                <c:pt idx="4">
                  <c:v>12.955055434130713</c:v>
                </c:pt>
                <c:pt idx="5">
                  <c:v>6.7930619779950518</c:v>
                </c:pt>
                <c:pt idx="6">
                  <c:v>7.7478073382618362</c:v>
                </c:pt>
                <c:pt idx="7">
                  <c:v>4.9271049006780032</c:v>
                </c:pt>
                <c:pt idx="8">
                  <c:v>7.9963156342998332</c:v>
                </c:pt>
                <c:pt idx="9">
                  <c:v>8.3155826653793952</c:v>
                </c:pt>
                <c:pt idx="10">
                  <c:v>5.1342994941723674</c:v>
                </c:pt>
                <c:pt idx="11">
                  <c:v>14.441576822198243</c:v>
                </c:pt>
                <c:pt idx="12">
                  <c:v>15.694255117187694</c:v>
                </c:pt>
                <c:pt idx="13">
                  <c:v>30.349128982001261</c:v>
                </c:pt>
                <c:pt idx="14">
                  <c:v>53.600177865846277</c:v>
                </c:pt>
                <c:pt idx="15">
                  <c:v>39.82850640744573</c:v>
                </c:pt>
                <c:pt idx="16">
                  <c:v>48.553919965353032</c:v>
                </c:pt>
                <c:pt idx="17">
                  <c:v>20.988066436409625</c:v>
                </c:pt>
                <c:pt idx="18">
                  <c:v>-19.488635210653271</c:v>
                </c:pt>
                <c:pt idx="19">
                  <c:v>-15.082288973458091</c:v>
                </c:pt>
                <c:pt idx="20">
                  <c:v>-29.044763046836053</c:v>
                </c:pt>
                <c:pt idx="21">
                  <c:v>-19.982335746483315</c:v>
                </c:pt>
                <c:pt idx="22">
                  <c:v>-5.698071503895008</c:v>
                </c:pt>
                <c:pt idx="23">
                  <c:v>-4.870466850828592</c:v>
                </c:pt>
                <c:pt idx="24">
                  <c:v>-7.6719378495997859</c:v>
                </c:pt>
                <c:pt idx="25">
                  <c:v>-3.9772970519244666</c:v>
                </c:pt>
                <c:pt idx="26">
                  <c:v>0</c:v>
                </c:pt>
                <c:pt idx="27">
                  <c:v>-13.965422824834661</c:v>
                </c:pt>
                <c:pt idx="28">
                  <c:v>-23.875959396085733</c:v>
                </c:pt>
                <c:pt idx="29">
                  <c:v>-12.775176883327077</c:v>
                </c:pt>
                <c:pt idx="30">
                  <c:v>-25.849825741790511</c:v>
                </c:pt>
                <c:pt idx="31">
                  <c:v>-5.0381024292352805</c:v>
                </c:pt>
                <c:pt idx="32">
                  <c:v>13.938171042909531</c:v>
                </c:pt>
                <c:pt idx="33">
                  <c:v>4.5072434512448467</c:v>
                </c:pt>
                <c:pt idx="34">
                  <c:v>15.880749472302824</c:v>
                </c:pt>
                <c:pt idx="35">
                  <c:v>11.628628236534411</c:v>
                </c:pt>
                <c:pt idx="36">
                  <c:v>5.718065360687774</c:v>
                </c:pt>
                <c:pt idx="37">
                  <c:v>5.7223414327474131</c:v>
                </c:pt>
                <c:pt idx="38">
                  <c:v>11.90473410019095</c:v>
                </c:pt>
                <c:pt idx="39">
                  <c:v>11.455660193537653</c:v>
                </c:pt>
                <c:pt idx="40">
                  <c:v>8.9277238986255725</c:v>
                </c:pt>
                <c:pt idx="41">
                  <c:v>24.334331203438708</c:v>
                </c:pt>
                <c:pt idx="42">
                  <c:v>35.090720969359879</c:v>
                </c:pt>
                <c:pt idx="43">
                  <c:v>46.685320478559333</c:v>
                </c:pt>
                <c:pt idx="44">
                  <c:v>59.303642309355098</c:v>
                </c:pt>
                <c:pt idx="45">
                  <c:v>68.36255461301981</c:v>
                </c:pt>
                <c:pt idx="46">
                  <c:v>74.832382720868651</c:v>
                </c:pt>
                <c:pt idx="47">
                  <c:v>93.411415665375941</c:v>
                </c:pt>
                <c:pt idx="48">
                  <c:v>113.75276659811782</c:v>
                </c:pt>
                <c:pt idx="49">
                  <c:v>90.60082921259287</c:v>
                </c:pt>
                <c:pt idx="50">
                  <c:v>71.634808067208766</c:v>
                </c:pt>
                <c:pt idx="51">
                  <c:v>51.968290753186253</c:v>
                </c:pt>
                <c:pt idx="52">
                  <c:v>31.877942013169047</c:v>
                </c:pt>
                <c:pt idx="53">
                  <c:v>50.010326257200788</c:v>
                </c:pt>
                <c:pt idx="54">
                  <c:v>73.709715432256218</c:v>
                </c:pt>
                <c:pt idx="55">
                  <c:v>138.03372255345394</c:v>
                </c:pt>
                <c:pt idx="56">
                  <c:v>149.60032050295274</c:v>
                </c:pt>
                <c:pt idx="57">
                  <c:v>140.21785907983499</c:v>
                </c:pt>
                <c:pt idx="58">
                  <c:v>137.47363384563835</c:v>
                </c:pt>
                <c:pt idx="59">
                  <c:v>83.104120085035049</c:v>
                </c:pt>
                <c:pt idx="60">
                  <c:v>78.976901079260386</c:v>
                </c:pt>
                <c:pt idx="61">
                  <c:v>91.443275740023466</c:v>
                </c:pt>
                <c:pt idx="62">
                  <c:v>94.368891148522138</c:v>
                </c:pt>
                <c:pt idx="63">
                  <c:v>98.437380644896777</c:v>
                </c:pt>
                <c:pt idx="64">
                  <c:v>93.477154193786305</c:v>
                </c:pt>
                <c:pt idx="65">
                  <c:v>75.64003764725058</c:v>
                </c:pt>
                <c:pt idx="66">
                  <c:v>60.713523815795867</c:v>
                </c:pt>
                <c:pt idx="67">
                  <c:v>64.880153473571411</c:v>
                </c:pt>
                <c:pt idx="68">
                  <c:v>95.872433129718715</c:v>
                </c:pt>
                <c:pt idx="69">
                  <c:v>135.75709438347621</c:v>
                </c:pt>
                <c:pt idx="70">
                  <c:v>144.70866876792812</c:v>
                </c:pt>
                <c:pt idx="71">
                  <c:v>218.85950271377013</c:v>
                </c:pt>
                <c:pt idx="72">
                  <c:v>342.20991301279969</c:v>
                </c:pt>
                <c:pt idx="73">
                  <c:v>396.55468519255589</c:v>
                </c:pt>
                <c:pt idx="74">
                  <c:v>476.21675919741267</c:v>
                </c:pt>
                <c:pt idx="75">
                  <c:v>467.62253400879388</c:v>
                </c:pt>
                <c:pt idx="76">
                  <c:v>367.93861235582455</c:v>
                </c:pt>
                <c:pt idx="77">
                  <c:v>337.93225258601217</c:v>
                </c:pt>
                <c:pt idx="78">
                  <c:v>333.9586672603433</c:v>
                </c:pt>
                <c:pt idx="79">
                  <c:v>387.61857419075341</c:v>
                </c:pt>
                <c:pt idx="80">
                  <c:v>516.25938444924464</c:v>
                </c:pt>
                <c:pt idx="81">
                  <c:v>649.13618629797702</c:v>
                </c:pt>
                <c:pt idx="82">
                  <c:v>615.99913394338728</c:v>
                </c:pt>
                <c:pt idx="83">
                  <c:v>550.84462417329405</c:v>
                </c:pt>
                <c:pt idx="84">
                  <c:v>501.33709409867907</c:v>
                </c:pt>
                <c:pt idx="85">
                  <c:v>642.86230461056175</c:v>
                </c:pt>
                <c:pt idx="86">
                  <c:v>897.01323877416712</c:v>
                </c:pt>
                <c:pt idx="87">
                  <c:v>913.08772358546571</c:v>
                </c:pt>
                <c:pt idx="88">
                  <c:v>786.49219445197969</c:v>
                </c:pt>
                <c:pt idx="89">
                  <c:v>450.64766444235443</c:v>
                </c:pt>
                <c:pt idx="90">
                  <c:v>136.35453705971545</c:v>
                </c:pt>
                <c:pt idx="91">
                  <c:v>39.732522134556405</c:v>
                </c:pt>
                <c:pt idx="92">
                  <c:v>17.653766772515446</c:v>
                </c:pt>
                <c:pt idx="93">
                  <c:v>8.0955553368955648</c:v>
                </c:pt>
                <c:pt idx="94">
                  <c:v>4.8842726720824459</c:v>
                </c:pt>
                <c:pt idx="95">
                  <c:v>0.42959656074166297</c:v>
                </c:pt>
                <c:pt idx="96">
                  <c:v>0.11934112022655707</c:v>
                </c:pt>
                <c:pt idx="97">
                  <c:v>-1.4789362570680975</c:v>
                </c:pt>
                <c:pt idx="98">
                  <c:v>20.646659133122448</c:v>
                </c:pt>
                <c:pt idx="99">
                  <c:v>34.393834337203643</c:v>
                </c:pt>
                <c:pt idx="100">
                  <c:v>38.869572650325757</c:v>
                </c:pt>
                <c:pt idx="101">
                  <c:v>49.145378659004059</c:v>
                </c:pt>
                <c:pt idx="102">
                  <c:v>36.482517678891568</c:v>
                </c:pt>
                <c:pt idx="103">
                  <c:v>37.238676444632681</c:v>
                </c:pt>
                <c:pt idx="104">
                  <c:v>53.565218960978143</c:v>
                </c:pt>
                <c:pt idx="105">
                  <c:v>59.66277113461129</c:v>
                </c:pt>
                <c:pt idx="106">
                  <c:v>69.575831595952977</c:v>
                </c:pt>
                <c:pt idx="107">
                  <c:v>77.960169544927325</c:v>
                </c:pt>
                <c:pt idx="108">
                  <c:v>78.347138285165215</c:v>
                </c:pt>
                <c:pt idx="109">
                  <c:v>85.021651933320769</c:v>
                </c:pt>
                <c:pt idx="110">
                  <c:v>98.035448156816599</c:v>
                </c:pt>
                <c:pt idx="111">
                  <c:v>101.96616913021943</c:v>
                </c:pt>
                <c:pt idx="112">
                  <c:v>113.33807078726217</c:v>
                </c:pt>
                <c:pt idx="113">
                  <c:v>115.10650881039655</c:v>
                </c:pt>
                <c:pt idx="114">
                  <c:v>111.21482473642175</c:v>
                </c:pt>
                <c:pt idx="115">
                  <c:v>128.42303283971583</c:v>
                </c:pt>
                <c:pt idx="116">
                  <c:v>131.09293332436619</c:v>
                </c:pt>
                <c:pt idx="117">
                  <c:v>146.82813840667396</c:v>
                </c:pt>
                <c:pt idx="118">
                  <c:v>171.93163238149936</c:v>
                </c:pt>
                <c:pt idx="119">
                  <c:v>213.83575772148413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3D-FC4A-B625-E47EA3D4C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94783"/>
        <c:axId val="381347647"/>
      </c:scatterChart>
      <c:valAx>
        <c:axId val="3809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Base Monetaria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81347647"/>
        <c:crosses val="autoZero"/>
        <c:crossBetween val="midCat"/>
      </c:valAx>
      <c:valAx>
        <c:axId val="3813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Nivel de Preciios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809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kern="1200" cap="none" spc="0" baseline="0">
                <a:solidFill>
                  <a:schemeClr val="accent3"/>
                </a:solidFill>
              </a:rPr>
              <a:t>E B : Y = b0 + b1*M :  Rezagos de 5 periodos</a:t>
            </a:r>
          </a:p>
        </c:rich>
      </c:tx>
      <c:layout>
        <c:manualLayout>
          <c:xMode val="edge"/>
          <c:yMode val="edge"/>
          <c:x val="0.30676293381688607"/>
          <c:y val="3.34524261316331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497374639312325E-2"/>
                  <c:y val="-0.127684566785646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-0,004x + 11,931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0,0001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'Ej3.E-B'!$A$3:$A$122</c:f>
              <c:numCache>
                <c:formatCode>General</c:formatCode>
                <c:ptCount val="120"/>
                <c:pt idx="0">
                  <c:v>43.218249644687745</c:v>
                </c:pt>
                <c:pt idx="1">
                  <c:v>54.800462700774411</c:v>
                </c:pt>
                <c:pt idx="2">
                  <c:v>64.369890514596406</c:v>
                </c:pt>
                <c:pt idx="3">
                  <c:v>39.416555285423094</c:v>
                </c:pt>
                <c:pt idx="4">
                  <c:v>36.716518302061907</c:v>
                </c:pt>
                <c:pt idx="5">
                  <c:v>38.431851239745995</c:v>
                </c:pt>
                <c:pt idx="6">
                  <c:v>52.818558462847065</c:v>
                </c:pt>
                <c:pt idx="7">
                  <c:v>50.809462525475979</c:v>
                </c:pt>
                <c:pt idx="8">
                  <c:v>45.939974734311129</c:v>
                </c:pt>
                <c:pt idx="9">
                  <c:v>-0.39840690148746916</c:v>
                </c:pt>
                <c:pt idx="10">
                  <c:v>-12.528392319450532</c:v>
                </c:pt>
                <c:pt idx="11">
                  <c:v>-9.6587202690633589</c:v>
                </c:pt>
                <c:pt idx="12">
                  <c:v>-18.950721645482815</c:v>
                </c:pt>
                <c:pt idx="13">
                  <c:v>14.814465576704627</c:v>
                </c:pt>
                <c:pt idx="14">
                  <c:v>43.247552799092759</c:v>
                </c:pt>
                <c:pt idx="15">
                  <c:v>48.086312559237676</c:v>
                </c:pt>
                <c:pt idx="16">
                  <c:v>43.825493093115497</c:v>
                </c:pt>
                <c:pt idx="17">
                  <c:v>16.101177020720314</c:v>
                </c:pt>
                <c:pt idx="18">
                  <c:v>-3.3878578749273913</c:v>
                </c:pt>
                <c:pt idx="19">
                  <c:v>8.7890361560583941</c:v>
                </c:pt>
                <c:pt idx="20">
                  <c:v>11.08664221093818</c:v>
                </c:pt>
                <c:pt idx="21">
                  <c:v>24.674560251499678</c:v>
                </c:pt>
                <c:pt idx="22">
                  <c:v>27.117861441196212</c:v>
                </c:pt>
                <c:pt idx="23">
                  <c:v>14.131794007107068</c:v>
                </c:pt>
                <c:pt idx="24">
                  <c:v>18.776663508047342</c:v>
                </c:pt>
                <c:pt idx="25">
                  <c:v>15.357810609275013</c:v>
                </c:pt>
                <c:pt idx="26">
                  <c:v>4.9215467204250629</c:v>
                </c:pt>
                <c:pt idx="27">
                  <c:v>-17.367200414594031</c:v>
                </c:pt>
                <c:pt idx="28">
                  <c:v>-20.174505670431309</c:v>
                </c:pt>
                <c:pt idx="29">
                  <c:v>-8.8217084148890734</c:v>
                </c:pt>
                <c:pt idx="30">
                  <c:v>-6.6174008226310477</c:v>
                </c:pt>
                <c:pt idx="31">
                  <c:v>10.153641921942302</c:v>
                </c:pt>
                <c:pt idx="32">
                  <c:v>21.54564232502274</c:v>
                </c:pt>
                <c:pt idx="33">
                  <c:v>24.886878299260573</c:v>
                </c:pt>
                <c:pt idx="34">
                  <c:v>20.51308764150086</c:v>
                </c:pt>
                <c:pt idx="35">
                  <c:v>27.955898364144538</c:v>
                </c:pt>
                <c:pt idx="36">
                  <c:v>9.8893896283714255</c:v>
                </c:pt>
                <c:pt idx="37">
                  <c:v>25.894964271722642</c:v>
                </c:pt>
                <c:pt idx="38">
                  <c:v>45.79041687252365</c:v>
                </c:pt>
                <c:pt idx="39">
                  <c:v>55.645912907408146</c:v>
                </c:pt>
                <c:pt idx="40">
                  <c:v>79.360259374275273</c:v>
                </c:pt>
                <c:pt idx="41">
                  <c:v>72.709175594169565</c:v>
                </c:pt>
                <c:pt idx="42">
                  <c:v>84.560464661809846</c:v>
                </c:pt>
                <c:pt idx="43">
                  <c:v>85.703904620207894</c:v>
                </c:pt>
                <c:pt idx="44">
                  <c:v>94.032098762960459</c:v>
                </c:pt>
                <c:pt idx="45">
                  <c:v>100.84199944834546</c:v>
                </c:pt>
                <c:pt idx="46">
                  <c:v>95.815451034022644</c:v>
                </c:pt>
                <c:pt idx="47">
                  <c:v>95.936256016563263</c:v>
                </c:pt>
                <c:pt idx="48">
                  <c:v>79.233124026979596</c:v>
                </c:pt>
                <c:pt idx="49">
                  <c:v>76.391731155684539</c:v>
                </c:pt>
                <c:pt idx="50">
                  <c:v>68.823696382923487</c:v>
                </c:pt>
                <c:pt idx="51">
                  <c:v>65.742603875775529</c:v>
                </c:pt>
                <c:pt idx="52">
                  <c:v>68.333459666320636</c:v>
                </c:pt>
                <c:pt idx="53">
                  <c:v>58.286272785613491</c:v>
                </c:pt>
                <c:pt idx="54">
                  <c:v>81.18868707320371</c:v>
                </c:pt>
                <c:pt idx="55">
                  <c:v>101.3158501900202</c:v>
                </c:pt>
                <c:pt idx="56">
                  <c:v>108.70692251226224</c:v>
                </c:pt>
                <c:pt idx="57">
                  <c:v>111.18070895679209</c:v>
                </c:pt>
                <c:pt idx="58">
                  <c:v>79.870346978577842</c:v>
                </c:pt>
                <c:pt idx="59">
                  <c:v>68.805888269112131</c:v>
                </c:pt>
                <c:pt idx="60">
                  <c:v>79.51548470336914</c:v>
                </c:pt>
                <c:pt idx="61">
                  <c:v>88.438101682791753</c:v>
                </c:pt>
                <c:pt idx="62">
                  <c:v>111.7717258535245</c:v>
                </c:pt>
                <c:pt idx="63">
                  <c:v>112.53396397381729</c:v>
                </c:pt>
                <c:pt idx="64">
                  <c:v>102.70731593862594</c:v>
                </c:pt>
                <c:pt idx="65">
                  <c:v>89.958452345373757</c:v>
                </c:pt>
                <c:pt idx="66">
                  <c:v>78.170814783814379</c:v>
                </c:pt>
                <c:pt idx="67">
                  <c:v>83.555939798265683</c:v>
                </c:pt>
                <c:pt idx="68">
                  <c:v>96.026864621395887</c:v>
                </c:pt>
                <c:pt idx="69">
                  <c:v>152.5209912696497</c:v>
                </c:pt>
                <c:pt idx="70">
                  <c:v>180.00368758752532</c:v>
                </c:pt>
                <c:pt idx="71">
                  <c:v>256.07307510133751</c:v>
                </c:pt>
                <c:pt idx="72">
                  <c:v>346.95780636284599</c:v>
                </c:pt>
                <c:pt idx="73">
                  <c:v>361.36282374175693</c:v>
                </c:pt>
                <c:pt idx="74">
                  <c:v>415.00817964944321</c:v>
                </c:pt>
                <c:pt idx="75">
                  <c:v>397.30725493862542</c:v>
                </c:pt>
                <c:pt idx="76">
                  <c:v>338.41946700439468</c:v>
                </c:pt>
                <c:pt idx="77">
                  <c:v>309.56479006134032</c:v>
                </c:pt>
                <c:pt idx="78">
                  <c:v>326.84991062536949</c:v>
                </c:pt>
                <c:pt idx="79">
                  <c:v>392.28829057512877</c:v>
                </c:pt>
                <c:pt idx="80">
                  <c:v>506.87547193731098</c:v>
                </c:pt>
                <c:pt idx="81">
                  <c:v>648.02461790564075</c:v>
                </c:pt>
                <c:pt idx="82">
                  <c:v>593.17432334021191</c:v>
                </c:pt>
                <c:pt idx="83">
                  <c:v>518.9597215856644</c:v>
                </c:pt>
                <c:pt idx="84">
                  <c:v>483.79579741494251</c:v>
                </c:pt>
                <c:pt idx="85">
                  <c:v>664.24876688192853</c:v>
                </c:pt>
                <c:pt idx="86">
                  <c:v>848.50982246718161</c:v>
                </c:pt>
                <c:pt idx="87">
                  <c:v>860.85532230204183</c:v>
                </c:pt>
                <c:pt idx="88">
                  <c:v>755.55786105413085</c:v>
                </c:pt>
                <c:pt idx="89">
                  <c:v>408.6621677815387</c:v>
                </c:pt>
                <c:pt idx="90">
                  <c:v>174.80285557771504</c:v>
                </c:pt>
                <c:pt idx="91">
                  <c:v>83.087082113717159</c:v>
                </c:pt>
                <c:pt idx="92">
                  <c:v>52.694338736162294</c:v>
                </c:pt>
                <c:pt idx="93">
                  <c:v>39.856787013937378</c:v>
                </c:pt>
                <c:pt idx="94">
                  <c:v>29.474006327851754</c:v>
                </c:pt>
                <c:pt idx="95">
                  <c:v>26.288552572745516</c:v>
                </c:pt>
                <c:pt idx="96">
                  <c:v>5.3556168699660844</c:v>
                </c:pt>
                <c:pt idx="97">
                  <c:v>-13.574387194518422</c:v>
                </c:pt>
                <c:pt idx="98">
                  <c:v>29.339323569767828</c:v>
                </c:pt>
                <c:pt idx="99">
                  <c:v>70.988447880953842</c:v>
                </c:pt>
                <c:pt idx="100">
                  <c:v>101.67859350835613</c:v>
                </c:pt>
                <c:pt idx="101">
                  <c:v>132.076386740928</c:v>
                </c:pt>
                <c:pt idx="102">
                  <c:v>105.94194776118186</c:v>
                </c:pt>
                <c:pt idx="103">
                  <c:v>90.109274222159996</c:v>
                </c:pt>
                <c:pt idx="104">
                  <c:v>78.702643280706397</c:v>
                </c:pt>
                <c:pt idx="105">
                  <c:v>67.582123836502106</c:v>
                </c:pt>
                <c:pt idx="106">
                  <c:v>77.268902478326495</c:v>
                </c:pt>
                <c:pt idx="107">
                  <c:v>79.432087431224474</c:v>
                </c:pt>
                <c:pt idx="108">
                  <c:v>100.94527680429408</c:v>
                </c:pt>
                <c:pt idx="109">
                  <c:v>106.7009225172086</c:v>
                </c:pt>
                <c:pt idx="110">
                  <c:v>101.46645764113309</c:v>
                </c:pt>
                <c:pt idx="111">
                  <c:v>102.46698802875684</c:v>
                </c:pt>
                <c:pt idx="112">
                  <c:v>95.88509033783339</c:v>
                </c:pt>
                <c:pt idx="113">
                  <c:v>106.89915985965435</c:v>
                </c:pt>
                <c:pt idx="114">
                  <c:v>90.655610612417092</c:v>
                </c:pt>
                <c:pt idx="115">
                  <c:v>100.67737625636184</c:v>
                </c:pt>
                <c:pt idx="116">
                  <c:v>130.89256938018039</c:v>
                </c:pt>
                <c:pt idx="117">
                  <c:v>138.07713545355043</c:v>
                </c:pt>
                <c:pt idx="118">
                  <c:v>177.54923439021331</c:v>
                </c:pt>
                <c:pt idx="119">
                  <c:v>214.07479483142674</c:v>
                </c:pt>
              </c:numCache>
            </c:numRef>
          </c:xVal>
          <c:yVal>
            <c:numRef>
              <c:f>'Ej3.E-B'!$C$3:$C$122</c:f>
              <c:numCache>
                <c:formatCode>General</c:formatCode>
                <c:ptCount val="120"/>
                <c:pt idx="0">
                  <c:v>29.587126099897354</c:v>
                </c:pt>
                <c:pt idx="1">
                  <c:v>33.934704497035284</c:v>
                </c:pt>
                <c:pt idx="2">
                  <c:v>40.878759106353435</c:v>
                </c:pt>
                <c:pt idx="3">
                  <c:v>29.594550398167563</c:v>
                </c:pt>
                <c:pt idx="4">
                  <c:v>28.807662759598074</c:v>
                </c:pt>
                <c:pt idx="5">
                  <c:v>21.15943956413755</c:v>
                </c:pt>
                <c:pt idx="6">
                  <c:v>23.272993452714807</c:v>
                </c:pt>
                <c:pt idx="7">
                  <c:v>22.967105726598902</c:v>
                </c:pt>
                <c:pt idx="8">
                  <c:v>21.472955448821374</c:v>
                </c:pt>
                <c:pt idx="9">
                  <c:v>17.691241971371596</c:v>
                </c:pt>
                <c:pt idx="10">
                  <c:v>-0.26317189777405048</c:v>
                </c:pt>
                <c:pt idx="11">
                  <c:v>-1.5192800032618692</c:v>
                </c:pt>
                <c:pt idx="12">
                  <c:v>-12.292200523509145</c:v>
                </c:pt>
                <c:pt idx="13">
                  <c:v>-21.777200751229842</c:v>
                </c:pt>
                <c:pt idx="14">
                  <c:v>5.9886497672625438</c:v>
                </c:pt>
                <c:pt idx="15">
                  <c:v>9.075292690063641</c:v>
                </c:pt>
                <c:pt idx="16">
                  <c:v>19.020760895438116</c:v>
                </c:pt>
                <c:pt idx="17">
                  <c:v>29.995664221356577</c:v>
                </c:pt>
                <c:pt idx="18">
                  <c:v>20.857278356183784</c:v>
                </c:pt>
                <c:pt idx="19">
                  <c:v>27.695975452347632</c:v>
                </c:pt>
                <c:pt idx="20">
                  <c:v>28.181826567212198</c:v>
                </c:pt>
                <c:pt idx="21">
                  <c:v>25.238246626153149</c:v>
                </c:pt>
                <c:pt idx="22">
                  <c:v>22.252281632795601</c:v>
                </c:pt>
                <c:pt idx="23">
                  <c:v>18.654116336992388</c:v>
                </c:pt>
                <c:pt idx="24">
                  <c:v>17.151704529520018</c:v>
                </c:pt>
                <c:pt idx="25">
                  <c:v>22.076040551859677</c:v>
                </c:pt>
                <c:pt idx="26">
                  <c:v>13.14163906655974</c:v>
                </c:pt>
                <c:pt idx="27">
                  <c:v>-0.90465497535276995</c:v>
                </c:pt>
                <c:pt idx="28">
                  <c:v>-10.282051400896464</c:v>
                </c:pt>
                <c:pt idx="29">
                  <c:v>-10.195604204738906</c:v>
                </c:pt>
                <c:pt idx="30">
                  <c:v>1.627146935733137</c:v>
                </c:pt>
                <c:pt idx="31">
                  <c:v>13.078081975690736</c:v>
                </c:pt>
                <c:pt idx="32">
                  <c:v>17.275648848783121</c:v>
                </c:pt>
                <c:pt idx="33">
                  <c:v>19.679285606426333</c:v>
                </c:pt>
                <c:pt idx="34">
                  <c:v>12.389865937285904</c:v>
                </c:pt>
                <c:pt idx="35">
                  <c:v>11.888764001387386</c:v>
                </c:pt>
                <c:pt idx="36">
                  <c:v>12.669125277158244</c:v>
                </c:pt>
                <c:pt idx="37">
                  <c:v>10.767344135631163</c:v>
                </c:pt>
                <c:pt idx="38">
                  <c:v>11.556250192548134</c:v>
                </c:pt>
                <c:pt idx="39">
                  <c:v>7.1164168187340948</c:v>
                </c:pt>
                <c:pt idx="40">
                  <c:v>16.181035100704833</c:v>
                </c:pt>
                <c:pt idx="41">
                  <c:v>7.8233863280496863</c:v>
                </c:pt>
                <c:pt idx="42">
                  <c:v>15.280126392575077</c:v>
                </c:pt>
                <c:pt idx="43">
                  <c:v>26.510170883631723</c:v>
                </c:pt>
                <c:pt idx="44">
                  <c:v>21.171011708432808</c:v>
                </c:pt>
                <c:pt idx="45">
                  <c:v>23.128462035002428</c:v>
                </c:pt>
                <c:pt idx="46">
                  <c:v>15.781494929831119</c:v>
                </c:pt>
                <c:pt idx="47">
                  <c:v>9.0487128862163146</c:v>
                </c:pt>
                <c:pt idx="48">
                  <c:v>-1.4498374399959602</c:v>
                </c:pt>
                <c:pt idx="49">
                  <c:v>5.0202545697198175</c:v>
                </c:pt>
                <c:pt idx="50">
                  <c:v>7.859027459322121</c:v>
                </c:pt>
                <c:pt idx="51">
                  <c:v>10.870562380941884</c:v>
                </c:pt>
                <c:pt idx="52">
                  <c:v>18.774887864621093</c:v>
                </c:pt>
                <c:pt idx="53">
                  <c:v>18.661171679376132</c:v>
                </c:pt>
                <c:pt idx="54">
                  <c:v>20.540078391334937</c:v>
                </c:pt>
                <c:pt idx="55">
                  <c:v>7.0379797817183842</c:v>
                </c:pt>
                <c:pt idx="56">
                  <c:v>11.878487079069089</c:v>
                </c:pt>
                <c:pt idx="57">
                  <c:v>13.687295539230782</c:v>
                </c:pt>
                <c:pt idx="58">
                  <c:v>6.1631974875114182</c:v>
                </c:pt>
                <c:pt idx="59">
                  <c:v>10.439466881977033</c:v>
                </c:pt>
                <c:pt idx="60">
                  <c:v>12.662916986342587</c:v>
                </c:pt>
                <c:pt idx="61">
                  <c:v>14.570931010436716</c:v>
                </c:pt>
                <c:pt idx="62">
                  <c:v>16.814562383081011</c:v>
                </c:pt>
                <c:pt idx="63">
                  <c:v>21.827069375044417</c:v>
                </c:pt>
                <c:pt idx="64">
                  <c:v>16.229916242822284</c:v>
                </c:pt>
                <c:pt idx="65">
                  <c:v>15.656674990829345</c:v>
                </c:pt>
                <c:pt idx="66">
                  <c:v>20.256347250587581</c:v>
                </c:pt>
                <c:pt idx="67">
                  <c:v>21.337337938362211</c:v>
                </c:pt>
                <c:pt idx="68">
                  <c:v>19.186055260321844</c:v>
                </c:pt>
                <c:pt idx="69">
                  <c:v>14.669146425649338</c:v>
                </c:pt>
                <c:pt idx="70">
                  <c:v>14.690388648410568</c:v>
                </c:pt>
                <c:pt idx="71">
                  <c:v>10.402293454547262</c:v>
                </c:pt>
                <c:pt idx="72">
                  <c:v>8.3347176419254154</c:v>
                </c:pt>
                <c:pt idx="73">
                  <c:v>10.848161229335673</c:v>
                </c:pt>
                <c:pt idx="74">
                  <c:v>2.3080977729501129</c:v>
                </c:pt>
                <c:pt idx="75">
                  <c:v>9.6095439981210617</c:v>
                </c:pt>
                <c:pt idx="76">
                  <c:v>11.139951287459304</c:v>
                </c:pt>
                <c:pt idx="77">
                  <c:v>-0.44412696720161904</c:v>
                </c:pt>
                <c:pt idx="78">
                  <c:v>-0.58933189921042128</c:v>
                </c:pt>
                <c:pt idx="79">
                  <c:v>-3.2073371501880388</c:v>
                </c:pt>
                <c:pt idx="80">
                  <c:v>-2.7724090582598393</c:v>
                </c:pt>
                <c:pt idx="81">
                  <c:v>-4.5156390177297112</c:v>
                </c:pt>
                <c:pt idx="82">
                  <c:v>5.688230013882567</c:v>
                </c:pt>
                <c:pt idx="83">
                  <c:v>4.2343390876418141</c:v>
                </c:pt>
                <c:pt idx="84">
                  <c:v>0.51674204669662771</c:v>
                </c:pt>
                <c:pt idx="85">
                  <c:v>0.4617869527461238</c:v>
                </c:pt>
                <c:pt idx="86">
                  <c:v>-8.4562015303921712</c:v>
                </c:pt>
                <c:pt idx="87">
                  <c:v>-1.0444421042677732</c:v>
                </c:pt>
                <c:pt idx="88">
                  <c:v>10.062918677347454</c:v>
                </c:pt>
                <c:pt idx="89">
                  <c:v>22.737548886181536</c:v>
                </c:pt>
                <c:pt idx="90">
                  <c:v>30.586329789662869</c:v>
                </c:pt>
                <c:pt idx="91">
                  <c:v>17.734211301168479</c:v>
                </c:pt>
                <c:pt idx="92">
                  <c:v>13.646419715066394</c:v>
                </c:pt>
                <c:pt idx="93">
                  <c:v>15.967918540007453</c:v>
                </c:pt>
                <c:pt idx="94">
                  <c:v>14.139155911712287</c:v>
                </c:pt>
                <c:pt idx="95">
                  <c:v>13.473595097180535</c:v>
                </c:pt>
                <c:pt idx="96">
                  <c:v>7.4499932289485926</c:v>
                </c:pt>
                <c:pt idx="97">
                  <c:v>-4.7082672202609643</c:v>
                </c:pt>
                <c:pt idx="98">
                  <c:v>-20.329784929018402</c:v>
                </c:pt>
                <c:pt idx="99">
                  <c:v>-8.4729580350023426</c:v>
                </c:pt>
                <c:pt idx="100">
                  <c:v>0.93967467300650753</c:v>
                </c:pt>
                <c:pt idx="101">
                  <c:v>13.775104733991661</c:v>
                </c:pt>
                <c:pt idx="102">
                  <c:v>33.251159295912736</c:v>
                </c:pt>
                <c:pt idx="103">
                  <c:v>33.490586693933899</c:v>
                </c:pt>
                <c:pt idx="104">
                  <c:v>28.823215044203288</c:v>
                </c:pt>
                <c:pt idx="105">
                  <c:v>14.240727459319302</c:v>
                </c:pt>
                <c:pt idx="106">
                  <c:v>16.145925453234788</c:v>
                </c:pt>
                <c:pt idx="107">
                  <c:v>13.351755671918042</c:v>
                </c:pt>
                <c:pt idx="108">
                  <c:v>8.3429431808434984</c:v>
                </c:pt>
                <c:pt idx="109">
                  <c:v>16.82069718518715</c:v>
                </c:pt>
                <c:pt idx="110">
                  <c:v>4.6310253739084928</c:v>
                </c:pt>
                <c:pt idx="111">
                  <c:v>1.4949357567918042</c:v>
                </c:pt>
                <c:pt idx="112">
                  <c:v>0.42438870393457506</c:v>
                </c:pt>
                <c:pt idx="113">
                  <c:v>0.68114173010886958</c:v>
                </c:pt>
                <c:pt idx="114">
                  <c:v>0.67911654454242409</c:v>
                </c:pt>
                <c:pt idx="115">
                  <c:v>-464.51318533123339</c:v>
                </c:pt>
                <c:pt idx="116">
                  <c:v>-12.319435425063752</c:v>
                </c:pt>
                <c:pt idx="117">
                  <c:v>-5.0211791826953345</c:v>
                </c:pt>
                <c:pt idx="118">
                  <c:v>2.6612813549666825</c:v>
                </c:pt>
                <c:pt idx="119">
                  <c:v>463.53493477009022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8-084C-B4CF-03B849FEB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06719"/>
        <c:axId val="208923535"/>
      </c:scatterChart>
      <c:valAx>
        <c:axId val="35550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 Monetaria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8923535"/>
        <c:crosses val="autoZero"/>
        <c:crossBetween val="midCat"/>
      </c:valAx>
      <c:valAx>
        <c:axId val="2089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PBI 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5550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kern="1200" cap="none" spc="0" baseline="0">
                <a:solidFill>
                  <a:schemeClr val="accent3"/>
                </a:solidFill>
              </a:rPr>
              <a:t>E C : P = b0 + b1*M : Solo inflacion moderada (1 per)</a:t>
            </a:r>
          </a:p>
        </c:rich>
      </c:tx>
      <c:layout>
        <c:manualLayout>
          <c:xMode val="edge"/>
          <c:yMode val="edge"/>
          <c:x val="0.32612585249898696"/>
          <c:y val="4.895228985251177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'Ej3.E-C-1per'!$D$2</c:f>
              <c:strCache>
                <c:ptCount val="1"/>
                <c:pt idx="0">
                  <c:v>D1m : D1p&lt;50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'Ej3.E-C-1per'!$D$3:$D$105</c:f>
              <c:numCache>
                <c:formatCode>0.000</c:formatCode>
                <c:ptCount val="103"/>
                <c:pt idx="0">
                  <c:v>10.367842947484185</c:v>
                </c:pt>
                <c:pt idx="1">
                  <c:v>-14.66034741918758</c:v>
                </c:pt>
                <c:pt idx="2">
                  <c:v>26.326354510363537</c:v>
                </c:pt>
                <c:pt idx="3">
                  <c:v>21.184399606027604</c:v>
                </c:pt>
                <c:pt idx="4">
                  <c:v>21.95005600357085</c:v>
                </c:pt>
                <c:pt idx="5">
                  <c:v>-5.0909196053655847</c:v>
                </c:pt>
                <c:pt idx="6">
                  <c:v>1.3730192811902242</c:v>
                </c:pt>
                <c:pt idx="7">
                  <c:v>18.484362622666417</c:v>
                </c:pt>
                <c:pt idx="8">
                  <c:v>23.665388941254939</c:v>
                </c:pt>
                <c:pt idx="9">
                  <c:v>9.2957876177354848</c:v>
                </c:pt>
                <c:pt idx="10">
                  <c:v>-0.63607665618086173</c:v>
                </c:pt>
                <c:pt idx="11">
                  <c:v>13.614874831501567</c:v>
                </c:pt>
                <c:pt idx="12">
                  <c:v>-22.672992694543659</c:v>
                </c:pt>
                <c:pt idx="13">
                  <c:v>-2.8341978002275781</c:v>
                </c:pt>
                <c:pt idx="14">
                  <c:v>2.2335953942063114</c:v>
                </c:pt>
                <c:pt idx="15">
                  <c:v>4.3228734550821102</c:v>
                </c:pt>
                <c:pt idx="16">
                  <c:v>11.092194527643784</c:v>
                </c:pt>
                <c:pt idx="17">
                  <c:v>25.598889422160553</c:v>
                </c:pt>
                <c:pt idx="18">
                  <c:v>7.0723551543512286</c:v>
                </c:pt>
                <c:pt idx="19">
                  <c:v>6.2053988959931417E-2</c:v>
                </c:pt>
                <c:pt idx="20">
                  <c:v>-16.632121544751399</c:v>
                </c:pt>
                <c:pt idx="21">
                  <c:v>6.1098545265128479</c:v>
                </c:pt>
                <c:pt idx="22">
                  <c:v>19.249249185337014</c:v>
                </c:pt>
                <c:pt idx="23">
                  <c:v>2.3596600438397175</c:v>
                </c:pt>
                <c:pt idx="24">
                  <c:v>-3.0442035041899018</c:v>
                </c:pt>
                <c:pt idx="25">
                  <c:v>8.5531557162093819</c:v>
                </c:pt>
                <c:pt idx="26">
                  <c:v>6.2631817512478705</c:v>
                </c:pt>
                <c:pt idx="27">
                  <c:v>7.0045295447799916</c:v>
                </c:pt>
                <c:pt idx="28">
                  <c:v>-6.4630564029622306</c:v>
                </c:pt>
                <c:pt idx="29">
                  <c:v>-1.8831081726405685</c:v>
                </c:pt>
                <c:pt idx="30">
                  <c:v>-16.025565383771223</c:v>
                </c:pt>
                <c:pt idx="31">
                  <c:v>4.1972242889427136</c:v>
                </c:pt>
                <c:pt idx="32">
                  <c:v>4.8897408525800046</c:v>
                </c:pt>
                <c:pt idx="33">
                  <c:v>0.32119941961745724</c:v>
                </c:pt>
                <c:pt idx="34">
                  <c:v>0.74547736080212701</c:v>
                </c:pt>
                <c:pt idx="35">
                  <c:v>15.589224692023151</c:v>
                </c:pt>
                <c:pt idx="36">
                  <c:v>8.2309768268178374</c:v>
                </c:pt>
                <c:pt idx="37">
                  <c:v>-4.0525912381422557</c:v>
                </c:pt>
                <c:pt idx="38">
                  <c:v>8.1882880834458049</c:v>
                </c:pt>
                <c:pt idx="39">
                  <c:v>-2.477284043749961</c:v>
                </c:pt>
                <c:pt idx="40">
                  <c:v>24.236551470169054</c:v>
                </c:pt>
                <c:pt idx="41">
                  <c:v>15.842861362658756</c:v>
                </c:pt>
                <c:pt idx="42">
                  <c:v>18.043784118330297</c:v>
                </c:pt>
                <c:pt idx="43">
                  <c:v>21.237062423117159</c:v>
                </c:pt>
                <c:pt idx="44">
                  <c:v>17.58546769006335</c:v>
                </c:pt>
                <c:pt idx="45">
                  <c:v>27.694150430299036</c:v>
                </c:pt>
                <c:pt idx="46">
                  <c:v>19.187224076728349</c:v>
                </c:pt>
                <c:pt idx="47">
                  <c:v>29.565256565869724</c:v>
                </c:pt>
                <c:pt idx="48">
                  <c:v>24.395368375448356</c:v>
                </c:pt>
                <c:pt idx="49">
                  <c:v>22.667602015976218</c:v>
                </c:pt>
                <c:pt idx="50">
                  <c:v>19.308029059268961</c:v>
                </c:pt>
                <c:pt idx="51">
                  <c:v>12.86212457628606</c:v>
                </c:pt>
                <c:pt idx="52">
                  <c:v>21.5539755041533</c:v>
                </c:pt>
                <c:pt idx="53">
                  <c:v>15.099567243215173</c:v>
                </c:pt>
                <c:pt idx="54">
                  <c:v>16.226936552120996</c:v>
                </c:pt>
                <c:pt idx="55">
                  <c:v>15.452980366831159</c:v>
                </c:pt>
                <c:pt idx="56">
                  <c:v>11.506788623446162</c:v>
                </c:pt>
                <c:pt idx="57">
                  <c:v>38.001981530805381</c:v>
                </c:pt>
                <c:pt idx="58">
                  <c:v>22.844052689073191</c:v>
                </c:pt>
                <c:pt idx="59">
                  <c:v>13.980575067976009</c:v>
                </c:pt>
                <c:pt idx="60">
                  <c:v>6.6916195525911437</c:v>
                </c:pt>
                <c:pt idx="61">
                  <c:v>25.289640959471793</c:v>
                </c:pt>
                <c:pt idx="62">
                  <c:v>33.553649123330189</c:v>
                </c:pt>
                <c:pt idx="63">
                  <c:v>22.903192047398633</c:v>
                </c:pt>
                <c:pt idx="64">
                  <c:v>30.025243723323889</c:v>
                </c:pt>
                <c:pt idx="65">
                  <c:v>26.051879079764582</c:v>
                </c:pt>
                <c:pt idx="66">
                  <c:v>23.727001088138834</c:v>
                </c:pt>
                <c:pt idx="67">
                  <c:v>10.154328454146455</c:v>
                </c:pt>
                <c:pt idx="68">
                  <c:v>18.237606161764507</c:v>
                </c:pt>
                <c:pt idx="69">
                  <c:v>31.437004094215879</c:v>
                </c:pt>
                <c:pt idx="70">
                  <c:v>36.197925911269046</c:v>
                </c:pt>
                <c:pt idx="71">
                  <c:v>66.648455102400249</c:v>
                </c:pt>
                <c:pt idx="72">
                  <c:v>45.720302479640132</c:v>
                </c:pt>
                <c:pt idx="73">
                  <c:v>42.320665182096207</c:v>
                </c:pt>
                <c:pt idx="74">
                  <c:v>26.905217700980444</c:v>
                </c:pt>
                <c:pt idx="75">
                  <c:v>12.202227767356177</c:v>
                </c:pt>
                <c:pt idx="76">
                  <c:v>1.6589714632843311</c:v>
                </c:pt>
                <c:pt idx="77">
                  <c:v>11.927921804541342</c:v>
                </c:pt>
                <c:pt idx="78">
                  <c:v>14.067665978755528</c:v>
                </c:pt>
                <c:pt idx="79">
                  <c:v>1.8194470812705532</c:v>
                </c:pt>
                <c:pt idx="80">
                  <c:v>-1.5264822918219068</c:v>
                </c:pt>
                <c:pt idx="81">
                  <c:v>-9.0050138982380901</c:v>
                </c:pt>
                <c:pt idx="82">
                  <c:v>-4.8623380857289789</c:v>
                </c:pt>
                <c:pt idx="83">
                  <c:v>44.733157845556804</c:v>
                </c:pt>
                <c:pt idx="84">
                  <c:v>40.122642019364108</c:v>
                </c:pt>
                <c:pt idx="85">
                  <c:v>21.685131729164198</c:v>
                </c:pt>
                <c:pt idx="86">
                  <c:v>25.535455146842878</c:v>
                </c:pt>
                <c:pt idx="87">
                  <c:v>18.598718865810682</c:v>
                </c:pt>
                <c:pt idx="88">
                  <c:v>24.289968480342239</c:v>
                </c:pt>
                <c:pt idx="89">
                  <c:v>10.278500787710598</c:v>
                </c:pt>
                <c:pt idx="90">
                  <c:v>14.414935702638587</c:v>
                </c:pt>
                <c:pt idx="91">
                  <c:v>28.285497507635071</c:v>
                </c:pt>
                <c:pt idx="92">
                  <c:v>26.453153433240217</c:v>
                </c:pt>
                <c:pt idx="93">
                  <c:v>31.791690160780206</c:v>
                </c:pt>
                <c:pt idx="94">
                  <c:v>20.170581415553102</c:v>
                </c:pt>
                <c:pt idx="95">
                  <c:v>23.051032631559565</c:v>
                </c:pt>
                <c:pt idx="96">
                  <c:v>27.453683820863972</c:v>
                </c:pt>
                <c:pt idx="97">
                  <c:v>25.209792469856751</c:v>
                </c:pt>
                <c:pt idx="98">
                  <c:v>31.184650937374059</c:v>
                </c:pt>
                <c:pt idx="99">
                  <c:v>6.8074833843223104</c:v>
                </c:pt>
                <c:pt idx="100">
                  <c:v>37.475449464808719</c:v>
                </c:pt>
                <c:pt idx="101">
                  <c:v>55.424985593675302</c:v>
                </c:pt>
                <c:pt idx="102">
                  <c:v>38.369217010744094</c:v>
                </c:pt>
              </c:numCache>
            </c:numRef>
          </c:xVal>
          <c:yVal>
            <c:numRef>
              <c:f>'Ej3.E-C-1per'!$E$3:$E$105</c:f>
              <c:numCache>
                <c:formatCode>0.000</c:formatCode>
                <c:ptCount val="103"/>
                <c:pt idx="0">
                  <c:v>-2.7053047471710556</c:v>
                </c:pt>
                <c:pt idx="1">
                  <c:v>7.5108603069693913</c:v>
                </c:pt>
                <c:pt idx="2">
                  <c:v>-2.8090124352285528</c:v>
                </c:pt>
                <c:pt idx="3">
                  <c:v>-1.2284448135567061</c:v>
                </c:pt>
                <c:pt idx="4">
                  <c:v>6.934595805567767</c:v>
                </c:pt>
                <c:pt idx="5">
                  <c:v>2.2265378109402434</c:v>
                </c:pt>
                <c:pt idx="6">
                  <c:v>1.0152371464020149</c:v>
                </c:pt>
                <c:pt idx="7">
                  <c:v>2.7786846712206881</c:v>
                </c:pt>
                <c:pt idx="8">
                  <c:v>0.77260234943210548</c:v>
                </c:pt>
                <c:pt idx="9">
                  <c:v>3.1812831712070277</c:v>
                </c:pt>
                <c:pt idx="10">
                  <c:v>-1.8054652911818181</c:v>
                </c:pt>
                <c:pt idx="11">
                  <c:v>5.847895404842518</c:v>
                </c:pt>
                <c:pt idx="12">
                  <c:v>1.0918693805116675</c:v>
                </c:pt>
                <c:pt idx="13">
                  <c:v>0</c:v>
                </c:pt>
                <c:pt idx="14">
                  <c:v>7.5018120368440577</c:v>
                </c:pt>
                <c:pt idx="15">
                  <c:v>7.1005736998319691</c:v>
                </c:pt>
                <c:pt idx="16">
                  <c:v>15.746743245325234</c:v>
                </c:pt>
                <c:pt idx="17">
                  <c:v>23.251048883845016</c:v>
                </c:pt>
                <c:pt idx="18">
                  <c:v>-6.2698594215564896</c:v>
                </c:pt>
                <c:pt idx="19">
                  <c:v>15.825987257739271</c:v>
                </c:pt>
                <c:pt idx="20">
                  <c:v>-11.819110283618173</c:v>
                </c:pt>
                <c:pt idx="21">
                  <c:v>-17.22565276321788</c:v>
                </c:pt>
                <c:pt idx="22">
                  <c:v>-1.8635131843613095</c:v>
                </c:pt>
                <c:pt idx="23">
                  <c:v>1.8635131843613095</c:v>
                </c:pt>
                <c:pt idx="24">
                  <c:v>-2.7566829832654349</c:v>
                </c:pt>
                <c:pt idx="25">
                  <c:v>-2.9413885206295731</c:v>
                </c:pt>
                <c:pt idx="26">
                  <c:v>-1.0359085312948935</c:v>
                </c:pt>
                <c:pt idx="27">
                  <c:v>-0.93795781440988435</c:v>
                </c:pt>
                <c:pt idx="28">
                  <c:v>0.93795781440988435</c:v>
                </c:pt>
                <c:pt idx="29">
                  <c:v>1.0359085312948935</c:v>
                </c:pt>
                <c:pt idx="30">
                  <c:v>-15.001331356129555</c:v>
                </c:pt>
                <c:pt idx="31">
                  <c:v>-10.848494385660956</c:v>
                </c:pt>
                <c:pt idx="32">
                  <c:v>12.03874032716854</c:v>
                </c:pt>
                <c:pt idx="33">
                  <c:v>-12.03874032716854</c:v>
                </c:pt>
                <c:pt idx="34">
                  <c:v>5.8103919564256756</c:v>
                </c:pt>
                <c:pt idx="35">
                  <c:v>8.1277790864838551</c:v>
                </c:pt>
                <c:pt idx="36">
                  <c:v>2.6078127355038561</c:v>
                </c:pt>
                <c:pt idx="37">
                  <c:v>-0.66523430611056256</c:v>
                </c:pt>
                <c:pt idx="38">
                  <c:v>1.5582707206572621</c:v>
                </c:pt>
                <c:pt idx="39">
                  <c:v>2.2172162106372184</c:v>
                </c:pt>
                <c:pt idx="40">
                  <c:v>2.6120888075634952</c:v>
                </c:pt>
                <c:pt idx="41">
                  <c:v>5.5171583613329744</c:v>
                </c:pt>
                <c:pt idx="42">
                  <c:v>1.1091968140039654</c:v>
                </c:pt>
                <c:pt idx="43">
                  <c:v>-0.31072008427486253</c:v>
                </c:pt>
                <c:pt idx="44">
                  <c:v>18.018696112376631</c:v>
                </c:pt>
                <c:pt idx="45">
                  <c:v>16.273548127254145</c:v>
                </c:pt>
                <c:pt idx="46">
                  <c:v>12.70379632320342</c:v>
                </c:pt>
                <c:pt idx="47">
                  <c:v>12.307601746520902</c:v>
                </c:pt>
                <c:pt idx="48">
                  <c:v>27.077608416041343</c:v>
                </c:pt>
                <c:pt idx="49">
                  <c:v>22.743376235102986</c:v>
                </c:pt>
                <c:pt idx="50">
                  <c:v>31.28282926771071</c:v>
                </c:pt>
                <c:pt idx="51">
                  <c:v>32.648952679262777</c:v>
                </c:pt>
                <c:pt idx="52">
                  <c:v>3.9256710305163978</c:v>
                </c:pt>
                <c:pt idx="53">
                  <c:v>3.7773550897188812</c:v>
                </c:pt>
                <c:pt idx="54">
                  <c:v>11.616311953688196</c:v>
                </c:pt>
                <c:pt idx="55">
                  <c:v>12.558603939245572</c:v>
                </c:pt>
                <c:pt idx="56">
                  <c:v>22.058055274548138</c:v>
                </c:pt>
                <c:pt idx="57">
                  <c:v>27.476744264774311</c:v>
                </c:pt>
                <c:pt idx="58">
                  <c:v>24.125201888744385</c:v>
                </c:pt>
                <c:pt idx="59">
                  <c:v>12.675593851430378</c:v>
                </c:pt>
                <c:pt idx="60">
                  <c:v>24.732519030577649</c:v>
                </c:pt>
                <c:pt idx="61">
                  <c:v>21.570805314282637</c:v>
                </c:pt>
                <c:pt idx="62">
                  <c:v>19.997982882969723</c:v>
                </c:pt>
                <c:pt idx="63">
                  <c:v>25.141968512193458</c:v>
                </c:pt>
                <c:pt idx="64">
                  <c:v>27.658134439076321</c:v>
                </c:pt>
                <c:pt idx="65">
                  <c:v>25.639294810657276</c:v>
                </c:pt>
                <c:pt idx="66">
                  <c:v>15.03775643185925</c:v>
                </c:pt>
                <c:pt idx="67">
                  <c:v>7.3048519656577326</c:v>
                </c:pt>
                <c:pt idx="68">
                  <c:v>12.731620607621608</c:v>
                </c:pt>
                <c:pt idx="69">
                  <c:v>29.805924468432821</c:v>
                </c:pt>
                <c:pt idx="70">
                  <c:v>46.030036088006554</c:v>
                </c:pt>
                <c:pt idx="71">
                  <c:v>47.189513219415247</c:v>
                </c:pt>
                <c:pt idx="72">
                  <c:v>21.683194992073496</c:v>
                </c:pt>
                <c:pt idx="73">
                  <c:v>22.234275784456937</c:v>
                </c:pt>
                <c:pt idx="74">
                  <c:v>10.085407980348894</c:v>
                </c:pt>
                <c:pt idx="75">
                  <c:v>4.092438097638107</c:v>
                </c:pt>
                <c:pt idx="76">
                  <c:v>3.320400272112467</c:v>
                </c:pt>
                <c:pt idx="77">
                  <c:v>0.15552042241597785</c:v>
                </c:pt>
                <c:pt idx="78">
                  <c:v>0.52719654472901389</c:v>
                </c:pt>
                <c:pt idx="79">
                  <c:v>0.88115543282498709</c:v>
                </c:pt>
                <c:pt idx="80">
                  <c:v>-1.1342758392283159</c:v>
                </c:pt>
                <c:pt idx="81">
                  <c:v>-0.15473501809912804</c:v>
                </c:pt>
                <c:pt idx="82">
                  <c:v>-1.0710808325656407</c:v>
                </c:pt>
                <c:pt idx="83">
                  <c:v>23.00675082301553</c:v>
                </c:pt>
                <c:pt idx="84">
                  <c:v>12.612899364852881</c:v>
                </c:pt>
                <c:pt idx="85">
                  <c:v>4.3210032950229849</c:v>
                </c:pt>
                <c:pt idx="86">
                  <c:v>9.2047251761126603</c:v>
                </c:pt>
                <c:pt idx="87">
                  <c:v>10.343889842903042</c:v>
                </c:pt>
                <c:pt idx="88">
                  <c:v>13.369058130593992</c:v>
                </c:pt>
                <c:pt idx="89">
                  <c:v>20.647545811368452</c:v>
                </c:pt>
                <c:pt idx="90">
                  <c:v>15.302277349745808</c:v>
                </c:pt>
                <c:pt idx="91">
                  <c:v>20.256950304244725</c:v>
                </c:pt>
                <c:pt idx="92">
                  <c:v>21.753396079568343</c:v>
                </c:pt>
                <c:pt idx="93">
                  <c:v>21.034514551606343</c:v>
                </c:pt>
                <c:pt idx="94">
                  <c:v>21.976790997901354</c:v>
                </c:pt>
                <c:pt idx="95">
                  <c:v>33.270746527740556</c:v>
                </c:pt>
                <c:pt idx="96">
                  <c:v>25.684117052971178</c:v>
                </c:pt>
                <c:pt idx="97">
                  <c:v>32.406416208649077</c:v>
                </c:pt>
                <c:pt idx="98">
                  <c:v>23.74522902103573</c:v>
                </c:pt>
                <c:pt idx="99">
                  <c:v>29.379062453765759</c:v>
                </c:pt>
                <c:pt idx="100">
                  <c:v>42.892325156265265</c:v>
                </c:pt>
                <c:pt idx="101">
                  <c:v>35.076316693299425</c:v>
                </c:pt>
                <c:pt idx="102">
                  <c:v>39.480434103343498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0C-E142-B4E5-9E73E1370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94783"/>
        <c:axId val="381347647"/>
      </c:scatterChart>
      <c:valAx>
        <c:axId val="3809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Base Monetaria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81347647"/>
        <c:crosses val="autoZero"/>
        <c:crossBetween val="midCat"/>
      </c:valAx>
      <c:valAx>
        <c:axId val="3813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Nivel de Preciios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809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kern="1200" cap="none" spc="0" baseline="0">
                <a:solidFill>
                  <a:schemeClr val="accent3"/>
                </a:solidFill>
              </a:rPr>
              <a:t>E C : Y = b0 + b1*M : Solo inflacion moderada (1 per)</a:t>
            </a:r>
          </a:p>
        </c:rich>
      </c:tx>
      <c:layout>
        <c:manualLayout>
          <c:xMode val="edge"/>
          <c:yMode val="edge"/>
          <c:x val="0.37623812976112397"/>
          <c:y val="3.345237914667556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'Ej3.E-C-1per'!$F$2</c:f>
              <c:strCache>
                <c:ptCount val="1"/>
                <c:pt idx="0">
                  <c:v>D1y : D1p&lt;50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0"/>
              <c:tx>
                <c:rich>
                  <a:bodyPr/>
                  <a:lstStyle/>
                  <a:p>
                    <a:r>
                      <a:rPr lang="en-US"/>
                      <a:t>2020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891-084C-97CF-30DFF9A63971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r>
                      <a:rPr lang="en-US"/>
                      <a:t>2019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891-084C-97CF-30DFF9A639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179554080379315E-4"/>
                  <c:y val="-7.14386239504612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'Ej3.E-C-1per'!$D$3:$D$105</c:f>
              <c:numCache>
                <c:formatCode>0.000</c:formatCode>
                <c:ptCount val="103"/>
                <c:pt idx="0">
                  <c:v>10.367842947484185</c:v>
                </c:pt>
                <c:pt idx="1">
                  <c:v>-14.66034741918758</c:v>
                </c:pt>
                <c:pt idx="2">
                  <c:v>26.326354510363537</c:v>
                </c:pt>
                <c:pt idx="3">
                  <c:v>21.184399606027604</c:v>
                </c:pt>
                <c:pt idx="4">
                  <c:v>21.95005600357085</c:v>
                </c:pt>
                <c:pt idx="5">
                  <c:v>-5.0909196053655847</c:v>
                </c:pt>
                <c:pt idx="6">
                  <c:v>1.3730192811902242</c:v>
                </c:pt>
                <c:pt idx="7">
                  <c:v>18.484362622666417</c:v>
                </c:pt>
                <c:pt idx="8">
                  <c:v>23.665388941254939</c:v>
                </c:pt>
                <c:pt idx="9">
                  <c:v>9.2957876177354848</c:v>
                </c:pt>
                <c:pt idx="10">
                  <c:v>-0.63607665618086173</c:v>
                </c:pt>
                <c:pt idx="11">
                  <c:v>13.614874831501567</c:v>
                </c:pt>
                <c:pt idx="12">
                  <c:v>-22.672992694543659</c:v>
                </c:pt>
                <c:pt idx="13">
                  <c:v>-2.8341978002275781</c:v>
                </c:pt>
                <c:pt idx="14">
                  <c:v>2.2335953942063114</c:v>
                </c:pt>
                <c:pt idx="15">
                  <c:v>4.3228734550821102</c:v>
                </c:pt>
                <c:pt idx="16">
                  <c:v>11.092194527643784</c:v>
                </c:pt>
                <c:pt idx="17">
                  <c:v>25.598889422160553</c:v>
                </c:pt>
                <c:pt idx="18">
                  <c:v>7.0723551543512286</c:v>
                </c:pt>
                <c:pt idx="19">
                  <c:v>6.2053988959931417E-2</c:v>
                </c:pt>
                <c:pt idx="20">
                  <c:v>-16.632121544751399</c:v>
                </c:pt>
                <c:pt idx="21">
                  <c:v>6.1098545265128479</c:v>
                </c:pt>
                <c:pt idx="22">
                  <c:v>19.249249185337014</c:v>
                </c:pt>
                <c:pt idx="23">
                  <c:v>2.3596600438397175</c:v>
                </c:pt>
                <c:pt idx="24">
                  <c:v>-3.0442035041899018</c:v>
                </c:pt>
                <c:pt idx="25">
                  <c:v>8.5531557162093819</c:v>
                </c:pt>
                <c:pt idx="26">
                  <c:v>6.2631817512478705</c:v>
                </c:pt>
                <c:pt idx="27">
                  <c:v>7.0045295447799916</c:v>
                </c:pt>
                <c:pt idx="28">
                  <c:v>-6.4630564029622306</c:v>
                </c:pt>
                <c:pt idx="29">
                  <c:v>-1.8831081726405685</c:v>
                </c:pt>
                <c:pt idx="30">
                  <c:v>-16.025565383771223</c:v>
                </c:pt>
                <c:pt idx="31">
                  <c:v>4.1972242889427136</c:v>
                </c:pt>
                <c:pt idx="32">
                  <c:v>4.8897408525800046</c:v>
                </c:pt>
                <c:pt idx="33">
                  <c:v>0.32119941961745724</c:v>
                </c:pt>
                <c:pt idx="34">
                  <c:v>0.74547736080212701</c:v>
                </c:pt>
                <c:pt idx="35">
                  <c:v>15.589224692023151</c:v>
                </c:pt>
                <c:pt idx="36">
                  <c:v>8.2309768268178374</c:v>
                </c:pt>
                <c:pt idx="37">
                  <c:v>-4.0525912381422557</c:v>
                </c:pt>
                <c:pt idx="38">
                  <c:v>8.1882880834458049</c:v>
                </c:pt>
                <c:pt idx="39">
                  <c:v>-2.477284043749961</c:v>
                </c:pt>
                <c:pt idx="40">
                  <c:v>24.236551470169054</c:v>
                </c:pt>
                <c:pt idx="41">
                  <c:v>15.842861362658756</c:v>
                </c:pt>
                <c:pt idx="42">
                  <c:v>18.043784118330297</c:v>
                </c:pt>
                <c:pt idx="43">
                  <c:v>21.237062423117159</c:v>
                </c:pt>
                <c:pt idx="44">
                  <c:v>17.58546769006335</c:v>
                </c:pt>
                <c:pt idx="45">
                  <c:v>27.694150430299036</c:v>
                </c:pt>
                <c:pt idx="46">
                  <c:v>19.187224076728349</c:v>
                </c:pt>
                <c:pt idx="47">
                  <c:v>29.565256565869724</c:v>
                </c:pt>
                <c:pt idx="48">
                  <c:v>24.395368375448356</c:v>
                </c:pt>
                <c:pt idx="49">
                  <c:v>22.667602015976218</c:v>
                </c:pt>
                <c:pt idx="50">
                  <c:v>19.308029059268961</c:v>
                </c:pt>
                <c:pt idx="51">
                  <c:v>12.86212457628606</c:v>
                </c:pt>
                <c:pt idx="52">
                  <c:v>21.5539755041533</c:v>
                </c:pt>
                <c:pt idx="53">
                  <c:v>15.099567243215173</c:v>
                </c:pt>
                <c:pt idx="54">
                  <c:v>16.226936552120996</c:v>
                </c:pt>
                <c:pt idx="55">
                  <c:v>15.452980366831159</c:v>
                </c:pt>
                <c:pt idx="56">
                  <c:v>11.506788623446162</c:v>
                </c:pt>
                <c:pt idx="57">
                  <c:v>38.001981530805381</c:v>
                </c:pt>
                <c:pt idx="58">
                  <c:v>22.844052689073191</c:v>
                </c:pt>
                <c:pt idx="59">
                  <c:v>13.980575067976009</c:v>
                </c:pt>
                <c:pt idx="60">
                  <c:v>6.6916195525911437</c:v>
                </c:pt>
                <c:pt idx="61">
                  <c:v>25.289640959471793</c:v>
                </c:pt>
                <c:pt idx="62">
                  <c:v>33.553649123330189</c:v>
                </c:pt>
                <c:pt idx="63">
                  <c:v>22.903192047398633</c:v>
                </c:pt>
                <c:pt idx="64">
                  <c:v>30.025243723323889</c:v>
                </c:pt>
                <c:pt idx="65">
                  <c:v>26.051879079764582</c:v>
                </c:pt>
                <c:pt idx="66">
                  <c:v>23.727001088138834</c:v>
                </c:pt>
                <c:pt idx="67">
                  <c:v>10.154328454146455</c:v>
                </c:pt>
                <c:pt idx="68">
                  <c:v>18.237606161764507</c:v>
                </c:pt>
                <c:pt idx="69">
                  <c:v>31.437004094215879</c:v>
                </c:pt>
                <c:pt idx="70">
                  <c:v>36.197925911269046</c:v>
                </c:pt>
                <c:pt idx="71">
                  <c:v>66.648455102400249</c:v>
                </c:pt>
                <c:pt idx="72">
                  <c:v>45.720302479640132</c:v>
                </c:pt>
                <c:pt idx="73">
                  <c:v>42.320665182096207</c:v>
                </c:pt>
                <c:pt idx="74">
                  <c:v>26.905217700980444</c:v>
                </c:pt>
                <c:pt idx="75">
                  <c:v>12.202227767356177</c:v>
                </c:pt>
                <c:pt idx="76">
                  <c:v>1.6589714632843311</c:v>
                </c:pt>
                <c:pt idx="77">
                  <c:v>11.927921804541342</c:v>
                </c:pt>
                <c:pt idx="78">
                  <c:v>14.067665978755528</c:v>
                </c:pt>
                <c:pt idx="79">
                  <c:v>1.8194470812705532</c:v>
                </c:pt>
                <c:pt idx="80">
                  <c:v>-1.5264822918219068</c:v>
                </c:pt>
                <c:pt idx="81">
                  <c:v>-9.0050138982380901</c:v>
                </c:pt>
                <c:pt idx="82">
                  <c:v>-4.8623380857289789</c:v>
                </c:pt>
                <c:pt idx="83">
                  <c:v>44.733157845556804</c:v>
                </c:pt>
                <c:pt idx="84">
                  <c:v>40.122642019364108</c:v>
                </c:pt>
                <c:pt idx="85">
                  <c:v>21.685131729164198</c:v>
                </c:pt>
                <c:pt idx="86">
                  <c:v>25.535455146842878</c:v>
                </c:pt>
                <c:pt idx="87">
                  <c:v>18.598718865810682</c:v>
                </c:pt>
                <c:pt idx="88">
                  <c:v>24.289968480342239</c:v>
                </c:pt>
                <c:pt idx="89">
                  <c:v>10.278500787710598</c:v>
                </c:pt>
                <c:pt idx="90">
                  <c:v>14.414935702638587</c:v>
                </c:pt>
                <c:pt idx="91">
                  <c:v>28.285497507635071</c:v>
                </c:pt>
                <c:pt idx="92">
                  <c:v>26.453153433240217</c:v>
                </c:pt>
                <c:pt idx="93">
                  <c:v>31.791690160780206</c:v>
                </c:pt>
                <c:pt idx="94">
                  <c:v>20.170581415553102</c:v>
                </c:pt>
                <c:pt idx="95">
                  <c:v>23.051032631559565</c:v>
                </c:pt>
                <c:pt idx="96">
                  <c:v>27.453683820863972</c:v>
                </c:pt>
                <c:pt idx="97">
                  <c:v>25.209792469856751</c:v>
                </c:pt>
                <c:pt idx="98">
                  <c:v>31.184650937374059</c:v>
                </c:pt>
                <c:pt idx="99">
                  <c:v>6.8074833843223104</c:v>
                </c:pt>
                <c:pt idx="100">
                  <c:v>37.475449464808719</c:v>
                </c:pt>
                <c:pt idx="101">
                  <c:v>55.424985593675302</c:v>
                </c:pt>
                <c:pt idx="102">
                  <c:v>38.369217010744094</c:v>
                </c:pt>
              </c:numCache>
            </c:numRef>
          </c:xVal>
          <c:yVal>
            <c:numRef>
              <c:f>'Ej3.E-C-1per'!$F$3:$F$105</c:f>
              <c:numCache>
                <c:formatCode>0.000</c:formatCode>
                <c:ptCount val="103"/>
                <c:pt idx="0">
                  <c:v>8.1176527012013722</c:v>
                </c:pt>
                <c:pt idx="1">
                  <c:v>-2.0358445988344798</c:v>
                </c:pt>
                <c:pt idx="2">
                  <c:v>13.371857558393252</c:v>
                </c:pt>
                <c:pt idx="3">
                  <c:v>10.13346043913721</c:v>
                </c:pt>
                <c:pt idx="4">
                  <c:v>12.465231098339302</c:v>
                </c:pt>
                <c:pt idx="5">
                  <c:v>4.9082100104836712</c:v>
                </c:pt>
                <c:pt idx="6">
                  <c:v>2.0876488502073798</c:v>
                </c:pt>
                <c:pt idx="7">
                  <c:v>9.3465728005677207</c:v>
                </c:pt>
                <c:pt idx="8">
                  <c:v>4.8170079028787782</c:v>
                </c:pt>
                <c:pt idx="9">
                  <c:v>7.0217638990609288</c:v>
                </c:pt>
                <c:pt idx="10">
                  <c:v>1.7817611240914744</c:v>
                </c:pt>
                <c:pt idx="11">
                  <c:v>7.8524225227901923</c:v>
                </c:pt>
                <c:pt idx="12">
                  <c:v>1.0352944254290009</c:v>
                </c:pt>
                <c:pt idx="13">
                  <c:v>-10.932649970084718</c:v>
                </c:pt>
                <c:pt idx="14">
                  <c:v>0.52565301860365565</c:v>
                </c:pt>
                <c:pt idx="15">
                  <c:v>-2.9204979974570833</c:v>
                </c:pt>
                <c:pt idx="16">
                  <c:v>-8.449705802291696</c:v>
                </c:pt>
                <c:pt idx="17">
                  <c:v>16.833200548407667</c:v>
                </c:pt>
                <c:pt idx="18">
                  <c:v>3.6122959414047529</c:v>
                </c:pt>
                <c:pt idx="19">
                  <c:v>7.0249702079173915</c:v>
                </c:pt>
                <c:pt idx="20">
                  <c:v>2.5251975236267654</c:v>
                </c:pt>
                <c:pt idx="21">
                  <c:v>7.6948146832348741</c:v>
                </c:pt>
                <c:pt idx="22">
                  <c:v>10.450993037568601</c:v>
                </c:pt>
                <c:pt idx="23">
                  <c:v>7.5108213227819576</c:v>
                </c:pt>
                <c:pt idx="24">
                  <c:v>-0.41838241743228366</c:v>
                </c:pt>
                <c:pt idx="25">
                  <c:v>4.7088496898773258</c:v>
                </c:pt>
                <c:pt idx="26">
                  <c:v>6.8528277417653882</c:v>
                </c:pt>
                <c:pt idx="27">
                  <c:v>6.0084095153095873</c:v>
                </c:pt>
                <c:pt idx="28">
                  <c:v>4.5059536049073756</c:v>
                </c:pt>
                <c:pt idx="29">
                  <c:v>-4.2255517954226107</c:v>
                </c:pt>
                <c:pt idx="30">
                  <c:v>-7.1934663001471222</c:v>
                </c:pt>
                <c:pt idx="31">
                  <c:v>-3.3689869102341063</c:v>
                </c:pt>
                <c:pt idx="32">
                  <c:v>4.5924008010649331</c:v>
                </c:pt>
                <c:pt idx="33">
                  <c:v>7.5971993450494324</c:v>
                </c:pt>
                <c:pt idx="34">
                  <c:v>4.2574687398104771</c:v>
                </c:pt>
                <c:pt idx="35">
                  <c:v>0.82857996285827795</c:v>
                </c:pt>
                <c:pt idx="36">
                  <c:v>6.9960375587081458</c:v>
                </c:pt>
                <c:pt idx="37">
                  <c:v>0.30777967590900346</c:v>
                </c:pt>
                <c:pt idx="38">
                  <c:v>3.7563668039119591</c:v>
                </c:pt>
                <c:pt idx="39">
                  <c:v>1.6089412386291357</c:v>
                </c:pt>
                <c:pt idx="40">
                  <c:v>5.0942564171810645</c:v>
                </c:pt>
                <c:pt idx="41">
                  <c:v>1.0966857328259749</c:v>
                </c:pt>
                <c:pt idx="42">
                  <c:v>-0.68346656990208032</c:v>
                </c:pt>
                <c:pt idx="43">
                  <c:v>10.673559520599873</c:v>
                </c:pt>
                <c:pt idx="44">
                  <c:v>-3.2633923554740818</c:v>
                </c:pt>
                <c:pt idx="45">
                  <c:v>8.5534257973513661</c:v>
                </c:pt>
                <c:pt idx="46">
                  <c:v>10.546577921154565</c:v>
                </c:pt>
                <c:pt idx="47">
                  <c:v>5.3344003454009581</c:v>
                </c:pt>
                <c:pt idx="48">
                  <c:v>-1.305942028904461</c:v>
                </c:pt>
                <c:pt idx="49">
                  <c:v>1.2064586921800569</c:v>
                </c:pt>
                <c:pt idx="50">
                  <c:v>3.8137958775397607</c:v>
                </c:pt>
                <c:pt idx="51">
                  <c:v>-5.1641499808113167</c:v>
                </c:pt>
                <c:pt idx="52">
                  <c:v>5.1641499808113167</c:v>
                </c:pt>
                <c:pt idx="53">
                  <c:v>4.0452315817823603</c:v>
                </c:pt>
                <c:pt idx="54">
                  <c:v>6.8253307991595236</c:v>
                </c:pt>
                <c:pt idx="55">
                  <c:v>2.740175502867892</c:v>
                </c:pt>
                <c:pt idx="56">
                  <c:v>5.0504337955663559</c:v>
                </c:pt>
                <c:pt idx="57">
                  <c:v>5.9241382937411657</c:v>
                </c:pt>
                <c:pt idx="58">
                  <c:v>7.5806828002185966</c:v>
                </c:pt>
                <c:pt idx="59">
                  <c:v>6.8592422557280486</c:v>
                </c:pt>
                <c:pt idx="60">
                  <c:v>-1.5999597579781977</c:v>
                </c:pt>
                <c:pt idx="61">
                  <c:v>-2.4004984159914144</c:v>
                </c:pt>
                <c:pt idx="62">
                  <c:v>9.8041329045841508</c:v>
                </c:pt>
                <c:pt idx="63">
                  <c:v>8.7672562798221776</c:v>
                </c:pt>
                <c:pt idx="64">
                  <c:v>0.64367161466609701</c:v>
                </c:pt>
                <c:pt idx="65">
                  <c:v>2.6120085759719913</c:v>
                </c:pt>
                <c:pt idx="66">
                  <c:v>4.2069797723620184</c:v>
                </c:pt>
                <c:pt idx="67">
                  <c:v>8.1940150278292379</c:v>
                </c:pt>
                <c:pt idx="68">
                  <c:v>5.2433438744243333</c:v>
                </c:pt>
                <c:pt idx="69">
                  <c:v>3.6929992637466214</c:v>
                </c:pt>
                <c:pt idx="70">
                  <c:v>2.0556970943216513</c:v>
                </c:pt>
                <c:pt idx="71">
                  <c:v>3.6771061931567317</c:v>
                </c:pt>
                <c:pt idx="72">
                  <c:v>5.264586097185564</c:v>
                </c:pt>
                <c:pt idx="73">
                  <c:v>9.3432204036362876</c:v>
                </c:pt>
                <c:pt idx="74">
                  <c:v>5.4829166813197716</c:v>
                </c:pt>
                <c:pt idx="75">
                  <c:v>5.7139791607465185</c:v>
                </c:pt>
                <c:pt idx="76">
                  <c:v>-2.8059049445340989</c:v>
                </c:pt>
                <c:pt idx="77">
                  <c:v>5.2554288175342023</c:v>
                </c:pt>
                <c:pt idx="78">
                  <c:v>7.8044155062608311</c:v>
                </c:pt>
                <c:pt idx="79">
                  <c:v>3.8852165324513521</c:v>
                </c:pt>
                <c:pt idx="80">
                  <c:v>-3.4714657590658504</c:v>
                </c:pt>
                <c:pt idx="81">
                  <c:v>-0.76817305069774022</c:v>
                </c:pt>
                <c:pt idx="82">
                  <c:v>-4.3538449429487258</c:v>
                </c:pt>
                <c:pt idx="83">
                  <c:v>-11.736301176306085</c:v>
                </c:pt>
                <c:pt idx="84">
                  <c:v>8.3853611349502089</c:v>
                </c:pt>
                <c:pt idx="85">
                  <c:v>8.6444596573111099</c:v>
                </c:pt>
                <c:pt idx="86">
                  <c:v>8.4815851180364277</c:v>
                </c:pt>
                <c:pt idx="87">
                  <c:v>7.7397533856149892</c:v>
                </c:pt>
                <c:pt idx="88">
                  <c:v>8.6247885329713725</c:v>
                </c:pt>
                <c:pt idx="89">
                  <c:v>3.9770880075804982</c:v>
                </c:pt>
                <c:pt idx="90">
                  <c:v>-6.1009024668475575</c:v>
                </c:pt>
                <c:pt idx="91">
                  <c:v>9.6449513795304753</c:v>
                </c:pt>
                <c:pt idx="92">
                  <c:v>5.830618751654626</c:v>
                </c:pt>
                <c:pt idx="93">
                  <c:v>-1.0317244834940453</c:v>
                </c:pt>
                <c:pt idx="94">
                  <c:v>2.3768515374960941</c:v>
                </c:pt>
                <c:pt idx="95">
                  <c:v>-2.544720431748182</c:v>
                </c:pt>
                <c:pt idx="96">
                  <c:v>2.6945291345379374</c:v>
                </c:pt>
                <c:pt idx="97">
                  <c:v>-2.1022715363512745</c:v>
                </c:pt>
                <c:pt idx="98">
                  <c:v>2.6336045636703886</c:v>
                </c:pt>
                <c:pt idx="99">
                  <c:v>-2.5467456173146275</c:v>
                </c:pt>
                <c:pt idx="100">
                  <c:v>-462.4977727412379</c:v>
                </c:pt>
                <c:pt idx="101">
                  <c:v>450.09147836981833</c:v>
                </c:pt>
                <c:pt idx="102">
                  <c:v>9.9318608060388058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91-084C-97CF-30DFF9A63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06719"/>
        <c:axId val="208923535"/>
      </c:scatterChart>
      <c:valAx>
        <c:axId val="35550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 Monetaria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8923535"/>
        <c:crosses val="autoZero"/>
        <c:crossBetween val="midCat"/>
      </c:valAx>
      <c:valAx>
        <c:axId val="2089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PBI 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5550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kern="1200" cap="none" spc="0" baseline="0">
                <a:solidFill>
                  <a:schemeClr val="accent3"/>
                </a:solidFill>
              </a:rPr>
              <a:t>E C : P = b0 + b1*M : Solo inflacion moderada (5 per)</a:t>
            </a:r>
          </a:p>
        </c:rich>
      </c:tx>
      <c:layout>
        <c:manualLayout>
          <c:xMode val="edge"/>
          <c:yMode val="edge"/>
          <c:x val="0.30367781109796405"/>
          <c:y val="3.928021328846522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458877963391438E-4"/>
                  <c:y val="0.21046721565279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'Ej3.E-C-5per'!$G$6:$G$105</c:f>
              <c:numCache>
                <c:formatCode>0.000</c:formatCode>
                <c:ptCount val="100"/>
                <c:pt idx="0">
                  <c:v>43.218249644687745</c:v>
                </c:pt>
                <c:pt idx="1">
                  <c:v>54.800462700774411</c:v>
                </c:pt>
                <c:pt idx="2">
                  <c:v>64.369890514596406</c:v>
                </c:pt>
                <c:pt idx="3">
                  <c:v>39.416555285423094</c:v>
                </c:pt>
                <c:pt idx="4">
                  <c:v>36.716518302061907</c:v>
                </c:pt>
                <c:pt idx="5">
                  <c:v>38.431851239745995</c:v>
                </c:pt>
                <c:pt idx="6">
                  <c:v>52.818558462847065</c:v>
                </c:pt>
                <c:pt idx="7">
                  <c:v>50.809462525475979</c:v>
                </c:pt>
                <c:pt idx="8">
                  <c:v>45.939974734311129</c:v>
                </c:pt>
                <c:pt idx="9">
                  <c:v>-0.39840690148746916</c:v>
                </c:pt>
                <c:pt idx="10">
                  <c:v>-12.528392319450532</c:v>
                </c:pt>
                <c:pt idx="11">
                  <c:v>-9.6587202690633589</c:v>
                </c:pt>
                <c:pt idx="12">
                  <c:v>-18.950721645482815</c:v>
                </c:pt>
                <c:pt idx="13">
                  <c:v>14.814465576704627</c:v>
                </c:pt>
                <c:pt idx="14">
                  <c:v>43.247552799092759</c:v>
                </c:pt>
                <c:pt idx="15">
                  <c:v>48.086312559237676</c:v>
                </c:pt>
                <c:pt idx="16">
                  <c:v>43.825493093115497</c:v>
                </c:pt>
                <c:pt idx="17">
                  <c:v>16.101177020720314</c:v>
                </c:pt>
                <c:pt idx="18">
                  <c:v>-3.3878578749273913</c:v>
                </c:pt>
                <c:pt idx="19">
                  <c:v>8.7890361560583941</c:v>
                </c:pt>
                <c:pt idx="20">
                  <c:v>11.08664221093818</c:v>
                </c:pt>
                <c:pt idx="21">
                  <c:v>24.674560251499678</c:v>
                </c:pt>
                <c:pt idx="22">
                  <c:v>27.117861441196212</c:v>
                </c:pt>
                <c:pt idx="23">
                  <c:v>14.131794007107068</c:v>
                </c:pt>
                <c:pt idx="24">
                  <c:v>18.776663508047342</c:v>
                </c:pt>
                <c:pt idx="25">
                  <c:v>15.357810609275013</c:v>
                </c:pt>
                <c:pt idx="26">
                  <c:v>4.9215467204250629</c:v>
                </c:pt>
                <c:pt idx="27">
                  <c:v>-17.367200414594031</c:v>
                </c:pt>
                <c:pt idx="28">
                  <c:v>-20.174505670431309</c:v>
                </c:pt>
                <c:pt idx="29">
                  <c:v>-8.8217084148890734</c:v>
                </c:pt>
                <c:pt idx="30">
                  <c:v>-6.6174008226310477</c:v>
                </c:pt>
                <c:pt idx="31">
                  <c:v>10.153641921942302</c:v>
                </c:pt>
                <c:pt idx="32">
                  <c:v>21.54564232502274</c:v>
                </c:pt>
                <c:pt idx="33">
                  <c:v>24.886878299260573</c:v>
                </c:pt>
                <c:pt idx="34">
                  <c:v>20.51308764150086</c:v>
                </c:pt>
                <c:pt idx="35">
                  <c:v>27.955898364144538</c:v>
                </c:pt>
                <c:pt idx="36">
                  <c:v>9.8893896283714255</c:v>
                </c:pt>
                <c:pt idx="37">
                  <c:v>25.894964271722642</c:v>
                </c:pt>
                <c:pt idx="38">
                  <c:v>45.79041687252365</c:v>
                </c:pt>
                <c:pt idx="39">
                  <c:v>55.645912907408146</c:v>
                </c:pt>
                <c:pt idx="40">
                  <c:v>79.360259374275273</c:v>
                </c:pt>
                <c:pt idx="41">
                  <c:v>72.709175594169565</c:v>
                </c:pt>
                <c:pt idx="42">
                  <c:v>84.560464661809846</c:v>
                </c:pt>
                <c:pt idx="43">
                  <c:v>85.703904620207894</c:v>
                </c:pt>
                <c:pt idx="44">
                  <c:v>94.032098762960459</c:v>
                </c:pt>
                <c:pt idx="45">
                  <c:v>100.84199944834546</c:v>
                </c:pt>
                <c:pt idx="46">
                  <c:v>95.815451034022644</c:v>
                </c:pt>
                <c:pt idx="47">
                  <c:v>95.936256016563263</c:v>
                </c:pt>
                <c:pt idx="48">
                  <c:v>79.233124026979596</c:v>
                </c:pt>
                <c:pt idx="49">
                  <c:v>76.391731155684539</c:v>
                </c:pt>
                <c:pt idx="50">
                  <c:v>68.823696382923487</c:v>
                </c:pt>
                <c:pt idx="51">
                  <c:v>65.742603875775529</c:v>
                </c:pt>
                <c:pt idx="52">
                  <c:v>68.333459666320636</c:v>
                </c:pt>
                <c:pt idx="53">
                  <c:v>58.286272785613491</c:v>
                </c:pt>
                <c:pt idx="54">
                  <c:v>81.18868707320371</c:v>
                </c:pt>
                <c:pt idx="55">
                  <c:v>108.70692251226224</c:v>
                </c:pt>
                <c:pt idx="56">
                  <c:v>111.18070895679209</c:v>
                </c:pt>
                <c:pt idx="57">
                  <c:v>79.870346978577842</c:v>
                </c:pt>
                <c:pt idx="58">
                  <c:v>68.805888269112131</c:v>
                </c:pt>
                <c:pt idx="59">
                  <c:v>79.51548470336914</c:v>
                </c:pt>
                <c:pt idx="60">
                  <c:v>88.438101682791753</c:v>
                </c:pt>
                <c:pt idx="61">
                  <c:v>111.7717258535245</c:v>
                </c:pt>
                <c:pt idx="62">
                  <c:v>112.53396397381729</c:v>
                </c:pt>
                <c:pt idx="63">
                  <c:v>102.70731593862594</c:v>
                </c:pt>
                <c:pt idx="64">
                  <c:v>89.958452345373757</c:v>
                </c:pt>
                <c:pt idx="65">
                  <c:v>78.170814783814379</c:v>
                </c:pt>
                <c:pt idx="66">
                  <c:v>83.555939798265683</c:v>
                </c:pt>
                <c:pt idx="67">
                  <c:v>96.026864621395887</c:v>
                </c:pt>
                <c:pt idx="68">
                  <c:v>152.5209912696497</c:v>
                </c:pt>
                <c:pt idx="69">
                  <c:v>180.00368758752532</c:v>
                </c:pt>
                <c:pt idx="70">
                  <c:v>755.55786105413085</c:v>
                </c:pt>
                <c:pt idx="71">
                  <c:v>408.6621677815387</c:v>
                </c:pt>
                <c:pt idx="72">
                  <c:v>174.80285557771504</c:v>
                </c:pt>
                <c:pt idx="73">
                  <c:v>83.087082113717159</c:v>
                </c:pt>
                <c:pt idx="74">
                  <c:v>52.694338736162294</c:v>
                </c:pt>
                <c:pt idx="75">
                  <c:v>39.856787013937378</c:v>
                </c:pt>
                <c:pt idx="76">
                  <c:v>29.474006327851754</c:v>
                </c:pt>
                <c:pt idx="77">
                  <c:v>26.288552572745516</c:v>
                </c:pt>
                <c:pt idx="78">
                  <c:v>5.3556168699660844</c:v>
                </c:pt>
                <c:pt idx="79">
                  <c:v>-13.574387194518422</c:v>
                </c:pt>
                <c:pt idx="80">
                  <c:v>29.339323569767828</c:v>
                </c:pt>
                <c:pt idx="81">
                  <c:v>70.988447880953842</c:v>
                </c:pt>
                <c:pt idx="82">
                  <c:v>101.67859350835613</c:v>
                </c:pt>
                <c:pt idx="83">
                  <c:v>132.076386740928</c:v>
                </c:pt>
                <c:pt idx="84">
                  <c:v>105.94194776118186</c:v>
                </c:pt>
                <c:pt idx="85">
                  <c:v>90.109274222159996</c:v>
                </c:pt>
                <c:pt idx="86">
                  <c:v>78.702643280706397</c:v>
                </c:pt>
                <c:pt idx="87">
                  <c:v>67.582123836502106</c:v>
                </c:pt>
                <c:pt idx="88">
                  <c:v>77.268902478326495</c:v>
                </c:pt>
                <c:pt idx="89">
                  <c:v>79.432087431224474</c:v>
                </c:pt>
                <c:pt idx="90">
                  <c:v>100.94527680429408</c:v>
                </c:pt>
                <c:pt idx="91">
                  <c:v>106.7009225172086</c:v>
                </c:pt>
                <c:pt idx="92">
                  <c:v>101.46645764113309</c:v>
                </c:pt>
                <c:pt idx="93">
                  <c:v>102.46698802875684</c:v>
                </c:pt>
                <c:pt idx="94">
                  <c:v>95.88509033783339</c:v>
                </c:pt>
                <c:pt idx="95">
                  <c:v>106.89915985965435</c:v>
                </c:pt>
                <c:pt idx="96">
                  <c:v>90.655610612417092</c:v>
                </c:pt>
                <c:pt idx="97">
                  <c:v>100.67737625636184</c:v>
                </c:pt>
                <c:pt idx="98">
                  <c:v>130.89256938018039</c:v>
                </c:pt>
                <c:pt idx="99">
                  <c:v>138.07713545355043</c:v>
                </c:pt>
              </c:numCache>
            </c:numRef>
          </c:xVal>
          <c:yVal>
            <c:numRef>
              <c:f>'Ej3.E-C-5per'!$H$6:$H$105</c:f>
              <c:numCache>
                <c:formatCode>0.000</c:formatCode>
                <c:ptCount val="100"/>
                <c:pt idx="0">
                  <c:v>0.7680983110130768</c:v>
                </c:pt>
                <c:pt idx="1">
                  <c:v>10.407998863751899</c:v>
                </c:pt>
                <c:pt idx="2">
                  <c:v>5.1236763677227515</c:v>
                </c:pt>
                <c:pt idx="3">
                  <c:v>8.9479259493533192</c:v>
                </c:pt>
                <c:pt idx="4">
                  <c:v>12.955055434130713</c:v>
                </c:pt>
                <c:pt idx="5">
                  <c:v>6.7930619779950518</c:v>
                </c:pt>
                <c:pt idx="6">
                  <c:v>7.7478073382618362</c:v>
                </c:pt>
                <c:pt idx="7">
                  <c:v>4.9271049006780032</c:v>
                </c:pt>
                <c:pt idx="8">
                  <c:v>7.9963156342998332</c:v>
                </c:pt>
                <c:pt idx="9">
                  <c:v>8.3155826653793952</c:v>
                </c:pt>
                <c:pt idx="10">
                  <c:v>5.1342994941723674</c:v>
                </c:pt>
                <c:pt idx="11">
                  <c:v>14.441576822198243</c:v>
                </c:pt>
                <c:pt idx="12">
                  <c:v>15.694255117187694</c:v>
                </c:pt>
                <c:pt idx="13">
                  <c:v>30.349128982001261</c:v>
                </c:pt>
                <c:pt idx="14">
                  <c:v>53.600177865846277</c:v>
                </c:pt>
                <c:pt idx="15">
                  <c:v>39.82850640744573</c:v>
                </c:pt>
                <c:pt idx="16">
                  <c:v>48.553919965353032</c:v>
                </c:pt>
                <c:pt idx="17">
                  <c:v>20.988066436409625</c:v>
                </c:pt>
                <c:pt idx="18">
                  <c:v>-19.488635210653271</c:v>
                </c:pt>
                <c:pt idx="19">
                  <c:v>-15.082288973458091</c:v>
                </c:pt>
                <c:pt idx="20">
                  <c:v>-29.044763046836053</c:v>
                </c:pt>
                <c:pt idx="21">
                  <c:v>-19.982335746483315</c:v>
                </c:pt>
                <c:pt idx="22">
                  <c:v>-5.698071503895008</c:v>
                </c:pt>
                <c:pt idx="23">
                  <c:v>-4.870466850828592</c:v>
                </c:pt>
                <c:pt idx="24">
                  <c:v>-7.6719378495997859</c:v>
                </c:pt>
                <c:pt idx="25">
                  <c:v>-3.9772970519244666</c:v>
                </c:pt>
                <c:pt idx="26">
                  <c:v>0</c:v>
                </c:pt>
                <c:pt idx="27">
                  <c:v>-13.965422824834661</c:v>
                </c:pt>
                <c:pt idx="28">
                  <c:v>-23.875959396085733</c:v>
                </c:pt>
                <c:pt idx="29">
                  <c:v>-12.775176883327077</c:v>
                </c:pt>
                <c:pt idx="30">
                  <c:v>-25.849825741790511</c:v>
                </c:pt>
                <c:pt idx="31">
                  <c:v>-5.0381024292352805</c:v>
                </c:pt>
                <c:pt idx="32">
                  <c:v>13.938171042909531</c:v>
                </c:pt>
                <c:pt idx="33">
                  <c:v>4.5072434512448467</c:v>
                </c:pt>
                <c:pt idx="34">
                  <c:v>15.880749472302824</c:v>
                </c:pt>
                <c:pt idx="35">
                  <c:v>11.628628236534411</c:v>
                </c:pt>
                <c:pt idx="36">
                  <c:v>5.718065360687774</c:v>
                </c:pt>
                <c:pt idx="37">
                  <c:v>5.7223414327474131</c:v>
                </c:pt>
                <c:pt idx="38">
                  <c:v>11.90473410019095</c:v>
                </c:pt>
                <c:pt idx="39">
                  <c:v>11.455660193537653</c:v>
                </c:pt>
                <c:pt idx="40">
                  <c:v>8.9277238986255725</c:v>
                </c:pt>
                <c:pt idx="41">
                  <c:v>24.334331203438708</c:v>
                </c:pt>
                <c:pt idx="42">
                  <c:v>35.090720969359879</c:v>
                </c:pt>
                <c:pt idx="43">
                  <c:v>46.685320478559333</c:v>
                </c:pt>
                <c:pt idx="44">
                  <c:v>59.303642309355098</c:v>
                </c:pt>
                <c:pt idx="45">
                  <c:v>68.36255461301981</c:v>
                </c:pt>
                <c:pt idx="46">
                  <c:v>74.832382720868651</c:v>
                </c:pt>
                <c:pt idx="47">
                  <c:v>93.411415665375941</c:v>
                </c:pt>
                <c:pt idx="48">
                  <c:v>113.75276659811782</c:v>
                </c:pt>
                <c:pt idx="49">
                  <c:v>90.60082921259287</c:v>
                </c:pt>
                <c:pt idx="50">
                  <c:v>71.634808067208766</c:v>
                </c:pt>
                <c:pt idx="51">
                  <c:v>51.968290753186253</c:v>
                </c:pt>
                <c:pt idx="52">
                  <c:v>31.877942013169047</c:v>
                </c:pt>
                <c:pt idx="53">
                  <c:v>50.010326257200788</c:v>
                </c:pt>
                <c:pt idx="54">
                  <c:v>73.709715432256218</c:v>
                </c:pt>
                <c:pt idx="55">
                  <c:v>149.60032050295274</c:v>
                </c:pt>
                <c:pt idx="56">
                  <c:v>140.21785907983499</c:v>
                </c:pt>
                <c:pt idx="57">
                  <c:v>137.47363384563835</c:v>
                </c:pt>
                <c:pt idx="58">
                  <c:v>83.104120085035049</c:v>
                </c:pt>
                <c:pt idx="59">
                  <c:v>78.976901079260386</c:v>
                </c:pt>
                <c:pt idx="60">
                  <c:v>91.443275740023466</c:v>
                </c:pt>
                <c:pt idx="61">
                  <c:v>94.368891148522138</c:v>
                </c:pt>
                <c:pt idx="62">
                  <c:v>98.437380644896777</c:v>
                </c:pt>
                <c:pt idx="63">
                  <c:v>93.477154193786305</c:v>
                </c:pt>
                <c:pt idx="64">
                  <c:v>75.64003764725058</c:v>
                </c:pt>
                <c:pt idx="65">
                  <c:v>60.713523815795867</c:v>
                </c:pt>
                <c:pt idx="66">
                  <c:v>64.880153473571411</c:v>
                </c:pt>
                <c:pt idx="67">
                  <c:v>95.872433129718715</c:v>
                </c:pt>
                <c:pt idx="68">
                  <c:v>135.75709438347621</c:v>
                </c:pt>
                <c:pt idx="69">
                  <c:v>144.70866876792812</c:v>
                </c:pt>
                <c:pt idx="70">
                  <c:v>786.49219445197969</c:v>
                </c:pt>
                <c:pt idx="71">
                  <c:v>450.64766444235443</c:v>
                </c:pt>
                <c:pt idx="72">
                  <c:v>136.35453705971545</c:v>
                </c:pt>
                <c:pt idx="73">
                  <c:v>39.732522134556405</c:v>
                </c:pt>
                <c:pt idx="74">
                  <c:v>17.653766772515446</c:v>
                </c:pt>
                <c:pt idx="75">
                  <c:v>8.0955553368955648</c:v>
                </c:pt>
                <c:pt idx="76">
                  <c:v>4.8842726720824459</c:v>
                </c:pt>
                <c:pt idx="77">
                  <c:v>0.42959656074166297</c:v>
                </c:pt>
                <c:pt idx="78">
                  <c:v>0.11934112022655707</c:v>
                </c:pt>
                <c:pt idx="79">
                  <c:v>-1.4789362570680975</c:v>
                </c:pt>
                <c:pt idx="80">
                  <c:v>20.646659133122448</c:v>
                </c:pt>
                <c:pt idx="81">
                  <c:v>34.393834337203643</c:v>
                </c:pt>
                <c:pt idx="82">
                  <c:v>38.869572650325757</c:v>
                </c:pt>
                <c:pt idx="83">
                  <c:v>49.145378659004059</c:v>
                </c:pt>
                <c:pt idx="84">
                  <c:v>36.482517678891568</c:v>
                </c:pt>
                <c:pt idx="85">
                  <c:v>37.238676444632681</c:v>
                </c:pt>
                <c:pt idx="86">
                  <c:v>53.565218960978143</c:v>
                </c:pt>
                <c:pt idx="87">
                  <c:v>59.66277113461129</c:v>
                </c:pt>
                <c:pt idx="88">
                  <c:v>69.575831595952977</c:v>
                </c:pt>
                <c:pt idx="89">
                  <c:v>77.960169544927325</c:v>
                </c:pt>
                <c:pt idx="90">
                  <c:v>78.347138285165215</c:v>
                </c:pt>
                <c:pt idx="91">
                  <c:v>85.021651933320769</c:v>
                </c:pt>
                <c:pt idx="92">
                  <c:v>98.035448156816599</c:v>
                </c:pt>
                <c:pt idx="93">
                  <c:v>101.96616913021943</c:v>
                </c:pt>
                <c:pt idx="94">
                  <c:v>113.33807078726217</c:v>
                </c:pt>
                <c:pt idx="95">
                  <c:v>115.10650881039655</c:v>
                </c:pt>
                <c:pt idx="96">
                  <c:v>111.21482473642175</c:v>
                </c:pt>
                <c:pt idx="97">
                  <c:v>128.42303283971583</c:v>
                </c:pt>
                <c:pt idx="98">
                  <c:v>131.09293332436619</c:v>
                </c:pt>
                <c:pt idx="99">
                  <c:v>146.82813840667396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EC-DD4E-8965-96BA01C82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94783"/>
        <c:axId val="381347647"/>
      </c:scatterChart>
      <c:valAx>
        <c:axId val="3809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Base Monetaria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81347647"/>
        <c:crosses val="autoZero"/>
        <c:crossBetween val="midCat"/>
      </c:valAx>
      <c:valAx>
        <c:axId val="3813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Nivel de Preciios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809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kern="1200" cap="none" spc="0" baseline="0">
                <a:solidFill>
                  <a:schemeClr val="accent3"/>
                </a:solidFill>
              </a:rPr>
              <a:t>E C : Y = b0 + b1*M : Solo inflacion moderada (5 per)</a:t>
            </a:r>
          </a:p>
        </c:rich>
      </c:tx>
      <c:layout>
        <c:manualLayout>
          <c:xMode val="edge"/>
          <c:yMode val="edge"/>
          <c:x val="0.30676293381688607"/>
          <c:y val="3.34524261316331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7"/>
              <c:tx>
                <c:rich>
                  <a:bodyPr/>
                  <a:lstStyle/>
                  <a:p>
                    <a:r>
                      <a:rPr lang="en-US"/>
                      <a:t>2019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C86-E74C-B5CE-72329C8C38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22074109562931E-2"/>
                  <c:y val="9.84410793234528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'Ej3.E-C-5per'!$G$6:$G$105</c:f>
              <c:numCache>
                <c:formatCode>0.000</c:formatCode>
                <c:ptCount val="100"/>
                <c:pt idx="0">
                  <c:v>43.218249644687745</c:v>
                </c:pt>
                <c:pt idx="1">
                  <c:v>54.800462700774411</c:v>
                </c:pt>
                <c:pt idx="2">
                  <c:v>64.369890514596406</c:v>
                </c:pt>
                <c:pt idx="3">
                  <c:v>39.416555285423094</c:v>
                </c:pt>
                <c:pt idx="4">
                  <c:v>36.716518302061907</c:v>
                </c:pt>
                <c:pt idx="5">
                  <c:v>38.431851239745995</c:v>
                </c:pt>
                <c:pt idx="6">
                  <c:v>52.818558462847065</c:v>
                </c:pt>
                <c:pt idx="7">
                  <c:v>50.809462525475979</c:v>
                </c:pt>
                <c:pt idx="8">
                  <c:v>45.939974734311129</c:v>
                </c:pt>
                <c:pt idx="9">
                  <c:v>-0.39840690148746916</c:v>
                </c:pt>
                <c:pt idx="10">
                  <c:v>-12.528392319450532</c:v>
                </c:pt>
                <c:pt idx="11">
                  <c:v>-9.6587202690633589</c:v>
                </c:pt>
                <c:pt idx="12">
                  <c:v>-18.950721645482815</c:v>
                </c:pt>
                <c:pt idx="13">
                  <c:v>14.814465576704627</c:v>
                </c:pt>
                <c:pt idx="14">
                  <c:v>43.247552799092759</c:v>
                </c:pt>
                <c:pt idx="15">
                  <c:v>48.086312559237676</c:v>
                </c:pt>
                <c:pt idx="16">
                  <c:v>43.825493093115497</c:v>
                </c:pt>
                <c:pt idx="17">
                  <c:v>16.101177020720314</c:v>
                </c:pt>
                <c:pt idx="18">
                  <c:v>-3.3878578749273913</c:v>
                </c:pt>
                <c:pt idx="19">
                  <c:v>8.7890361560583941</c:v>
                </c:pt>
                <c:pt idx="20">
                  <c:v>11.08664221093818</c:v>
                </c:pt>
                <c:pt idx="21">
                  <c:v>24.674560251499678</c:v>
                </c:pt>
                <c:pt idx="22">
                  <c:v>27.117861441196212</c:v>
                </c:pt>
                <c:pt idx="23">
                  <c:v>14.131794007107068</c:v>
                </c:pt>
                <c:pt idx="24">
                  <c:v>18.776663508047342</c:v>
                </c:pt>
                <c:pt idx="25">
                  <c:v>15.357810609275013</c:v>
                </c:pt>
                <c:pt idx="26">
                  <c:v>4.9215467204250629</c:v>
                </c:pt>
                <c:pt idx="27">
                  <c:v>-17.367200414594031</c:v>
                </c:pt>
                <c:pt idx="28">
                  <c:v>-20.174505670431309</c:v>
                </c:pt>
                <c:pt idx="29">
                  <c:v>-8.8217084148890734</c:v>
                </c:pt>
                <c:pt idx="30">
                  <c:v>-6.6174008226310477</c:v>
                </c:pt>
                <c:pt idx="31">
                  <c:v>10.153641921942302</c:v>
                </c:pt>
                <c:pt idx="32">
                  <c:v>21.54564232502274</c:v>
                </c:pt>
                <c:pt idx="33">
                  <c:v>24.886878299260573</c:v>
                </c:pt>
                <c:pt idx="34">
                  <c:v>20.51308764150086</c:v>
                </c:pt>
                <c:pt idx="35">
                  <c:v>27.955898364144538</c:v>
                </c:pt>
                <c:pt idx="36">
                  <c:v>9.8893896283714255</c:v>
                </c:pt>
                <c:pt idx="37">
                  <c:v>25.894964271722642</c:v>
                </c:pt>
                <c:pt idx="38">
                  <c:v>45.79041687252365</c:v>
                </c:pt>
                <c:pt idx="39">
                  <c:v>55.645912907408146</c:v>
                </c:pt>
                <c:pt idx="40">
                  <c:v>79.360259374275273</c:v>
                </c:pt>
                <c:pt idx="41">
                  <c:v>72.709175594169565</c:v>
                </c:pt>
                <c:pt idx="42">
                  <c:v>84.560464661809846</c:v>
                </c:pt>
                <c:pt idx="43">
                  <c:v>85.703904620207894</c:v>
                </c:pt>
                <c:pt idx="44">
                  <c:v>94.032098762960459</c:v>
                </c:pt>
                <c:pt idx="45">
                  <c:v>100.84199944834546</c:v>
                </c:pt>
                <c:pt idx="46">
                  <c:v>95.815451034022644</c:v>
                </c:pt>
                <c:pt idx="47">
                  <c:v>95.936256016563263</c:v>
                </c:pt>
                <c:pt idx="48">
                  <c:v>79.233124026979596</c:v>
                </c:pt>
                <c:pt idx="49">
                  <c:v>76.391731155684539</c:v>
                </c:pt>
                <c:pt idx="50">
                  <c:v>68.823696382923487</c:v>
                </c:pt>
                <c:pt idx="51">
                  <c:v>65.742603875775529</c:v>
                </c:pt>
                <c:pt idx="52">
                  <c:v>68.333459666320636</c:v>
                </c:pt>
                <c:pt idx="53">
                  <c:v>58.286272785613491</c:v>
                </c:pt>
                <c:pt idx="54">
                  <c:v>81.18868707320371</c:v>
                </c:pt>
                <c:pt idx="55">
                  <c:v>108.70692251226224</c:v>
                </c:pt>
                <c:pt idx="56">
                  <c:v>111.18070895679209</c:v>
                </c:pt>
                <c:pt idx="57">
                  <c:v>79.870346978577842</c:v>
                </c:pt>
                <c:pt idx="58">
                  <c:v>68.805888269112131</c:v>
                </c:pt>
                <c:pt idx="59">
                  <c:v>79.51548470336914</c:v>
                </c:pt>
                <c:pt idx="60">
                  <c:v>88.438101682791753</c:v>
                </c:pt>
                <c:pt idx="61">
                  <c:v>111.7717258535245</c:v>
                </c:pt>
                <c:pt idx="62">
                  <c:v>112.53396397381729</c:v>
                </c:pt>
                <c:pt idx="63">
                  <c:v>102.70731593862594</c:v>
                </c:pt>
                <c:pt idx="64">
                  <c:v>89.958452345373757</c:v>
                </c:pt>
                <c:pt idx="65">
                  <c:v>78.170814783814379</c:v>
                </c:pt>
                <c:pt idx="66">
                  <c:v>83.555939798265683</c:v>
                </c:pt>
                <c:pt idx="67">
                  <c:v>96.026864621395887</c:v>
                </c:pt>
                <c:pt idx="68">
                  <c:v>152.5209912696497</c:v>
                </c:pt>
                <c:pt idx="69">
                  <c:v>180.00368758752532</c:v>
                </c:pt>
                <c:pt idx="70">
                  <c:v>755.55786105413085</c:v>
                </c:pt>
                <c:pt idx="71">
                  <c:v>408.6621677815387</c:v>
                </c:pt>
                <c:pt idx="72">
                  <c:v>174.80285557771504</c:v>
                </c:pt>
                <c:pt idx="73">
                  <c:v>83.087082113717159</c:v>
                </c:pt>
                <c:pt idx="74">
                  <c:v>52.694338736162294</c:v>
                </c:pt>
                <c:pt idx="75">
                  <c:v>39.856787013937378</c:v>
                </c:pt>
                <c:pt idx="76">
                  <c:v>29.474006327851754</c:v>
                </c:pt>
                <c:pt idx="77">
                  <c:v>26.288552572745516</c:v>
                </c:pt>
                <c:pt idx="78">
                  <c:v>5.3556168699660844</c:v>
                </c:pt>
                <c:pt idx="79">
                  <c:v>-13.574387194518422</c:v>
                </c:pt>
                <c:pt idx="80">
                  <c:v>29.339323569767828</c:v>
                </c:pt>
                <c:pt idx="81">
                  <c:v>70.988447880953842</c:v>
                </c:pt>
                <c:pt idx="82">
                  <c:v>101.67859350835613</c:v>
                </c:pt>
                <c:pt idx="83">
                  <c:v>132.076386740928</c:v>
                </c:pt>
                <c:pt idx="84">
                  <c:v>105.94194776118186</c:v>
                </c:pt>
                <c:pt idx="85">
                  <c:v>90.109274222159996</c:v>
                </c:pt>
                <c:pt idx="86">
                  <c:v>78.702643280706397</c:v>
                </c:pt>
                <c:pt idx="87">
                  <c:v>67.582123836502106</c:v>
                </c:pt>
                <c:pt idx="88">
                  <c:v>77.268902478326495</c:v>
                </c:pt>
                <c:pt idx="89">
                  <c:v>79.432087431224474</c:v>
                </c:pt>
                <c:pt idx="90">
                  <c:v>100.94527680429408</c:v>
                </c:pt>
                <c:pt idx="91">
                  <c:v>106.7009225172086</c:v>
                </c:pt>
                <c:pt idx="92">
                  <c:v>101.46645764113309</c:v>
                </c:pt>
                <c:pt idx="93">
                  <c:v>102.46698802875684</c:v>
                </c:pt>
                <c:pt idx="94">
                  <c:v>95.88509033783339</c:v>
                </c:pt>
                <c:pt idx="95">
                  <c:v>106.89915985965435</c:v>
                </c:pt>
                <c:pt idx="96">
                  <c:v>90.655610612417092</c:v>
                </c:pt>
                <c:pt idx="97">
                  <c:v>100.67737625636184</c:v>
                </c:pt>
                <c:pt idx="98">
                  <c:v>130.89256938018039</c:v>
                </c:pt>
                <c:pt idx="99">
                  <c:v>138.07713545355043</c:v>
                </c:pt>
              </c:numCache>
            </c:numRef>
          </c:xVal>
          <c:yVal>
            <c:numRef>
              <c:f>'Ej3.E-C-5per'!$I$6:$I$105</c:f>
              <c:numCache>
                <c:formatCode>0.000</c:formatCode>
                <c:ptCount val="100"/>
                <c:pt idx="0">
                  <c:v>29.587126099897354</c:v>
                </c:pt>
                <c:pt idx="1">
                  <c:v>33.934704497035284</c:v>
                </c:pt>
                <c:pt idx="2">
                  <c:v>40.878759106353435</c:v>
                </c:pt>
                <c:pt idx="3">
                  <c:v>29.594550398167563</c:v>
                </c:pt>
                <c:pt idx="4">
                  <c:v>28.807662759598074</c:v>
                </c:pt>
                <c:pt idx="5">
                  <c:v>21.15943956413755</c:v>
                </c:pt>
                <c:pt idx="6">
                  <c:v>23.272993452714807</c:v>
                </c:pt>
                <c:pt idx="7">
                  <c:v>22.967105726598902</c:v>
                </c:pt>
                <c:pt idx="8">
                  <c:v>21.472955448821374</c:v>
                </c:pt>
                <c:pt idx="9">
                  <c:v>17.691241971371596</c:v>
                </c:pt>
                <c:pt idx="10">
                  <c:v>-0.26317189777405048</c:v>
                </c:pt>
                <c:pt idx="11">
                  <c:v>-1.5192800032618692</c:v>
                </c:pt>
                <c:pt idx="12">
                  <c:v>-12.292200523509145</c:v>
                </c:pt>
                <c:pt idx="13">
                  <c:v>-21.777200751229842</c:v>
                </c:pt>
                <c:pt idx="14">
                  <c:v>5.9886497672625438</c:v>
                </c:pt>
                <c:pt idx="15">
                  <c:v>9.075292690063641</c:v>
                </c:pt>
                <c:pt idx="16">
                  <c:v>19.020760895438116</c:v>
                </c:pt>
                <c:pt idx="17">
                  <c:v>29.995664221356577</c:v>
                </c:pt>
                <c:pt idx="18">
                  <c:v>20.857278356183784</c:v>
                </c:pt>
                <c:pt idx="19">
                  <c:v>27.695975452347632</c:v>
                </c:pt>
                <c:pt idx="20">
                  <c:v>28.181826567212198</c:v>
                </c:pt>
                <c:pt idx="21">
                  <c:v>25.238246626153149</c:v>
                </c:pt>
                <c:pt idx="22">
                  <c:v>22.252281632795601</c:v>
                </c:pt>
                <c:pt idx="23">
                  <c:v>18.654116336992388</c:v>
                </c:pt>
                <c:pt idx="24">
                  <c:v>17.151704529520018</c:v>
                </c:pt>
                <c:pt idx="25">
                  <c:v>22.076040551859677</c:v>
                </c:pt>
                <c:pt idx="26">
                  <c:v>13.14163906655974</c:v>
                </c:pt>
                <c:pt idx="27">
                  <c:v>-0.90465497535276995</c:v>
                </c:pt>
                <c:pt idx="28">
                  <c:v>-10.282051400896464</c:v>
                </c:pt>
                <c:pt idx="29">
                  <c:v>-10.195604204738906</c:v>
                </c:pt>
                <c:pt idx="30">
                  <c:v>1.627146935733137</c:v>
                </c:pt>
                <c:pt idx="31">
                  <c:v>13.078081975690736</c:v>
                </c:pt>
                <c:pt idx="32">
                  <c:v>17.275648848783121</c:v>
                </c:pt>
                <c:pt idx="33">
                  <c:v>19.679285606426333</c:v>
                </c:pt>
                <c:pt idx="34">
                  <c:v>12.389865937285904</c:v>
                </c:pt>
                <c:pt idx="35">
                  <c:v>11.888764001387386</c:v>
                </c:pt>
                <c:pt idx="36">
                  <c:v>12.669125277158244</c:v>
                </c:pt>
                <c:pt idx="37">
                  <c:v>10.767344135631163</c:v>
                </c:pt>
                <c:pt idx="38">
                  <c:v>11.556250192548134</c:v>
                </c:pt>
                <c:pt idx="39">
                  <c:v>7.1164168187340948</c:v>
                </c:pt>
                <c:pt idx="40">
                  <c:v>16.181035100704833</c:v>
                </c:pt>
                <c:pt idx="41">
                  <c:v>7.8233863280496863</c:v>
                </c:pt>
                <c:pt idx="42">
                  <c:v>15.280126392575077</c:v>
                </c:pt>
                <c:pt idx="43">
                  <c:v>26.510170883631723</c:v>
                </c:pt>
                <c:pt idx="44">
                  <c:v>21.171011708432808</c:v>
                </c:pt>
                <c:pt idx="45">
                  <c:v>23.128462035002428</c:v>
                </c:pt>
                <c:pt idx="46">
                  <c:v>15.781494929831119</c:v>
                </c:pt>
                <c:pt idx="47">
                  <c:v>9.0487128862163146</c:v>
                </c:pt>
                <c:pt idx="48">
                  <c:v>-1.4498374399959602</c:v>
                </c:pt>
                <c:pt idx="49">
                  <c:v>5.0202545697198175</c:v>
                </c:pt>
                <c:pt idx="50">
                  <c:v>7.859027459322121</c:v>
                </c:pt>
                <c:pt idx="51">
                  <c:v>10.870562380941884</c:v>
                </c:pt>
                <c:pt idx="52">
                  <c:v>18.774887864621093</c:v>
                </c:pt>
                <c:pt idx="53">
                  <c:v>18.661171679376132</c:v>
                </c:pt>
                <c:pt idx="54">
                  <c:v>20.540078391334937</c:v>
                </c:pt>
                <c:pt idx="55">
                  <c:v>11.878487079069089</c:v>
                </c:pt>
                <c:pt idx="56">
                  <c:v>13.687295539230782</c:v>
                </c:pt>
                <c:pt idx="57">
                  <c:v>6.1631974875114182</c:v>
                </c:pt>
                <c:pt idx="58">
                  <c:v>10.439466881977033</c:v>
                </c:pt>
                <c:pt idx="59">
                  <c:v>12.662916986342587</c:v>
                </c:pt>
                <c:pt idx="60">
                  <c:v>14.570931010436716</c:v>
                </c:pt>
                <c:pt idx="61">
                  <c:v>16.814562383081011</c:v>
                </c:pt>
                <c:pt idx="62">
                  <c:v>21.827069375044417</c:v>
                </c:pt>
                <c:pt idx="63">
                  <c:v>16.229916242822284</c:v>
                </c:pt>
                <c:pt idx="64">
                  <c:v>15.656674990829345</c:v>
                </c:pt>
                <c:pt idx="65">
                  <c:v>20.256347250587581</c:v>
                </c:pt>
                <c:pt idx="66">
                  <c:v>21.337337938362211</c:v>
                </c:pt>
                <c:pt idx="67">
                  <c:v>19.186055260321844</c:v>
                </c:pt>
                <c:pt idx="68">
                  <c:v>14.669146425649338</c:v>
                </c:pt>
                <c:pt idx="69">
                  <c:v>14.690388648410568</c:v>
                </c:pt>
                <c:pt idx="70">
                  <c:v>10.062918677347454</c:v>
                </c:pt>
                <c:pt idx="71">
                  <c:v>22.737548886181536</c:v>
                </c:pt>
                <c:pt idx="72">
                  <c:v>30.586329789662869</c:v>
                </c:pt>
                <c:pt idx="73">
                  <c:v>17.734211301168479</c:v>
                </c:pt>
                <c:pt idx="74">
                  <c:v>13.646419715066394</c:v>
                </c:pt>
                <c:pt idx="75">
                  <c:v>15.967918540007453</c:v>
                </c:pt>
                <c:pt idx="76">
                  <c:v>14.139155911712287</c:v>
                </c:pt>
                <c:pt idx="77">
                  <c:v>13.473595097180535</c:v>
                </c:pt>
                <c:pt idx="78">
                  <c:v>7.4499932289485926</c:v>
                </c:pt>
                <c:pt idx="79">
                  <c:v>-4.7082672202609643</c:v>
                </c:pt>
                <c:pt idx="80">
                  <c:v>-20.329784929018402</c:v>
                </c:pt>
                <c:pt idx="81">
                  <c:v>-8.4729580350023426</c:v>
                </c:pt>
                <c:pt idx="82">
                  <c:v>0.93967467300650753</c:v>
                </c:pt>
                <c:pt idx="83">
                  <c:v>13.775104733991661</c:v>
                </c:pt>
                <c:pt idx="84">
                  <c:v>33.251159295912736</c:v>
                </c:pt>
                <c:pt idx="85">
                  <c:v>33.490586693933899</c:v>
                </c:pt>
                <c:pt idx="86">
                  <c:v>28.823215044203288</c:v>
                </c:pt>
                <c:pt idx="87">
                  <c:v>14.240727459319302</c:v>
                </c:pt>
                <c:pt idx="88">
                  <c:v>16.145925453234788</c:v>
                </c:pt>
                <c:pt idx="89">
                  <c:v>13.351755671918042</c:v>
                </c:pt>
                <c:pt idx="90">
                  <c:v>8.3429431808434984</c:v>
                </c:pt>
                <c:pt idx="91">
                  <c:v>16.82069718518715</c:v>
                </c:pt>
                <c:pt idx="92">
                  <c:v>4.6310253739084928</c:v>
                </c:pt>
                <c:pt idx="93">
                  <c:v>1.4949357567918042</c:v>
                </c:pt>
                <c:pt idx="94">
                  <c:v>0.42438870393457506</c:v>
                </c:pt>
                <c:pt idx="95">
                  <c:v>0.68114173010886958</c:v>
                </c:pt>
                <c:pt idx="96">
                  <c:v>0.67911654454242409</c:v>
                </c:pt>
                <c:pt idx="97">
                  <c:v>-464.51318533123339</c:v>
                </c:pt>
                <c:pt idx="98">
                  <c:v>-12.319435425063752</c:v>
                </c:pt>
                <c:pt idx="99">
                  <c:v>-5.0211791826953345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6-E74C-B5CE-72329C8C3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06719"/>
        <c:axId val="208923535"/>
      </c:scatterChart>
      <c:valAx>
        <c:axId val="35550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 Monetaria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8923535"/>
        <c:crosses val="autoZero"/>
        <c:crossBetween val="midCat"/>
      </c:valAx>
      <c:valAx>
        <c:axId val="2089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PBI 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5550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kern="1200" cap="none" spc="0" baseline="0">
                <a:solidFill>
                  <a:schemeClr val="accent3"/>
                </a:solidFill>
              </a:rPr>
              <a:t>A : Y = b0 + b1*M :  Rezagos de 1 periodo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'Ej3.A'!$D$2</c:f>
              <c:strCache>
                <c:ptCount val="1"/>
                <c:pt idx="0">
                  <c:v>D1y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588940055545605E-2"/>
                  <c:y val="5.10146355854315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-0,0193x + 3,6148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0,0368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'Ej3.A'!$A$3:$A$120</c:f>
              <c:numCache>
                <c:formatCode>General</c:formatCode>
                <c:ptCount val="118"/>
                <c:pt idx="0">
                  <c:v>10.367842947484185</c:v>
                </c:pt>
                <c:pt idx="1">
                  <c:v>-14.66034741918758</c:v>
                </c:pt>
                <c:pt idx="2">
                  <c:v>26.326354510363537</c:v>
                </c:pt>
                <c:pt idx="3">
                  <c:v>21.184399606027604</c:v>
                </c:pt>
                <c:pt idx="4">
                  <c:v>21.95005600357085</c:v>
                </c:pt>
                <c:pt idx="5">
                  <c:v>-5.0909196053655847</c:v>
                </c:pt>
                <c:pt idx="6">
                  <c:v>1.3730192811902242</c:v>
                </c:pt>
                <c:pt idx="7">
                  <c:v>18.484362622666417</c:v>
                </c:pt>
                <c:pt idx="8">
                  <c:v>23.665388941254939</c:v>
                </c:pt>
                <c:pt idx="9">
                  <c:v>9.2957876177354848</c:v>
                </c:pt>
                <c:pt idx="10">
                  <c:v>-0.63607665618086173</c:v>
                </c:pt>
                <c:pt idx="11">
                  <c:v>13.614874831501567</c:v>
                </c:pt>
                <c:pt idx="12">
                  <c:v>-22.672992694543659</c:v>
                </c:pt>
                <c:pt idx="13">
                  <c:v>-2.8341978002275781</c:v>
                </c:pt>
                <c:pt idx="14">
                  <c:v>2.2335953942063114</c:v>
                </c:pt>
                <c:pt idx="15">
                  <c:v>4.3228734550821102</c:v>
                </c:pt>
                <c:pt idx="16">
                  <c:v>11.092194527643784</c:v>
                </c:pt>
                <c:pt idx="17">
                  <c:v>25.598889422160553</c:v>
                </c:pt>
                <c:pt idx="18">
                  <c:v>7.0723551543512286</c:v>
                </c:pt>
                <c:pt idx="19">
                  <c:v>6.2053988959931417E-2</c:v>
                </c:pt>
                <c:pt idx="20">
                  <c:v>-16.632121544751399</c:v>
                </c:pt>
                <c:pt idx="21">
                  <c:v>6.1098545265128479</c:v>
                </c:pt>
                <c:pt idx="22">
                  <c:v>19.249249185337014</c:v>
                </c:pt>
                <c:pt idx="23">
                  <c:v>2.3596600438397175</c:v>
                </c:pt>
                <c:pt idx="24">
                  <c:v>-3.0442035041899018</c:v>
                </c:pt>
                <c:pt idx="25">
                  <c:v>8.5531557162093819</c:v>
                </c:pt>
                <c:pt idx="26">
                  <c:v>6.2631817512478705</c:v>
                </c:pt>
                <c:pt idx="27">
                  <c:v>7.0045295447799916</c:v>
                </c:pt>
                <c:pt idx="28">
                  <c:v>-6.4630564029622306</c:v>
                </c:pt>
                <c:pt idx="29">
                  <c:v>-1.8831081726405685</c:v>
                </c:pt>
                <c:pt idx="30">
                  <c:v>-16.025565383771223</c:v>
                </c:pt>
                <c:pt idx="31">
                  <c:v>4.1972242889427136</c:v>
                </c:pt>
                <c:pt idx="32">
                  <c:v>4.8897408525800046</c:v>
                </c:pt>
                <c:pt idx="33">
                  <c:v>0.32119941961745724</c:v>
                </c:pt>
                <c:pt idx="34">
                  <c:v>0.74547736080212701</c:v>
                </c:pt>
                <c:pt idx="35">
                  <c:v>15.589224692023151</c:v>
                </c:pt>
                <c:pt idx="36">
                  <c:v>8.2309768268178374</c:v>
                </c:pt>
                <c:pt idx="37">
                  <c:v>-4.0525912381422557</c:v>
                </c:pt>
                <c:pt idx="38">
                  <c:v>8.1882880834458049</c:v>
                </c:pt>
                <c:pt idx="39">
                  <c:v>-2.477284043749961</c:v>
                </c:pt>
                <c:pt idx="40">
                  <c:v>24.236551470169054</c:v>
                </c:pt>
                <c:pt idx="41">
                  <c:v>15.842861362658756</c:v>
                </c:pt>
                <c:pt idx="42">
                  <c:v>18.043784118330297</c:v>
                </c:pt>
                <c:pt idx="43">
                  <c:v>21.237062423117159</c:v>
                </c:pt>
                <c:pt idx="44">
                  <c:v>17.58546769006335</c:v>
                </c:pt>
                <c:pt idx="45">
                  <c:v>27.694150430299036</c:v>
                </c:pt>
                <c:pt idx="46">
                  <c:v>19.187224076728349</c:v>
                </c:pt>
                <c:pt idx="47">
                  <c:v>29.565256565869724</c:v>
                </c:pt>
                <c:pt idx="48">
                  <c:v>24.395368375448356</c:v>
                </c:pt>
                <c:pt idx="49">
                  <c:v>22.667602015976218</c:v>
                </c:pt>
                <c:pt idx="50">
                  <c:v>19.308029059268961</c:v>
                </c:pt>
                <c:pt idx="51">
                  <c:v>12.86212457628606</c:v>
                </c:pt>
                <c:pt idx="52">
                  <c:v>21.5539755041533</c:v>
                </c:pt>
                <c:pt idx="53">
                  <c:v>15.099567243215173</c:v>
                </c:pt>
                <c:pt idx="54">
                  <c:v>16.226936552120996</c:v>
                </c:pt>
                <c:pt idx="55">
                  <c:v>15.452980366831159</c:v>
                </c:pt>
                <c:pt idx="56">
                  <c:v>11.506788623446162</c:v>
                </c:pt>
                <c:pt idx="57">
                  <c:v>38.001981530805381</c:v>
                </c:pt>
                <c:pt idx="58">
                  <c:v>36.354099668937501</c:v>
                </c:pt>
                <c:pt idx="59">
                  <c:v>22.844052689073191</c:v>
                </c:pt>
                <c:pt idx="60">
                  <c:v>13.980575067976009</c:v>
                </c:pt>
                <c:pt idx="61">
                  <c:v>6.6916195525911437</c:v>
                </c:pt>
                <c:pt idx="62">
                  <c:v>25.289640959471793</c:v>
                </c:pt>
                <c:pt idx="63">
                  <c:v>33.553649123330189</c:v>
                </c:pt>
                <c:pt idx="64">
                  <c:v>22.903192047398633</c:v>
                </c:pt>
                <c:pt idx="65">
                  <c:v>30.025243723323889</c:v>
                </c:pt>
                <c:pt idx="66">
                  <c:v>26.051879079764582</c:v>
                </c:pt>
                <c:pt idx="67">
                  <c:v>23.727001088138834</c:v>
                </c:pt>
                <c:pt idx="68">
                  <c:v>10.154328454146455</c:v>
                </c:pt>
                <c:pt idx="69">
                  <c:v>18.237606161764507</c:v>
                </c:pt>
                <c:pt idx="70">
                  <c:v>31.437004094215879</c:v>
                </c:pt>
                <c:pt idx="71">
                  <c:v>36.197925911269046</c:v>
                </c:pt>
                <c:pt idx="72">
                  <c:v>66.648455102400249</c:v>
                </c:pt>
                <c:pt idx="73">
                  <c:v>45.720302479640132</c:v>
                </c:pt>
                <c:pt idx="74">
                  <c:v>107.50639160802807</c:v>
                </c:pt>
                <c:pt idx="75">
                  <c:v>127.08265717277752</c:v>
                </c:pt>
                <c:pt idx="76">
                  <c:v>81.053472481311189</c:v>
                </c:pt>
                <c:pt idx="77">
                  <c:v>99.365658387326491</c:v>
                </c:pt>
                <c:pt idx="78">
                  <c:v>89.805466897210181</c:v>
                </c:pt>
                <c:pt idx="79">
                  <c:v>68.194869238546829</c:v>
                </c:pt>
                <c:pt idx="80">
                  <c:v>52.198795538256789</c:v>
                </c:pt>
                <c:pt idx="81">
                  <c:v>116.65077895135569</c:v>
                </c:pt>
                <c:pt idx="82">
                  <c:v>155.24384684696946</c:v>
                </c:pt>
                <c:pt idx="83">
                  <c:v>182.78205060072904</c:v>
                </c:pt>
                <c:pt idx="84">
                  <c:v>193.34794150658664</c:v>
                </c:pt>
                <c:pt idx="85">
                  <c:v>61.800484385926779</c:v>
                </c:pt>
                <c:pt idx="86">
                  <c:v>81.029245092421931</c:v>
                </c:pt>
                <c:pt idx="87">
                  <c:v>147.61812643000721</c:v>
                </c:pt>
                <c:pt idx="88">
                  <c:v>373.80091097357263</c:v>
                </c:pt>
                <c:pt idx="89">
                  <c:v>246.06153997117985</c:v>
                </c:pt>
                <c:pt idx="90">
                  <c:v>93.374744927282194</c:v>
                </c:pt>
                <c:pt idx="91">
                  <c:v>42.320665182096207</c:v>
                </c:pt>
                <c:pt idx="92">
                  <c:v>26.905217700980444</c:v>
                </c:pt>
                <c:pt idx="93">
                  <c:v>12.202227767356177</c:v>
                </c:pt>
                <c:pt idx="94">
                  <c:v>1.6589714632843311</c:v>
                </c:pt>
                <c:pt idx="95">
                  <c:v>11.927921804541342</c:v>
                </c:pt>
                <c:pt idx="96">
                  <c:v>14.067665978755528</c:v>
                </c:pt>
                <c:pt idx="97">
                  <c:v>1.8194470812705532</c:v>
                </c:pt>
                <c:pt idx="98">
                  <c:v>-1.5264822918219068</c:v>
                </c:pt>
                <c:pt idx="99">
                  <c:v>-9.0050138982380901</c:v>
                </c:pt>
                <c:pt idx="100">
                  <c:v>-4.8623380857289789</c:v>
                </c:pt>
                <c:pt idx="101">
                  <c:v>44.733157845556804</c:v>
                </c:pt>
                <c:pt idx="102">
                  <c:v>40.122642019364108</c:v>
                </c:pt>
                <c:pt idx="103">
                  <c:v>21.685131729164198</c:v>
                </c:pt>
                <c:pt idx="104">
                  <c:v>25.535455146842878</c:v>
                </c:pt>
                <c:pt idx="105">
                  <c:v>18.598718865810682</c:v>
                </c:pt>
                <c:pt idx="106">
                  <c:v>24.289968480342239</c:v>
                </c:pt>
                <c:pt idx="107">
                  <c:v>10.278500787710598</c:v>
                </c:pt>
                <c:pt idx="108">
                  <c:v>14.414935702638587</c:v>
                </c:pt>
                <c:pt idx="109">
                  <c:v>28.285497507635071</c:v>
                </c:pt>
                <c:pt idx="110">
                  <c:v>26.453153433240217</c:v>
                </c:pt>
                <c:pt idx="111">
                  <c:v>31.791690160780206</c:v>
                </c:pt>
                <c:pt idx="112">
                  <c:v>20.170581415553102</c:v>
                </c:pt>
                <c:pt idx="113">
                  <c:v>23.051032631559565</c:v>
                </c:pt>
                <c:pt idx="114">
                  <c:v>27.453683820863972</c:v>
                </c:pt>
                <c:pt idx="115">
                  <c:v>25.209792469856751</c:v>
                </c:pt>
                <c:pt idx="116">
                  <c:v>31.184650937374059</c:v>
                </c:pt>
                <c:pt idx="117">
                  <c:v>6.8074833843223104</c:v>
                </c:pt>
              </c:numCache>
            </c:numRef>
          </c:xVal>
          <c:yVal>
            <c:numRef>
              <c:f>'Ej3.A'!$D$3:$D$120</c:f>
              <c:numCache>
                <c:formatCode>General</c:formatCode>
                <c:ptCount val="118"/>
                <c:pt idx="0">
                  <c:v>8.1176527012013722</c:v>
                </c:pt>
                <c:pt idx="1">
                  <c:v>-2.0358445988344798</c:v>
                </c:pt>
                <c:pt idx="2">
                  <c:v>13.371857558393252</c:v>
                </c:pt>
                <c:pt idx="3">
                  <c:v>10.13346043913721</c:v>
                </c:pt>
                <c:pt idx="4">
                  <c:v>12.465231098339302</c:v>
                </c:pt>
                <c:pt idx="5">
                  <c:v>4.9082100104836712</c:v>
                </c:pt>
                <c:pt idx="6">
                  <c:v>2.0876488502073798</c:v>
                </c:pt>
                <c:pt idx="7">
                  <c:v>9.3465728005677207</c:v>
                </c:pt>
                <c:pt idx="8">
                  <c:v>4.8170079028787782</c:v>
                </c:pt>
                <c:pt idx="9">
                  <c:v>7.0217638990609288</c:v>
                </c:pt>
                <c:pt idx="10">
                  <c:v>1.7817611240914744</c:v>
                </c:pt>
                <c:pt idx="11">
                  <c:v>7.8524225227901923</c:v>
                </c:pt>
                <c:pt idx="12">
                  <c:v>1.0352944254290009</c:v>
                </c:pt>
                <c:pt idx="13">
                  <c:v>-10.932649970084718</c:v>
                </c:pt>
                <c:pt idx="14">
                  <c:v>0.52565301860365565</c:v>
                </c:pt>
                <c:pt idx="15">
                  <c:v>-2.9204979974570833</c:v>
                </c:pt>
                <c:pt idx="16">
                  <c:v>-8.449705802291696</c:v>
                </c:pt>
                <c:pt idx="17">
                  <c:v>16.833200548407667</c:v>
                </c:pt>
                <c:pt idx="18">
                  <c:v>3.6122959414047529</c:v>
                </c:pt>
                <c:pt idx="19">
                  <c:v>7.0249702079173915</c:v>
                </c:pt>
                <c:pt idx="20">
                  <c:v>2.5251975236267654</c:v>
                </c:pt>
                <c:pt idx="21">
                  <c:v>7.6948146832348741</c:v>
                </c:pt>
                <c:pt idx="22">
                  <c:v>10.450993037568601</c:v>
                </c:pt>
                <c:pt idx="23">
                  <c:v>7.5108213227819576</c:v>
                </c:pt>
                <c:pt idx="24">
                  <c:v>-0.41838241743228366</c:v>
                </c:pt>
                <c:pt idx="25">
                  <c:v>4.7088496898773258</c:v>
                </c:pt>
                <c:pt idx="26">
                  <c:v>6.8528277417653882</c:v>
                </c:pt>
                <c:pt idx="27">
                  <c:v>6.0084095153095873</c:v>
                </c:pt>
                <c:pt idx="28">
                  <c:v>4.5059536049073756</c:v>
                </c:pt>
                <c:pt idx="29">
                  <c:v>-4.2255517954226107</c:v>
                </c:pt>
                <c:pt idx="30">
                  <c:v>-7.1934663001471222</c:v>
                </c:pt>
                <c:pt idx="31">
                  <c:v>-3.3689869102341063</c:v>
                </c:pt>
                <c:pt idx="32">
                  <c:v>4.5924008010649331</c:v>
                </c:pt>
                <c:pt idx="33">
                  <c:v>7.5971993450494324</c:v>
                </c:pt>
                <c:pt idx="34">
                  <c:v>4.2574687398104771</c:v>
                </c:pt>
                <c:pt idx="35">
                  <c:v>0.82857996285827795</c:v>
                </c:pt>
                <c:pt idx="36">
                  <c:v>6.9960375587081458</c:v>
                </c:pt>
                <c:pt idx="37">
                  <c:v>0.30777967590900346</c:v>
                </c:pt>
                <c:pt idx="38">
                  <c:v>3.7563668039119591</c:v>
                </c:pt>
                <c:pt idx="39">
                  <c:v>1.6089412386291357</c:v>
                </c:pt>
                <c:pt idx="40">
                  <c:v>5.0942564171810645</c:v>
                </c:pt>
                <c:pt idx="41">
                  <c:v>1.0966857328259749</c:v>
                </c:pt>
                <c:pt idx="42">
                  <c:v>-0.68346656990208032</c:v>
                </c:pt>
                <c:pt idx="43">
                  <c:v>10.673559520599873</c:v>
                </c:pt>
                <c:pt idx="44">
                  <c:v>-3.2633923554740818</c:v>
                </c:pt>
                <c:pt idx="45">
                  <c:v>8.5534257973513661</c:v>
                </c:pt>
                <c:pt idx="46">
                  <c:v>10.546577921154565</c:v>
                </c:pt>
                <c:pt idx="47">
                  <c:v>5.3344003454009581</c:v>
                </c:pt>
                <c:pt idx="48">
                  <c:v>-1.305942028904461</c:v>
                </c:pt>
                <c:pt idx="49">
                  <c:v>1.2064586921800569</c:v>
                </c:pt>
                <c:pt idx="50">
                  <c:v>3.8137958775397607</c:v>
                </c:pt>
                <c:pt idx="51">
                  <c:v>-5.1641499808113167</c:v>
                </c:pt>
                <c:pt idx="52">
                  <c:v>5.1641499808113167</c:v>
                </c:pt>
                <c:pt idx="53">
                  <c:v>4.0452315817823603</c:v>
                </c:pt>
                <c:pt idx="54">
                  <c:v>6.8253307991595236</c:v>
                </c:pt>
                <c:pt idx="55">
                  <c:v>2.740175502867892</c:v>
                </c:pt>
                <c:pt idx="56">
                  <c:v>5.0504337955663559</c:v>
                </c:pt>
                <c:pt idx="57">
                  <c:v>5.9241382937411657</c:v>
                </c:pt>
                <c:pt idx="58">
                  <c:v>-6.6767678104570294</c:v>
                </c:pt>
                <c:pt idx="59">
                  <c:v>7.5806828002185966</c:v>
                </c:pt>
                <c:pt idx="60">
                  <c:v>6.8592422557280486</c:v>
                </c:pt>
                <c:pt idx="61">
                  <c:v>-1.5999597579781977</c:v>
                </c:pt>
                <c:pt idx="62">
                  <c:v>-2.4004984159914144</c:v>
                </c:pt>
                <c:pt idx="63">
                  <c:v>9.8041329045841508</c:v>
                </c:pt>
                <c:pt idx="64">
                  <c:v>8.7672562798221776</c:v>
                </c:pt>
                <c:pt idx="65">
                  <c:v>0.64367161466609701</c:v>
                </c:pt>
                <c:pt idx="66">
                  <c:v>2.6120085759719913</c:v>
                </c:pt>
                <c:pt idx="67">
                  <c:v>4.2069797723620184</c:v>
                </c:pt>
                <c:pt idx="68">
                  <c:v>8.1940150278292379</c:v>
                </c:pt>
                <c:pt idx="69">
                  <c:v>5.2433438744243333</c:v>
                </c:pt>
                <c:pt idx="70">
                  <c:v>3.6929992637466214</c:v>
                </c:pt>
                <c:pt idx="71">
                  <c:v>2.0556970943216513</c:v>
                </c:pt>
                <c:pt idx="72">
                  <c:v>3.6771061931567317</c:v>
                </c:pt>
                <c:pt idx="73">
                  <c:v>5.264586097185564</c:v>
                </c:pt>
                <c:pt idx="74">
                  <c:v>-0.59509593011668471</c:v>
                </c:pt>
                <c:pt idx="75">
                  <c:v>-1.1878718300195601E-2</c:v>
                </c:pt>
                <c:pt idx="76">
                  <c:v>6.1905497805669896</c:v>
                </c:pt>
                <c:pt idx="77">
                  <c:v>-3.2754773591999964</c:v>
                </c:pt>
                <c:pt idx="78">
                  <c:v>6.7063502950542642</c:v>
                </c:pt>
                <c:pt idx="79">
                  <c:v>1.5185285710380469</c:v>
                </c:pt>
                <c:pt idx="80">
                  <c:v>-5.3935284740939338</c:v>
                </c:pt>
                <c:pt idx="81">
                  <c:v>-3.4206822912087986</c:v>
                </c:pt>
                <c:pt idx="82">
                  <c:v>4.0883450440766467</c:v>
                </c:pt>
                <c:pt idx="83">
                  <c:v>1.9534566629662464</c:v>
                </c:pt>
                <c:pt idx="84">
                  <c:v>-7.1367584335638057</c:v>
                </c:pt>
                <c:pt idx="85">
                  <c:v>6.7831867404034796</c:v>
                </c:pt>
                <c:pt idx="86">
                  <c:v>2.6344541178358938</c:v>
                </c:pt>
                <c:pt idx="87">
                  <c:v>-1.76414037797894</c:v>
                </c:pt>
                <c:pt idx="88">
                  <c:v>-7.1917135275143096</c:v>
                </c:pt>
                <c:pt idx="89">
                  <c:v>-2.1348017427348154</c:v>
                </c:pt>
                <c:pt idx="90">
                  <c:v>10.046213543960292</c:v>
                </c:pt>
                <c:pt idx="91">
                  <c:v>9.3432204036362876</c:v>
                </c:pt>
                <c:pt idx="92">
                  <c:v>5.4829166813197716</c:v>
                </c:pt>
                <c:pt idx="93">
                  <c:v>5.7139791607465185</c:v>
                </c:pt>
                <c:pt idx="94">
                  <c:v>-2.8059049445340989</c:v>
                </c:pt>
                <c:pt idx="95">
                  <c:v>5.2554288175342023</c:v>
                </c:pt>
                <c:pt idx="96">
                  <c:v>7.8044155062608311</c:v>
                </c:pt>
                <c:pt idx="97">
                  <c:v>3.8852165324513521</c:v>
                </c:pt>
                <c:pt idx="98">
                  <c:v>-3.4714657590658504</c:v>
                </c:pt>
                <c:pt idx="99">
                  <c:v>-0.76817305069774022</c:v>
                </c:pt>
                <c:pt idx="100">
                  <c:v>-4.3538449429487258</c:v>
                </c:pt>
                <c:pt idx="101">
                  <c:v>-11.736301176306085</c:v>
                </c:pt>
                <c:pt idx="102">
                  <c:v>8.3853611349502089</c:v>
                </c:pt>
                <c:pt idx="103">
                  <c:v>8.6444596573111099</c:v>
                </c:pt>
                <c:pt idx="104">
                  <c:v>8.4815851180364277</c:v>
                </c:pt>
                <c:pt idx="105">
                  <c:v>7.7397533856149892</c:v>
                </c:pt>
                <c:pt idx="106">
                  <c:v>8.6247885329713725</c:v>
                </c:pt>
                <c:pt idx="107">
                  <c:v>3.9770880075804982</c:v>
                </c:pt>
                <c:pt idx="108">
                  <c:v>-6.1009024668475575</c:v>
                </c:pt>
                <c:pt idx="109">
                  <c:v>9.6449513795304753</c:v>
                </c:pt>
                <c:pt idx="110">
                  <c:v>5.830618751654626</c:v>
                </c:pt>
                <c:pt idx="111">
                  <c:v>-1.0317244834940453</c:v>
                </c:pt>
                <c:pt idx="112">
                  <c:v>2.3768515374960941</c:v>
                </c:pt>
                <c:pt idx="113">
                  <c:v>-2.544720431748182</c:v>
                </c:pt>
                <c:pt idx="114">
                  <c:v>2.6945291345379374</c:v>
                </c:pt>
                <c:pt idx="115">
                  <c:v>-2.1022715363512745</c:v>
                </c:pt>
                <c:pt idx="116">
                  <c:v>2.6336045636703886</c:v>
                </c:pt>
                <c:pt idx="117">
                  <c:v>-2.5467456173146275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F-5049-A835-429D60D58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06719"/>
        <c:axId val="208923535"/>
      </c:scatterChart>
      <c:valAx>
        <c:axId val="35550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 Monetaria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8923535"/>
        <c:crosses val="autoZero"/>
        <c:crossBetween val="midCat"/>
      </c:valAx>
      <c:valAx>
        <c:axId val="2089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PBI 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5550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kern="1200" cap="none" spc="0" baseline="0">
                <a:solidFill>
                  <a:schemeClr val="accent3"/>
                </a:solidFill>
              </a:rPr>
              <a:t>B : P = b0 + b1*M : Rezagos de 5 periodos</a:t>
            </a:r>
          </a:p>
        </c:rich>
      </c:tx>
      <c:layout>
        <c:manualLayout>
          <c:xMode val="edge"/>
          <c:yMode val="edge"/>
          <c:x val="0.30367781109796405"/>
          <c:y val="3.928021328846522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761440256861095"/>
                  <c:y val="0.139776643018632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1,0695x - 18,423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0,9817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'Ej3.B'!$A$3:$A$117</c:f>
              <c:numCache>
                <c:formatCode>General</c:formatCode>
                <c:ptCount val="115"/>
                <c:pt idx="0">
                  <c:v>43.218249644687745</c:v>
                </c:pt>
                <c:pt idx="1">
                  <c:v>54.800462700774411</c:v>
                </c:pt>
                <c:pt idx="2">
                  <c:v>64.369890514596406</c:v>
                </c:pt>
                <c:pt idx="3">
                  <c:v>39.416555285423094</c:v>
                </c:pt>
                <c:pt idx="4">
                  <c:v>36.716518302061907</c:v>
                </c:pt>
                <c:pt idx="5">
                  <c:v>38.431851239745995</c:v>
                </c:pt>
                <c:pt idx="6">
                  <c:v>52.818558462847065</c:v>
                </c:pt>
                <c:pt idx="7">
                  <c:v>50.809462525475979</c:v>
                </c:pt>
                <c:pt idx="8">
                  <c:v>45.939974734311129</c:v>
                </c:pt>
                <c:pt idx="9">
                  <c:v>-0.39840690148746916</c:v>
                </c:pt>
                <c:pt idx="10">
                  <c:v>-12.528392319450532</c:v>
                </c:pt>
                <c:pt idx="11">
                  <c:v>-9.6587202690633589</c:v>
                </c:pt>
                <c:pt idx="12">
                  <c:v>-18.950721645482815</c:v>
                </c:pt>
                <c:pt idx="13">
                  <c:v>14.814465576704627</c:v>
                </c:pt>
                <c:pt idx="14">
                  <c:v>43.247552799092759</c:v>
                </c:pt>
                <c:pt idx="15">
                  <c:v>48.086312559237676</c:v>
                </c:pt>
                <c:pt idx="16">
                  <c:v>43.825493093115497</c:v>
                </c:pt>
                <c:pt idx="17">
                  <c:v>16.101177020720314</c:v>
                </c:pt>
                <c:pt idx="18">
                  <c:v>-3.3878578749273913</c:v>
                </c:pt>
                <c:pt idx="19">
                  <c:v>8.7890361560583941</c:v>
                </c:pt>
                <c:pt idx="20">
                  <c:v>11.08664221093818</c:v>
                </c:pt>
                <c:pt idx="21">
                  <c:v>24.674560251499678</c:v>
                </c:pt>
                <c:pt idx="22">
                  <c:v>27.117861441196212</c:v>
                </c:pt>
                <c:pt idx="23">
                  <c:v>14.131794007107068</c:v>
                </c:pt>
                <c:pt idx="24">
                  <c:v>18.776663508047342</c:v>
                </c:pt>
                <c:pt idx="25">
                  <c:v>15.357810609275013</c:v>
                </c:pt>
                <c:pt idx="26">
                  <c:v>4.9215467204250629</c:v>
                </c:pt>
                <c:pt idx="27">
                  <c:v>-17.367200414594031</c:v>
                </c:pt>
                <c:pt idx="28">
                  <c:v>-20.174505670431309</c:v>
                </c:pt>
                <c:pt idx="29">
                  <c:v>-8.8217084148890734</c:v>
                </c:pt>
                <c:pt idx="30">
                  <c:v>-6.6174008226310477</c:v>
                </c:pt>
                <c:pt idx="31">
                  <c:v>10.153641921942302</c:v>
                </c:pt>
                <c:pt idx="32">
                  <c:v>21.54564232502274</c:v>
                </c:pt>
                <c:pt idx="33">
                  <c:v>24.886878299260573</c:v>
                </c:pt>
                <c:pt idx="34">
                  <c:v>20.51308764150086</c:v>
                </c:pt>
                <c:pt idx="35">
                  <c:v>27.955898364144538</c:v>
                </c:pt>
                <c:pt idx="36">
                  <c:v>9.8893896283714255</c:v>
                </c:pt>
                <c:pt idx="37">
                  <c:v>25.894964271722642</c:v>
                </c:pt>
                <c:pt idx="38">
                  <c:v>45.79041687252365</c:v>
                </c:pt>
                <c:pt idx="39">
                  <c:v>55.645912907408146</c:v>
                </c:pt>
                <c:pt idx="40">
                  <c:v>79.360259374275273</c:v>
                </c:pt>
                <c:pt idx="41">
                  <c:v>72.709175594169565</c:v>
                </c:pt>
                <c:pt idx="42">
                  <c:v>84.560464661809846</c:v>
                </c:pt>
                <c:pt idx="43">
                  <c:v>85.703904620207894</c:v>
                </c:pt>
                <c:pt idx="44">
                  <c:v>94.032098762960459</c:v>
                </c:pt>
                <c:pt idx="45">
                  <c:v>100.84199944834546</c:v>
                </c:pt>
                <c:pt idx="46">
                  <c:v>95.815451034022644</c:v>
                </c:pt>
                <c:pt idx="47">
                  <c:v>95.936256016563263</c:v>
                </c:pt>
                <c:pt idx="48">
                  <c:v>79.233124026979596</c:v>
                </c:pt>
                <c:pt idx="49">
                  <c:v>76.391731155684539</c:v>
                </c:pt>
                <c:pt idx="50">
                  <c:v>68.823696382923487</c:v>
                </c:pt>
                <c:pt idx="51">
                  <c:v>65.742603875775529</c:v>
                </c:pt>
                <c:pt idx="52">
                  <c:v>68.333459666320636</c:v>
                </c:pt>
                <c:pt idx="53">
                  <c:v>58.286272785613491</c:v>
                </c:pt>
                <c:pt idx="54">
                  <c:v>81.18868707320371</c:v>
                </c:pt>
                <c:pt idx="55">
                  <c:v>101.3158501900202</c:v>
                </c:pt>
                <c:pt idx="56">
                  <c:v>108.70692251226224</c:v>
                </c:pt>
                <c:pt idx="57">
                  <c:v>111.18070895679209</c:v>
                </c:pt>
                <c:pt idx="58">
                  <c:v>79.870346978577842</c:v>
                </c:pt>
                <c:pt idx="59">
                  <c:v>68.805888269112131</c:v>
                </c:pt>
                <c:pt idx="60">
                  <c:v>79.51548470336914</c:v>
                </c:pt>
                <c:pt idx="61">
                  <c:v>88.438101682791753</c:v>
                </c:pt>
                <c:pt idx="62">
                  <c:v>111.7717258535245</c:v>
                </c:pt>
                <c:pt idx="63">
                  <c:v>112.53396397381729</c:v>
                </c:pt>
                <c:pt idx="64">
                  <c:v>102.70731593862594</c:v>
                </c:pt>
                <c:pt idx="65">
                  <c:v>89.958452345373757</c:v>
                </c:pt>
                <c:pt idx="66">
                  <c:v>78.170814783814379</c:v>
                </c:pt>
                <c:pt idx="67">
                  <c:v>83.555939798265683</c:v>
                </c:pt>
                <c:pt idx="68">
                  <c:v>96.026864621395887</c:v>
                </c:pt>
                <c:pt idx="69">
                  <c:v>152.5209912696497</c:v>
                </c:pt>
                <c:pt idx="70">
                  <c:v>180.00368758752532</c:v>
                </c:pt>
                <c:pt idx="71">
                  <c:v>256.07307510133751</c:v>
                </c:pt>
                <c:pt idx="72">
                  <c:v>346.95780636284599</c:v>
                </c:pt>
                <c:pt idx="73">
                  <c:v>361.36282374175693</c:v>
                </c:pt>
                <c:pt idx="74">
                  <c:v>415.00817964944321</c:v>
                </c:pt>
                <c:pt idx="75">
                  <c:v>397.30725493862542</c:v>
                </c:pt>
                <c:pt idx="76">
                  <c:v>338.41946700439468</c:v>
                </c:pt>
                <c:pt idx="77">
                  <c:v>309.56479006134032</c:v>
                </c:pt>
                <c:pt idx="78">
                  <c:v>326.84991062536949</c:v>
                </c:pt>
                <c:pt idx="79">
                  <c:v>392.28829057512877</c:v>
                </c:pt>
                <c:pt idx="80">
                  <c:v>506.87547193731098</c:v>
                </c:pt>
                <c:pt idx="81">
                  <c:v>648.02461790564075</c:v>
                </c:pt>
                <c:pt idx="82">
                  <c:v>593.17432334021191</c:v>
                </c:pt>
                <c:pt idx="83">
                  <c:v>518.9597215856644</c:v>
                </c:pt>
                <c:pt idx="84">
                  <c:v>483.79579741494251</c:v>
                </c:pt>
                <c:pt idx="85">
                  <c:v>664.24876688192853</c:v>
                </c:pt>
                <c:pt idx="86">
                  <c:v>848.50982246718161</c:v>
                </c:pt>
                <c:pt idx="87">
                  <c:v>860.85532230204183</c:v>
                </c:pt>
                <c:pt idx="88">
                  <c:v>755.55786105413085</c:v>
                </c:pt>
                <c:pt idx="89">
                  <c:v>408.6621677815387</c:v>
                </c:pt>
                <c:pt idx="90">
                  <c:v>174.80285557771504</c:v>
                </c:pt>
                <c:pt idx="91">
                  <c:v>83.087082113717159</c:v>
                </c:pt>
                <c:pt idx="92">
                  <c:v>52.694338736162294</c:v>
                </c:pt>
                <c:pt idx="93">
                  <c:v>39.856787013937378</c:v>
                </c:pt>
                <c:pt idx="94">
                  <c:v>29.474006327851754</c:v>
                </c:pt>
                <c:pt idx="95">
                  <c:v>26.288552572745516</c:v>
                </c:pt>
                <c:pt idx="96">
                  <c:v>5.3556168699660844</c:v>
                </c:pt>
                <c:pt idx="97">
                  <c:v>-13.574387194518422</c:v>
                </c:pt>
                <c:pt idx="98">
                  <c:v>29.339323569767828</c:v>
                </c:pt>
                <c:pt idx="99">
                  <c:v>70.988447880953842</c:v>
                </c:pt>
                <c:pt idx="100">
                  <c:v>101.67859350835613</c:v>
                </c:pt>
                <c:pt idx="101">
                  <c:v>132.076386740928</c:v>
                </c:pt>
                <c:pt idx="102">
                  <c:v>105.94194776118186</c:v>
                </c:pt>
                <c:pt idx="103">
                  <c:v>90.109274222159996</c:v>
                </c:pt>
                <c:pt idx="104">
                  <c:v>78.702643280706397</c:v>
                </c:pt>
                <c:pt idx="105">
                  <c:v>67.582123836502106</c:v>
                </c:pt>
                <c:pt idx="106">
                  <c:v>77.268902478326495</c:v>
                </c:pt>
                <c:pt idx="107">
                  <c:v>79.432087431224474</c:v>
                </c:pt>
                <c:pt idx="108">
                  <c:v>100.94527680429408</c:v>
                </c:pt>
                <c:pt idx="109">
                  <c:v>106.7009225172086</c:v>
                </c:pt>
                <c:pt idx="110">
                  <c:v>101.46645764113309</c:v>
                </c:pt>
                <c:pt idx="111">
                  <c:v>102.46698802875684</c:v>
                </c:pt>
                <c:pt idx="112">
                  <c:v>95.88509033783339</c:v>
                </c:pt>
                <c:pt idx="113">
                  <c:v>106.89915985965435</c:v>
                </c:pt>
                <c:pt idx="114">
                  <c:v>90.655610612417092</c:v>
                </c:pt>
              </c:numCache>
            </c:numRef>
          </c:xVal>
          <c:yVal>
            <c:numRef>
              <c:f>'Ej3.B'!$B$3:$B$117</c:f>
              <c:numCache>
                <c:formatCode>General</c:formatCode>
                <c:ptCount val="115"/>
                <c:pt idx="0">
                  <c:v>0.7680983110130768</c:v>
                </c:pt>
                <c:pt idx="1">
                  <c:v>10.407998863751899</c:v>
                </c:pt>
                <c:pt idx="2">
                  <c:v>5.1236763677227515</c:v>
                </c:pt>
                <c:pt idx="3">
                  <c:v>8.9479259493533192</c:v>
                </c:pt>
                <c:pt idx="4">
                  <c:v>12.955055434130713</c:v>
                </c:pt>
                <c:pt idx="5">
                  <c:v>6.7930619779950518</c:v>
                </c:pt>
                <c:pt idx="6">
                  <c:v>7.7478073382618362</c:v>
                </c:pt>
                <c:pt idx="7">
                  <c:v>4.9271049006780032</c:v>
                </c:pt>
                <c:pt idx="8">
                  <c:v>7.9963156342998332</c:v>
                </c:pt>
                <c:pt idx="9">
                  <c:v>8.3155826653793952</c:v>
                </c:pt>
                <c:pt idx="10">
                  <c:v>5.1342994941723674</c:v>
                </c:pt>
                <c:pt idx="11">
                  <c:v>14.441576822198243</c:v>
                </c:pt>
                <c:pt idx="12">
                  <c:v>15.694255117187694</c:v>
                </c:pt>
                <c:pt idx="13">
                  <c:v>30.349128982001261</c:v>
                </c:pt>
                <c:pt idx="14">
                  <c:v>53.600177865846277</c:v>
                </c:pt>
                <c:pt idx="15">
                  <c:v>39.82850640744573</c:v>
                </c:pt>
                <c:pt idx="16">
                  <c:v>48.553919965353032</c:v>
                </c:pt>
                <c:pt idx="17">
                  <c:v>20.988066436409625</c:v>
                </c:pt>
                <c:pt idx="18">
                  <c:v>-19.488635210653271</c:v>
                </c:pt>
                <c:pt idx="19">
                  <c:v>-15.082288973458091</c:v>
                </c:pt>
                <c:pt idx="20">
                  <c:v>-29.044763046836053</c:v>
                </c:pt>
                <c:pt idx="21">
                  <c:v>-19.982335746483315</c:v>
                </c:pt>
                <c:pt idx="22">
                  <c:v>-5.698071503895008</c:v>
                </c:pt>
                <c:pt idx="23">
                  <c:v>-4.870466850828592</c:v>
                </c:pt>
                <c:pt idx="24">
                  <c:v>-7.6719378495997859</c:v>
                </c:pt>
                <c:pt idx="25">
                  <c:v>-3.9772970519244666</c:v>
                </c:pt>
                <c:pt idx="26">
                  <c:v>0</c:v>
                </c:pt>
                <c:pt idx="27">
                  <c:v>-13.965422824834661</c:v>
                </c:pt>
                <c:pt idx="28">
                  <c:v>-23.875959396085733</c:v>
                </c:pt>
                <c:pt idx="29">
                  <c:v>-12.775176883327077</c:v>
                </c:pt>
                <c:pt idx="30">
                  <c:v>-25.849825741790511</c:v>
                </c:pt>
                <c:pt idx="31">
                  <c:v>-5.0381024292352805</c:v>
                </c:pt>
                <c:pt idx="32">
                  <c:v>13.938171042909531</c:v>
                </c:pt>
                <c:pt idx="33">
                  <c:v>4.5072434512448467</c:v>
                </c:pt>
                <c:pt idx="34">
                  <c:v>15.880749472302824</c:v>
                </c:pt>
                <c:pt idx="35">
                  <c:v>11.628628236534411</c:v>
                </c:pt>
                <c:pt idx="36">
                  <c:v>5.718065360687774</c:v>
                </c:pt>
                <c:pt idx="37">
                  <c:v>5.7223414327474131</c:v>
                </c:pt>
                <c:pt idx="38">
                  <c:v>11.90473410019095</c:v>
                </c:pt>
                <c:pt idx="39">
                  <c:v>11.455660193537653</c:v>
                </c:pt>
                <c:pt idx="40">
                  <c:v>8.9277238986255725</c:v>
                </c:pt>
                <c:pt idx="41">
                  <c:v>24.334331203438708</c:v>
                </c:pt>
                <c:pt idx="42">
                  <c:v>35.090720969359879</c:v>
                </c:pt>
                <c:pt idx="43">
                  <c:v>46.685320478559333</c:v>
                </c:pt>
                <c:pt idx="44">
                  <c:v>59.303642309355098</c:v>
                </c:pt>
                <c:pt idx="45">
                  <c:v>68.36255461301981</c:v>
                </c:pt>
                <c:pt idx="46">
                  <c:v>74.832382720868651</c:v>
                </c:pt>
                <c:pt idx="47">
                  <c:v>93.411415665375941</c:v>
                </c:pt>
                <c:pt idx="48">
                  <c:v>113.75276659811782</c:v>
                </c:pt>
                <c:pt idx="49">
                  <c:v>90.60082921259287</c:v>
                </c:pt>
                <c:pt idx="50">
                  <c:v>71.634808067208766</c:v>
                </c:pt>
                <c:pt idx="51">
                  <c:v>51.968290753186253</c:v>
                </c:pt>
                <c:pt idx="52">
                  <c:v>31.877942013169047</c:v>
                </c:pt>
                <c:pt idx="53">
                  <c:v>50.010326257200788</c:v>
                </c:pt>
                <c:pt idx="54">
                  <c:v>73.709715432256218</c:v>
                </c:pt>
                <c:pt idx="55">
                  <c:v>138.03372255345394</c:v>
                </c:pt>
                <c:pt idx="56">
                  <c:v>149.60032050295274</c:v>
                </c:pt>
                <c:pt idx="57">
                  <c:v>140.21785907983499</c:v>
                </c:pt>
                <c:pt idx="58">
                  <c:v>137.47363384563835</c:v>
                </c:pt>
                <c:pt idx="59">
                  <c:v>83.104120085035049</c:v>
                </c:pt>
                <c:pt idx="60">
                  <c:v>78.976901079260386</c:v>
                </c:pt>
                <c:pt idx="61">
                  <c:v>91.443275740023466</c:v>
                </c:pt>
                <c:pt idx="62">
                  <c:v>94.368891148522138</c:v>
                </c:pt>
                <c:pt idx="63">
                  <c:v>98.437380644896777</c:v>
                </c:pt>
                <c:pt idx="64">
                  <c:v>93.477154193786305</c:v>
                </c:pt>
                <c:pt idx="65">
                  <c:v>75.64003764725058</c:v>
                </c:pt>
                <c:pt idx="66">
                  <c:v>60.713523815795867</c:v>
                </c:pt>
                <c:pt idx="67">
                  <c:v>64.880153473571411</c:v>
                </c:pt>
                <c:pt idx="68">
                  <c:v>95.872433129718715</c:v>
                </c:pt>
                <c:pt idx="69">
                  <c:v>135.75709438347621</c:v>
                </c:pt>
                <c:pt idx="70">
                  <c:v>144.70866876792812</c:v>
                </c:pt>
                <c:pt idx="71">
                  <c:v>218.85950271377013</c:v>
                </c:pt>
                <c:pt idx="72">
                  <c:v>342.20991301279969</c:v>
                </c:pt>
                <c:pt idx="73">
                  <c:v>396.55468519255589</c:v>
                </c:pt>
                <c:pt idx="74">
                  <c:v>476.21675919741267</c:v>
                </c:pt>
                <c:pt idx="75">
                  <c:v>467.62253400879388</c:v>
                </c:pt>
                <c:pt idx="76">
                  <c:v>367.93861235582455</c:v>
                </c:pt>
                <c:pt idx="77">
                  <c:v>337.93225258601217</c:v>
                </c:pt>
                <c:pt idx="78">
                  <c:v>333.9586672603433</c:v>
                </c:pt>
                <c:pt idx="79">
                  <c:v>387.61857419075341</c:v>
                </c:pt>
                <c:pt idx="80">
                  <c:v>516.25938444924464</c:v>
                </c:pt>
                <c:pt idx="81">
                  <c:v>649.13618629797702</c:v>
                </c:pt>
                <c:pt idx="82">
                  <c:v>615.99913394338728</c:v>
                </c:pt>
                <c:pt idx="83">
                  <c:v>550.84462417329405</c:v>
                </c:pt>
                <c:pt idx="84">
                  <c:v>501.33709409867907</c:v>
                </c:pt>
                <c:pt idx="85">
                  <c:v>642.86230461056175</c:v>
                </c:pt>
                <c:pt idx="86">
                  <c:v>897.01323877416712</c:v>
                </c:pt>
                <c:pt idx="87">
                  <c:v>913.08772358546571</c:v>
                </c:pt>
                <c:pt idx="88">
                  <c:v>786.49219445197969</c:v>
                </c:pt>
                <c:pt idx="89">
                  <c:v>450.64766444235443</c:v>
                </c:pt>
                <c:pt idx="90">
                  <c:v>136.35453705971545</c:v>
                </c:pt>
                <c:pt idx="91">
                  <c:v>39.732522134556405</c:v>
                </c:pt>
                <c:pt idx="92">
                  <c:v>17.653766772515446</c:v>
                </c:pt>
                <c:pt idx="93">
                  <c:v>8.0955553368955648</c:v>
                </c:pt>
                <c:pt idx="94">
                  <c:v>4.8842726720824459</c:v>
                </c:pt>
                <c:pt idx="95">
                  <c:v>0.42959656074164077</c:v>
                </c:pt>
                <c:pt idx="96">
                  <c:v>0.11934112022655707</c:v>
                </c:pt>
                <c:pt idx="97">
                  <c:v>-1.4789362570680975</c:v>
                </c:pt>
                <c:pt idx="98">
                  <c:v>20.646659133122448</c:v>
                </c:pt>
                <c:pt idx="99">
                  <c:v>34.393834337203664</c:v>
                </c:pt>
                <c:pt idx="100">
                  <c:v>38.869572650325757</c:v>
                </c:pt>
                <c:pt idx="101">
                  <c:v>49.145378659004059</c:v>
                </c:pt>
                <c:pt idx="102">
                  <c:v>36.482517678891568</c:v>
                </c:pt>
                <c:pt idx="103">
                  <c:v>37.238676444632681</c:v>
                </c:pt>
                <c:pt idx="104">
                  <c:v>53.565218960978143</c:v>
                </c:pt>
                <c:pt idx="105">
                  <c:v>59.66277113461129</c:v>
                </c:pt>
                <c:pt idx="106">
                  <c:v>69.575831595952977</c:v>
                </c:pt>
                <c:pt idx="107">
                  <c:v>77.960169544927325</c:v>
                </c:pt>
                <c:pt idx="108">
                  <c:v>78.347138285165215</c:v>
                </c:pt>
                <c:pt idx="109">
                  <c:v>85.021651933320769</c:v>
                </c:pt>
                <c:pt idx="110">
                  <c:v>98.035448156816599</c:v>
                </c:pt>
                <c:pt idx="111">
                  <c:v>101.96616913021943</c:v>
                </c:pt>
                <c:pt idx="112">
                  <c:v>113.33807078726217</c:v>
                </c:pt>
                <c:pt idx="113">
                  <c:v>115.10650881039655</c:v>
                </c:pt>
                <c:pt idx="114">
                  <c:v>111.21482473642175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04-DA4E-A374-59A368DED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94783"/>
        <c:axId val="381347647"/>
      </c:scatterChart>
      <c:valAx>
        <c:axId val="3809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Base Monetaria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81347647"/>
        <c:crosses val="autoZero"/>
        <c:crossBetween val="midCat"/>
      </c:valAx>
      <c:valAx>
        <c:axId val="3813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Nivel de Preciios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809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kern="1200" cap="none" spc="0" baseline="0">
                <a:solidFill>
                  <a:schemeClr val="accent3"/>
                </a:solidFill>
              </a:rPr>
              <a:t>B : Y = b0 + b1*M :  Rezagos de 5 periodos</a:t>
            </a:r>
          </a:p>
        </c:rich>
      </c:tx>
      <c:layout>
        <c:manualLayout>
          <c:xMode val="edge"/>
          <c:yMode val="edge"/>
          <c:x val="0.30676293381688607"/>
          <c:y val="3.34524261316331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13944332539827"/>
                  <c:y val="-6.87846385265195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-0,0175x + 14,327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0,0768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'Ej3.B'!$A$3:$A$117</c:f>
              <c:numCache>
                <c:formatCode>General</c:formatCode>
                <c:ptCount val="115"/>
                <c:pt idx="0">
                  <c:v>43.218249644687745</c:v>
                </c:pt>
                <c:pt idx="1">
                  <c:v>54.800462700774411</c:v>
                </c:pt>
                <c:pt idx="2">
                  <c:v>64.369890514596406</c:v>
                </c:pt>
                <c:pt idx="3">
                  <c:v>39.416555285423094</c:v>
                </c:pt>
                <c:pt idx="4">
                  <c:v>36.716518302061907</c:v>
                </c:pt>
                <c:pt idx="5">
                  <c:v>38.431851239745995</c:v>
                </c:pt>
                <c:pt idx="6">
                  <c:v>52.818558462847065</c:v>
                </c:pt>
                <c:pt idx="7">
                  <c:v>50.809462525475979</c:v>
                </c:pt>
                <c:pt idx="8">
                  <c:v>45.939974734311129</c:v>
                </c:pt>
                <c:pt idx="9">
                  <c:v>-0.39840690148746916</c:v>
                </c:pt>
                <c:pt idx="10">
                  <c:v>-12.528392319450532</c:v>
                </c:pt>
                <c:pt idx="11">
                  <c:v>-9.6587202690633589</c:v>
                </c:pt>
                <c:pt idx="12">
                  <c:v>-18.950721645482815</c:v>
                </c:pt>
                <c:pt idx="13">
                  <c:v>14.814465576704627</c:v>
                </c:pt>
                <c:pt idx="14">
                  <c:v>43.247552799092759</c:v>
                </c:pt>
                <c:pt idx="15">
                  <c:v>48.086312559237676</c:v>
                </c:pt>
                <c:pt idx="16">
                  <c:v>43.825493093115497</c:v>
                </c:pt>
                <c:pt idx="17">
                  <c:v>16.101177020720314</c:v>
                </c:pt>
                <c:pt idx="18">
                  <c:v>-3.3878578749273913</c:v>
                </c:pt>
                <c:pt idx="19">
                  <c:v>8.7890361560583941</c:v>
                </c:pt>
                <c:pt idx="20">
                  <c:v>11.08664221093818</c:v>
                </c:pt>
                <c:pt idx="21">
                  <c:v>24.674560251499678</c:v>
                </c:pt>
                <c:pt idx="22">
                  <c:v>27.117861441196212</c:v>
                </c:pt>
                <c:pt idx="23">
                  <c:v>14.131794007107068</c:v>
                </c:pt>
                <c:pt idx="24">
                  <c:v>18.776663508047342</c:v>
                </c:pt>
                <c:pt idx="25">
                  <c:v>15.357810609275013</c:v>
                </c:pt>
                <c:pt idx="26">
                  <c:v>4.9215467204250629</c:v>
                </c:pt>
                <c:pt idx="27">
                  <c:v>-17.367200414594031</c:v>
                </c:pt>
                <c:pt idx="28">
                  <c:v>-20.174505670431309</c:v>
                </c:pt>
                <c:pt idx="29">
                  <c:v>-8.8217084148890734</c:v>
                </c:pt>
                <c:pt idx="30">
                  <c:v>-6.6174008226310477</c:v>
                </c:pt>
                <c:pt idx="31">
                  <c:v>10.153641921942302</c:v>
                </c:pt>
                <c:pt idx="32">
                  <c:v>21.54564232502274</c:v>
                </c:pt>
                <c:pt idx="33">
                  <c:v>24.886878299260573</c:v>
                </c:pt>
                <c:pt idx="34">
                  <c:v>20.51308764150086</c:v>
                </c:pt>
                <c:pt idx="35">
                  <c:v>27.955898364144538</c:v>
                </c:pt>
                <c:pt idx="36">
                  <c:v>9.8893896283714255</c:v>
                </c:pt>
                <c:pt idx="37">
                  <c:v>25.894964271722642</c:v>
                </c:pt>
                <c:pt idx="38">
                  <c:v>45.79041687252365</c:v>
                </c:pt>
                <c:pt idx="39">
                  <c:v>55.645912907408146</c:v>
                </c:pt>
                <c:pt idx="40">
                  <c:v>79.360259374275273</c:v>
                </c:pt>
                <c:pt idx="41">
                  <c:v>72.709175594169565</c:v>
                </c:pt>
                <c:pt idx="42">
                  <c:v>84.560464661809846</c:v>
                </c:pt>
                <c:pt idx="43">
                  <c:v>85.703904620207894</c:v>
                </c:pt>
                <c:pt idx="44">
                  <c:v>94.032098762960459</c:v>
                </c:pt>
                <c:pt idx="45">
                  <c:v>100.84199944834546</c:v>
                </c:pt>
                <c:pt idx="46">
                  <c:v>95.815451034022644</c:v>
                </c:pt>
                <c:pt idx="47">
                  <c:v>95.936256016563263</c:v>
                </c:pt>
                <c:pt idx="48">
                  <c:v>79.233124026979596</c:v>
                </c:pt>
                <c:pt idx="49">
                  <c:v>76.391731155684539</c:v>
                </c:pt>
                <c:pt idx="50">
                  <c:v>68.823696382923487</c:v>
                </c:pt>
                <c:pt idx="51">
                  <c:v>65.742603875775529</c:v>
                </c:pt>
                <c:pt idx="52">
                  <c:v>68.333459666320636</c:v>
                </c:pt>
                <c:pt idx="53">
                  <c:v>58.286272785613491</c:v>
                </c:pt>
                <c:pt idx="54">
                  <c:v>81.18868707320371</c:v>
                </c:pt>
                <c:pt idx="55">
                  <c:v>101.3158501900202</c:v>
                </c:pt>
                <c:pt idx="56">
                  <c:v>108.70692251226224</c:v>
                </c:pt>
                <c:pt idx="57">
                  <c:v>111.18070895679209</c:v>
                </c:pt>
                <c:pt idx="58">
                  <c:v>79.870346978577842</c:v>
                </c:pt>
                <c:pt idx="59">
                  <c:v>68.805888269112131</c:v>
                </c:pt>
                <c:pt idx="60">
                  <c:v>79.51548470336914</c:v>
                </c:pt>
                <c:pt idx="61">
                  <c:v>88.438101682791753</c:v>
                </c:pt>
                <c:pt idx="62">
                  <c:v>111.7717258535245</c:v>
                </c:pt>
                <c:pt idx="63">
                  <c:v>112.53396397381729</c:v>
                </c:pt>
                <c:pt idx="64">
                  <c:v>102.70731593862594</c:v>
                </c:pt>
                <c:pt idx="65">
                  <c:v>89.958452345373757</c:v>
                </c:pt>
                <c:pt idx="66">
                  <c:v>78.170814783814379</c:v>
                </c:pt>
                <c:pt idx="67">
                  <c:v>83.555939798265683</c:v>
                </c:pt>
                <c:pt idx="68">
                  <c:v>96.026864621395887</c:v>
                </c:pt>
                <c:pt idx="69">
                  <c:v>152.5209912696497</c:v>
                </c:pt>
                <c:pt idx="70">
                  <c:v>180.00368758752532</c:v>
                </c:pt>
                <c:pt idx="71">
                  <c:v>256.07307510133751</c:v>
                </c:pt>
                <c:pt idx="72">
                  <c:v>346.95780636284599</c:v>
                </c:pt>
                <c:pt idx="73">
                  <c:v>361.36282374175693</c:v>
                </c:pt>
                <c:pt idx="74">
                  <c:v>415.00817964944321</c:v>
                </c:pt>
                <c:pt idx="75">
                  <c:v>397.30725493862542</c:v>
                </c:pt>
                <c:pt idx="76">
                  <c:v>338.41946700439468</c:v>
                </c:pt>
                <c:pt idx="77">
                  <c:v>309.56479006134032</c:v>
                </c:pt>
                <c:pt idx="78">
                  <c:v>326.84991062536949</c:v>
                </c:pt>
                <c:pt idx="79">
                  <c:v>392.28829057512877</c:v>
                </c:pt>
                <c:pt idx="80">
                  <c:v>506.87547193731098</c:v>
                </c:pt>
                <c:pt idx="81">
                  <c:v>648.02461790564075</c:v>
                </c:pt>
                <c:pt idx="82">
                  <c:v>593.17432334021191</c:v>
                </c:pt>
                <c:pt idx="83">
                  <c:v>518.9597215856644</c:v>
                </c:pt>
                <c:pt idx="84">
                  <c:v>483.79579741494251</c:v>
                </c:pt>
                <c:pt idx="85">
                  <c:v>664.24876688192853</c:v>
                </c:pt>
                <c:pt idx="86">
                  <c:v>848.50982246718161</c:v>
                </c:pt>
                <c:pt idx="87">
                  <c:v>860.85532230204183</c:v>
                </c:pt>
                <c:pt idx="88">
                  <c:v>755.55786105413085</c:v>
                </c:pt>
                <c:pt idx="89">
                  <c:v>408.6621677815387</c:v>
                </c:pt>
                <c:pt idx="90">
                  <c:v>174.80285557771504</c:v>
                </c:pt>
                <c:pt idx="91">
                  <c:v>83.087082113717159</c:v>
                </c:pt>
                <c:pt idx="92">
                  <c:v>52.694338736162294</c:v>
                </c:pt>
                <c:pt idx="93">
                  <c:v>39.856787013937378</c:v>
                </c:pt>
                <c:pt idx="94">
                  <c:v>29.474006327851754</c:v>
                </c:pt>
                <c:pt idx="95">
                  <c:v>26.288552572745516</c:v>
                </c:pt>
                <c:pt idx="96">
                  <c:v>5.3556168699660844</c:v>
                </c:pt>
                <c:pt idx="97">
                  <c:v>-13.574387194518422</c:v>
                </c:pt>
                <c:pt idx="98">
                  <c:v>29.339323569767828</c:v>
                </c:pt>
                <c:pt idx="99">
                  <c:v>70.988447880953842</c:v>
                </c:pt>
                <c:pt idx="100">
                  <c:v>101.67859350835613</c:v>
                </c:pt>
                <c:pt idx="101">
                  <c:v>132.076386740928</c:v>
                </c:pt>
                <c:pt idx="102">
                  <c:v>105.94194776118186</c:v>
                </c:pt>
                <c:pt idx="103">
                  <c:v>90.109274222159996</c:v>
                </c:pt>
                <c:pt idx="104">
                  <c:v>78.702643280706397</c:v>
                </c:pt>
                <c:pt idx="105">
                  <c:v>67.582123836502106</c:v>
                </c:pt>
                <c:pt idx="106">
                  <c:v>77.268902478326495</c:v>
                </c:pt>
                <c:pt idx="107">
                  <c:v>79.432087431224474</c:v>
                </c:pt>
                <c:pt idx="108">
                  <c:v>100.94527680429408</c:v>
                </c:pt>
                <c:pt idx="109">
                  <c:v>106.7009225172086</c:v>
                </c:pt>
                <c:pt idx="110">
                  <c:v>101.46645764113309</c:v>
                </c:pt>
                <c:pt idx="111">
                  <c:v>102.46698802875684</c:v>
                </c:pt>
                <c:pt idx="112">
                  <c:v>95.88509033783339</c:v>
                </c:pt>
                <c:pt idx="113">
                  <c:v>106.89915985965435</c:v>
                </c:pt>
                <c:pt idx="114">
                  <c:v>90.655610612417092</c:v>
                </c:pt>
              </c:numCache>
            </c:numRef>
          </c:xVal>
          <c:yVal>
            <c:numRef>
              <c:f>'Ej3.B'!$C$3:$C$117</c:f>
              <c:numCache>
                <c:formatCode>General</c:formatCode>
                <c:ptCount val="115"/>
                <c:pt idx="0">
                  <c:v>29.587126099897354</c:v>
                </c:pt>
                <c:pt idx="1">
                  <c:v>33.934704497035284</c:v>
                </c:pt>
                <c:pt idx="2">
                  <c:v>40.878759106353435</c:v>
                </c:pt>
                <c:pt idx="3">
                  <c:v>29.594550398167563</c:v>
                </c:pt>
                <c:pt idx="4">
                  <c:v>28.807662759598074</c:v>
                </c:pt>
                <c:pt idx="5">
                  <c:v>21.15943956413755</c:v>
                </c:pt>
                <c:pt idx="6">
                  <c:v>23.272993452714807</c:v>
                </c:pt>
                <c:pt idx="7">
                  <c:v>22.967105726598902</c:v>
                </c:pt>
                <c:pt idx="8">
                  <c:v>21.472955448821374</c:v>
                </c:pt>
                <c:pt idx="9">
                  <c:v>17.691241971371596</c:v>
                </c:pt>
                <c:pt idx="10">
                  <c:v>-0.26317189777405048</c:v>
                </c:pt>
                <c:pt idx="11">
                  <c:v>-1.5192800032618692</c:v>
                </c:pt>
                <c:pt idx="12">
                  <c:v>-12.292200523509145</c:v>
                </c:pt>
                <c:pt idx="13">
                  <c:v>-21.777200751229842</c:v>
                </c:pt>
                <c:pt idx="14">
                  <c:v>5.9886497672625438</c:v>
                </c:pt>
                <c:pt idx="15">
                  <c:v>9.075292690063641</c:v>
                </c:pt>
                <c:pt idx="16">
                  <c:v>19.020760895438116</c:v>
                </c:pt>
                <c:pt idx="17">
                  <c:v>29.995664221356577</c:v>
                </c:pt>
                <c:pt idx="18">
                  <c:v>20.857278356183784</c:v>
                </c:pt>
                <c:pt idx="19">
                  <c:v>27.695975452347632</c:v>
                </c:pt>
                <c:pt idx="20">
                  <c:v>28.181826567212198</c:v>
                </c:pt>
                <c:pt idx="21">
                  <c:v>25.238246626153149</c:v>
                </c:pt>
                <c:pt idx="22">
                  <c:v>22.252281632795601</c:v>
                </c:pt>
                <c:pt idx="23">
                  <c:v>18.654116336992388</c:v>
                </c:pt>
                <c:pt idx="24">
                  <c:v>17.151704529520018</c:v>
                </c:pt>
                <c:pt idx="25">
                  <c:v>22.076040551859677</c:v>
                </c:pt>
                <c:pt idx="26">
                  <c:v>13.14163906655974</c:v>
                </c:pt>
                <c:pt idx="27">
                  <c:v>-0.90465497535276995</c:v>
                </c:pt>
                <c:pt idx="28">
                  <c:v>-10.282051400896464</c:v>
                </c:pt>
                <c:pt idx="29">
                  <c:v>-10.195604204738906</c:v>
                </c:pt>
                <c:pt idx="30">
                  <c:v>1.627146935733137</c:v>
                </c:pt>
                <c:pt idx="31">
                  <c:v>13.078081975690736</c:v>
                </c:pt>
                <c:pt idx="32">
                  <c:v>17.275648848783121</c:v>
                </c:pt>
                <c:pt idx="33">
                  <c:v>19.679285606426333</c:v>
                </c:pt>
                <c:pt idx="34">
                  <c:v>12.389865937285904</c:v>
                </c:pt>
                <c:pt idx="35">
                  <c:v>11.888764001387386</c:v>
                </c:pt>
                <c:pt idx="36">
                  <c:v>12.669125277158244</c:v>
                </c:pt>
                <c:pt idx="37">
                  <c:v>10.767344135631163</c:v>
                </c:pt>
                <c:pt idx="38">
                  <c:v>11.556250192548134</c:v>
                </c:pt>
                <c:pt idx="39">
                  <c:v>7.1164168187340948</c:v>
                </c:pt>
                <c:pt idx="40">
                  <c:v>16.181035100704833</c:v>
                </c:pt>
                <c:pt idx="41">
                  <c:v>7.8233863280496863</c:v>
                </c:pt>
                <c:pt idx="42">
                  <c:v>15.280126392575077</c:v>
                </c:pt>
                <c:pt idx="43">
                  <c:v>26.510170883631723</c:v>
                </c:pt>
                <c:pt idx="44">
                  <c:v>21.171011708432808</c:v>
                </c:pt>
                <c:pt idx="45">
                  <c:v>23.128462035002428</c:v>
                </c:pt>
                <c:pt idx="46">
                  <c:v>15.781494929831119</c:v>
                </c:pt>
                <c:pt idx="47">
                  <c:v>9.0487128862163146</c:v>
                </c:pt>
                <c:pt idx="48">
                  <c:v>-1.4498374399959602</c:v>
                </c:pt>
                <c:pt idx="49">
                  <c:v>5.0202545697198175</c:v>
                </c:pt>
                <c:pt idx="50">
                  <c:v>7.859027459322121</c:v>
                </c:pt>
                <c:pt idx="51">
                  <c:v>10.870562380941884</c:v>
                </c:pt>
                <c:pt idx="52">
                  <c:v>18.774887864621093</c:v>
                </c:pt>
                <c:pt idx="53">
                  <c:v>18.661171679376132</c:v>
                </c:pt>
                <c:pt idx="54">
                  <c:v>20.540078391334937</c:v>
                </c:pt>
                <c:pt idx="55">
                  <c:v>7.0379797817183842</c:v>
                </c:pt>
                <c:pt idx="56">
                  <c:v>11.878487079069089</c:v>
                </c:pt>
                <c:pt idx="57">
                  <c:v>13.687295539230782</c:v>
                </c:pt>
                <c:pt idx="58">
                  <c:v>6.1631974875114182</c:v>
                </c:pt>
                <c:pt idx="59">
                  <c:v>10.439466881977033</c:v>
                </c:pt>
                <c:pt idx="60">
                  <c:v>12.662916986342587</c:v>
                </c:pt>
                <c:pt idx="61">
                  <c:v>14.570931010436716</c:v>
                </c:pt>
                <c:pt idx="62">
                  <c:v>16.814562383081011</c:v>
                </c:pt>
                <c:pt idx="63">
                  <c:v>21.827069375044417</c:v>
                </c:pt>
                <c:pt idx="64">
                  <c:v>16.229916242822284</c:v>
                </c:pt>
                <c:pt idx="65">
                  <c:v>15.656674990829345</c:v>
                </c:pt>
                <c:pt idx="66">
                  <c:v>20.256347250587581</c:v>
                </c:pt>
                <c:pt idx="67">
                  <c:v>21.337337938362211</c:v>
                </c:pt>
                <c:pt idx="68">
                  <c:v>19.186055260321844</c:v>
                </c:pt>
                <c:pt idx="69">
                  <c:v>14.669146425649338</c:v>
                </c:pt>
                <c:pt idx="70">
                  <c:v>14.690388648410568</c:v>
                </c:pt>
                <c:pt idx="71">
                  <c:v>10.402293454547262</c:v>
                </c:pt>
                <c:pt idx="72">
                  <c:v>8.3347176419254154</c:v>
                </c:pt>
                <c:pt idx="73">
                  <c:v>10.848161229335673</c:v>
                </c:pt>
                <c:pt idx="74">
                  <c:v>2.3080977729501129</c:v>
                </c:pt>
                <c:pt idx="75">
                  <c:v>9.6095439981210617</c:v>
                </c:pt>
                <c:pt idx="76">
                  <c:v>11.139951287459304</c:v>
                </c:pt>
                <c:pt idx="77">
                  <c:v>-0.44412696720161904</c:v>
                </c:pt>
                <c:pt idx="78">
                  <c:v>-0.58933189921042128</c:v>
                </c:pt>
                <c:pt idx="79">
                  <c:v>-3.2073371501880388</c:v>
                </c:pt>
                <c:pt idx="80">
                  <c:v>-2.7724090582598393</c:v>
                </c:pt>
                <c:pt idx="81">
                  <c:v>-4.5156390177297112</c:v>
                </c:pt>
                <c:pt idx="82">
                  <c:v>5.688230013882567</c:v>
                </c:pt>
                <c:pt idx="83">
                  <c:v>4.2343390876418141</c:v>
                </c:pt>
                <c:pt idx="84">
                  <c:v>0.51674204669662771</c:v>
                </c:pt>
                <c:pt idx="85">
                  <c:v>0.4617869527461238</c:v>
                </c:pt>
                <c:pt idx="86">
                  <c:v>-8.4562015303921712</c:v>
                </c:pt>
                <c:pt idx="87">
                  <c:v>-1.0444421042677732</c:v>
                </c:pt>
                <c:pt idx="88">
                  <c:v>10.062918677347454</c:v>
                </c:pt>
                <c:pt idx="89">
                  <c:v>22.737548886181536</c:v>
                </c:pt>
                <c:pt idx="90">
                  <c:v>30.586329789662869</c:v>
                </c:pt>
                <c:pt idx="91">
                  <c:v>17.734211301168479</c:v>
                </c:pt>
                <c:pt idx="92">
                  <c:v>13.646419715066394</c:v>
                </c:pt>
                <c:pt idx="93">
                  <c:v>15.967918540007453</c:v>
                </c:pt>
                <c:pt idx="94">
                  <c:v>14.139155911712287</c:v>
                </c:pt>
                <c:pt idx="95">
                  <c:v>13.473595097180535</c:v>
                </c:pt>
                <c:pt idx="96">
                  <c:v>7.4499932289485926</c:v>
                </c:pt>
                <c:pt idx="97">
                  <c:v>-4.7082672202609643</c:v>
                </c:pt>
                <c:pt idx="98">
                  <c:v>-20.329784929018402</c:v>
                </c:pt>
                <c:pt idx="99">
                  <c:v>-8.4729580350023426</c:v>
                </c:pt>
                <c:pt idx="100">
                  <c:v>0.93967467300650753</c:v>
                </c:pt>
                <c:pt idx="101">
                  <c:v>13.775104733991661</c:v>
                </c:pt>
                <c:pt idx="102">
                  <c:v>33.251159295912736</c:v>
                </c:pt>
                <c:pt idx="103">
                  <c:v>33.490586693933899</c:v>
                </c:pt>
                <c:pt idx="104">
                  <c:v>28.823215044203288</c:v>
                </c:pt>
                <c:pt idx="105">
                  <c:v>14.240727459319302</c:v>
                </c:pt>
                <c:pt idx="106">
                  <c:v>16.145925453234788</c:v>
                </c:pt>
                <c:pt idx="107">
                  <c:v>13.351755671918042</c:v>
                </c:pt>
                <c:pt idx="108">
                  <c:v>8.3429431808434984</c:v>
                </c:pt>
                <c:pt idx="109">
                  <c:v>16.82069718518715</c:v>
                </c:pt>
                <c:pt idx="110">
                  <c:v>4.6310253739084928</c:v>
                </c:pt>
                <c:pt idx="111">
                  <c:v>1.4949357567918042</c:v>
                </c:pt>
                <c:pt idx="112">
                  <c:v>0.42438870393457506</c:v>
                </c:pt>
                <c:pt idx="113">
                  <c:v>0.68114173010886958</c:v>
                </c:pt>
                <c:pt idx="114">
                  <c:v>0.67911654454242409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A-E447-9C79-1720CF545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06719"/>
        <c:axId val="208923535"/>
      </c:scatterChart>
      <c:valAx>
        <c:axId val="35550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 Monetaria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8923535"/>
        <c:crosses val="autoZero"/>
        <c:crossBetween val="midCat"/>
      </c:valAx>
      <c:valAx>
        <c:axId val="2089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PBI 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5550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kern="1200" cap="none" spc="0" baseline="0">
                <a:solidFill>
                  <a:schemeClr val="accent3"/>
                </a:solidFill>
              </a:rPr>
              <a:t>C : P = b0 + b1*M : Solo inflacion moderada (1 per)</a:t>
            </a:r>
          </a:p>
        </c:rich>
      </c:tx>
      <c:layout>
        <c:manualLayout>
          <c:xMode val="edge"/>
          <c:yMode val="edge"/>
          <c:x val="0.32612585249898696"/>
          <c:y val="4.895228985251177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'Ej3.C-1per'!$E$2</c:f>
              <c:strCache>
                <c:ptCount val="1"/>
                <c:pt idx="0">
                  <c:v>D1m : D1p&lt;50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25272561791401"/>
                  <c:y val="9.58787736325640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0,5723x + 1,9355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0,4363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'Ej3.C-1per'!$E$3:$E$102</c:f>
              <c:numCache>
                <c:formatCode>General</c:formatCode>
                <c:ptCount val="100"/>
                <c:pt idx="0">
                  <c:v>10.367842947484185</c:v>
                </c:pt>
                <c:pt idx="1">
                  <c:v>-14.66034741918758</c:v>
                </c:pt>
                <c:pt idx="2">
                  <c:v>26.326354510363537</c:v>
                </c:pt>
                <c:pt idx="3">
                  <c:v>21.184399606027604</c:v>
                </c:pt>
                <c:pt idx="4">
                  <c:v>21.95005600357085</c:v>
                </c:pt>
                <c:pt idx="5">
                  <c:v>-5.0909196053655847</c:v>
                </c:pt>
                <c:pt idx="6">
                  <c:v>1.3730192811902242</c:v>
                </c:pt>
                <c:pt idx="7">
                  <c:v>18.484362622666417</c:v>
                </c:pt>
                <c:pt idx="8">
                  <c:v>23.665388941254939</c:v>
                </c:pt>
                <c:pt idx="9">
                  <c:v>9.2957876177354848</c:v>
                </c:pt>
                <c:pt idx="10">
                  <c:v>-0.63607665618086173</c:v>
                </c:pt>
                <c:pt idx="11">
                  <c:v>13.614874831501567</c:v>
                </c:pt>
                <c:pt idx="12">
                  <c:v>-22.672992694543659</c:v>
                </c:pt>
                <c:pt idx="13">
                  <c:v>-2.8341978002275781</c:v>
                </c:pt>
                <c:pt idx="14">
                  <c:v>2.2335953942063114</c:v>
                </c:pt>
                <c:pt idx="15">
                  <c:v>4.3228734550821102</c:v>
                </c:pt>
                <c:pt idx="16">
                  <c:v>11.092194527643784</c:v>
                </c:pt>
                <c:pt idx="17">
                  <c:v>25.598889422160553</c:v>
                </c:pt>
                <c:pt idx="18">
                  <c:v>7.0723551543512286</c:v>
                </c:pt>
                <c:pt idx="19">
                  <c:v>6.2053988959931417E-2</c:v>
                </c:pt>
                <c:pt idx="20">
                  <c:v>-16.632121544751399</c:v>
                </c:pt>
                <c:pt idx="21">
                  <c:v>6.1098545265128479</c:v>
                </c:pt>
                <c:pt idx="22">
                  <c:v>19.249249185337014</c:v>
                </c:pt>
                <c:pt idx="23">
                  <c:v>2.3596600438397175</c:v>
                </c:pt>
                <c:pt idx="24">
                  <c:v>-3.0442035041899018</c:v>
                </c:pt>
                <c:pt idx="25">
                  <c:v>8.5531557162093819</c:v>
                </c:pt>
                <c:pt idx="26">
                  <c:v>6.2631817512478705</c:v>
                </c:pt>
                <c:pt idx="27">
                  <c:v>7.0045295447799916</c:v>
                </c:pt>
                <c:pt idx="28">
                  <c:v>-6.4630564029622306</c:v>
                </c:pt>
                <c:pt idx="29">
                  <c:v>-1.8831081726405685</c:v>
                </c:pt>
                <c:pt idx="30">
                  <c:v>-16.025565383771223</c:v>
                </c:pt>
                <c:pt idx="31">
                  <c:v>4.1972242889427136</c:v>
                </c:pt>
                <c:pt idx="32">
                  <c:v>4.8897408525800046</c:v>
                </c:pt>
                <c:pt idx="33">
                  <c:v>0.32119941961745724</c:v>
                </c:pt>
                <c:pt idx="34">
                  <c:v>0.74547736080212701</c:v>
                </c:pt>
                <c:pt idx="35">
                  <c:v>15.589224692023151</c:v>
                </c:pt>
                <c:pt idx="36">
                  <c:v>8.2309768268178374</c:v>
                </c:pt>
                <c:pt idx="37">
                  <c:v>-4.0525912381422557</c:v>
                </c:pt>
                <c:pt idx="38">
                  <c:v>8.1882880834458049</c:v>
                </c:pt>
                <c:pt idx="39">
                  <c:v>-2.477284043749961</c:v>
                </c:pt>
                <c:pt idx="40">
                  <c:v>24.236551470169054</c:v>
                </c:pt>
                <c:pt idx="41">
                  <c:v>15.842861362658756</c:v>
                </c:pt>
                <c:pt idx="42">
                  <c:v>18.043784118330297</c:v>
                </c:pt>
                <c:pt idx="43">
                  <c:v>21.237062423117159</c:v>
                </c:pt>
                <c:pt idx="44">
                  <c:v>17.58546769006335</c:v>
                </c:pt>
                <c:pt idx="45">
                  <c:v>27.694150430299036</c:v>
                </c:pt>
                <c:pt idx="46">
                  <c:v>19.187224076728349</c:v>
                </c:pt>
                <c:pt idx="47">
                  <c:v>29.565256565869724</c:v>
                </c:pt>
                <c:pt idx="48">
                  <c:v>24.395368375448356</c:v>
                </c:pt>
                <c:pt idx="49">
                  <c:v>22.667602015976218</c:v>
                </c:pt>
                <c:pt idx="50">
                  <c:v>19.308029059268961</c:v>
                </c:pt>
                <c:pt idx="51">
                  <c:v>12.86212457628606</c:v>
                </c:pt>
                <c:pt idx="52">
                  <c:v>21.5539755041533</c:v>
                </c:pt>
                <c:pt idx="53">
                  <c:v>15.099567243215173</c:v>
                </c:pt>
                <c:pt idx="54">
                  <c:v>16.226936552120996</c:v>
                </c:pt>
                <c:pt idx="55">
                  <c:v>15.452980366831159</c:v>
                </c:pt>
                <c:pt idx="56">
                  <c:v>11.506788623446162</c:v>
                </c:pt>
                <c:pt idx="57">
                  <c:v>38.001981530805381</c:v>
                </c:pt>
                <c:pt idx="58">
                  <c:v>22.844052689073191</c:v>
                </c:pt>
                <c:pt idx="59">
                  <c:v>13.980575067976009</c:v>
                </c:pt>
                <c:pt idx="60">
                  <c:v>6.6916195525911437</c:v>
                </c:pt>
                <c:pt idx="61">
                  <c:v>25.289640959471793</c:v>
                </c:pt>
                <c:pt idx="62">
                  <c:v>33.553649123330189</c:v>
                </c:pt>
                <c:pt idx="63">
                  <c:v>22.903192047398633</c:v>
                </c:pt>
                <c:pt idx="64">
                  <c:v>30.025243723323889</c:v>
                </c:pt>
                <c:pt idx="65">
                  <c:v>26.051879079764582</c:v>
                </c:pt>
                <c:pt idx="66">
                  <c:v>23.727001088138834</c:v>
                </c:pt>
                <c:pt idx="67">
                  <c:v>10.154328454146455</c:v>
                </c:pt>
                <c:pt idx="68">
                  <c:v>18.237606161764507</c:v>
                </c:pt>
                <c:pt idx="69">
                  <c:v>31.437004094215879</c:v>
                </c:pt>
                <c:pt idx="70">
                  <c:v>36.197925911269046</c:v>
                </c:pt>
                <c:pt idx="71">
                  <c:v>66.648455102400249</c:v>
                </c:pt>
                <c:pt idx="72">
                  <c:v>45.720302479640132</c:v>
                </c:pt>
                <c:pt idx="73">
                  <c:v>42.320665182096207</c:v>
                </c:pt>
                <c:pt idx="74">
                  <c:v>26.905217700980444</c:v>
                </c:pt>
                <c:pt idx="75">
                  <c:v>12.202227767356177</c:v>
                </c:pt>
                <c:pt idx="76">
                  <c:v>1.6589714632843311</c:v>
                </c:pt>
                <c:pt idx="77">
                  <c:v>11.927921804541342</c:v>
                </c:pt>
                <c:pt idx="78">
                  <c:v>14.067665978755528</c:v>
                </c:pt>
                <c:pt idx="79">
                  <c:v>1.8194470812705532</c:v>
                </c:pt>
                <c:pt idx="80">
                  <c:v>-1.5264822918219068</c:v>
                </c:pt>
                <c:pt idx="81">
                  <c:v>-9.0050138982380901</c:v>
                </c:pt>
                <c:pt idx="82">
                  <c:v>-4.8623380857289789</c:v>
                </c:pt>
                <c:pt idx="83">
                  <c:v>44.733157845556804</c:v>
                </c:pt>
                <c:pt idx="84">
                  <c:v>40.122642019364108</c:v>
                </c:pt>
                <c:pt idx="85">
                  <c:v>21.685131729164198</c:v>
                </c:pt>
                <c:pt idx="86">
                  <c:v>25.535455146842878</c:v>
                </c:pt>
                <c:pt idx="87">
                  <c:v>18.598718865810682</c:v>
                </c:pt>
                <c:pt idx="88">
                  <c:v>24.289968480342239</c:v>
                </c:pt>
                <c:pt idx="89">
                  <c:v>10.278500787710598</c:v>
                </c:pt>
                <c:pt idx="90">
                  <c:v>14.414935702638587</c:v>
                </c:pt>
                <c:pt idx="91">
                  <c:v>28.285497507635071</c:v>
                </c:pt>
                <c:pt idx="92">
                  <c:v>26.453153433240217</c:v>
                </c:pt>
                <c:pt idx="93">
                  <c:v>31.791690160780206</c:v>
                </c:pt>
                <c:pt idx="94">
                  <c:v>20.170581415553102</c:v>
                </c:pt>
                <c:pt idx="95">
                  <c:v>23.051032631559565</c:v>
                </c:pt>
                <c:pt idx="96">
                  <c:v>27.453683820863972</c:v>
                </c:pt>
                <c:pt idx="97">
                  <c:v>25.209792469856751</c:v>
                </c:pt>
                <c:pt idx="98">
                  <c:v>31.184650937374059</c:v>
                </c:pt>
                <c:pt idx="99">
                  <c:v>6.8074833843223104</c:v>
                </c:pt>
              </c:numCache>
            </c:numRef>
          </c:xVal>
          <c:yVal>
            <c:numRef>
              <c:f>'Ej3.C-1per'!$D$3:$D$102</c:f>
              <c:numCache>
                <c:formatCode>General</c:formatCode>
                <c:ptCount val="100"/>
                <c:pt idx="0">
                  <c:v>-2.7053047471710556</c:v>
                </c:pt>
                <c:pt idx="1">
                  <c:v>7.5108603069693913</c:v>
                </c:pt>
                <c:pt idx="2">
                  <c:v>-2.8090124352285528</c:v>
                </c:pt>
                <c:pt idx="3">
                  <c:v>-1.2284448135567061</c:v>
                </c:pt>
                <c:pt idx="4">
                  <c:v>6.934595805567767</c:v>
                </c:pt>
                <c:pt idx="5">
                  <c:v>2.2265378109402434</c:v>
                </c:pt>
                <c:pt idx="6">
                  <c:v>1.0152371464020149</c:v>
                </c:pt>
                <c:pt idx="7">
                  <c:v>2.7786846712206881</c:v>
                </c:pt>
                <c:pt idx="8">
                  <c:v>0.77260234943210548</c:v>
                </c:pt>
                <c:pt idx="9">
                  <c:v>3.1812831712070277</c:v>
                </c:pt>
                <c:pt idx="10">
                  <c:v>-1.8054652911818181</c:v>
                </c:pt>
                <c:pt idx="11">
                  <c:v>5.847895404842518</c:v>
                </c:pt>
                <c:pt idx="12">
                  <c:v>1.0918693805116675</c:v>
                </c:pt>
                <c:pt idx="13">
                  <c:v>0</c:v>
                </c:pt>
                <c:pt idx="14">
                  <c:v>7.5018120368440577</c:v>
                </c:pt>
                <c:pt idx="15">
                  <c:v>7.1005736998319691</c:v>
                </c:pt>
                <c:pt idx="16">
                  <c:v>15.746743245325234</c:v>
                </c:pt>
                <c:pt idx="17">
                  <c:v>23.251048883845016</c:v>
                </c:pt>
                <c:pt idx="18">
                  <c:v>-6.2698594215564896</c:v>
                </c:pt>
                <c:pt idx="19">
                  <c:v>15.825987257739271</c:v>
                </c:pt>
                <c:pt idx="20">
                  <c:v>-11.819110283618173</c:v>
                </c:pt>
                <c:pt idx="21">
                  <c:v>-17.22565276321788</c:v>
                </c:pt>
                <c:pt idx="22">
                  <c:v>-1.8635131843613095</c:v>
                </c:pt>
                <c:pt idx="23">
                  <c:v>1.8635131843613095</c:v>
                </c:pt>
                <c:pt idx="24">
                  <c:v>-2.7566829832654349</c:v>
                </c:pt>
                <c:pt idx="25">
                  <c:v>-2.9413885206295731</c:v>
                </c:pt>
                <c:pt idx="26">
                  <c:v>-1.0359085312948935</c:v>
                </c:pt>
                <c:pt idx="27">
                  <c:v>-0.93795781440988435</c:v>
                </c:pt>
                <c:pt idx="28">
                  <c:v>0.93795781440988435</c:v>
                </c:pt>
                <c:pt idx="29">
                  <c:v>1.0359085312948935</c:v>
                </c:pt>
                <c:pt idx="30">
                  <c:v>-15.001331356129555</c:v>
                </c:pt>
                <c:pt idx="31">
                  <c:v>-10.848494385660956</c:v>
                </c:pt>
                <c:pt idx="32">
                  <c:v>12.03874032716854</c:v>
                </c:pt>
                <c:pt idx="33">
                  <c:v>-12.03874032716854</c:v>
                </c:pt>
                <c:pt idx="34">
                  <c:v>5.8103919564256756</c:v>
                </c:pt>
                <c:pt idx="35">
                  <c:v>8.1277790864838551</c:v>
                </c:pt>
                <c:pt idx="36">
                  <c:v>2.6078127355038561</c:v>
                </c:pt>
                <c:pt idx="37">
                  <c:v>-0.66523430611056256</c:v>
                </c:pt>
                <c:pt idx="38">
                  <c:v>1.5582707206572621</c:v>
                </c:pt>
                <c:pt idx="39">
                  <c:v>2.2172162106372184</c:v>
                </c:pt>
                <c:pt idx="40">
                  <c:v>2.6120888075634952</c:v>
                </c:pt>
                <c:pt idx="41">
                  <c:v>5.5171583613329744</c:v>
                </c:pt>
                <c:pt idx="42">
                  <c:v>1.1091968140039654</c:v>
                </c:pt>
                <c:pt idx="43">
                  <c:v>-0.31072008427486253</c:v>
                </c:pt>
                <c:pt idx="44">
                  <c:v>18.018696112376631</c:v>
                </c:pt>
                <c:pt idx="45">
                  <c:v>16.273548127254145</c:v>
                </c:pt>
                <c:pt idx="46">
                  <c:v>12.70379632320342</c:v>
                </c:pt>
                <c:pt idx="47">
                  <c:v>12.307601746520902</c:v>
                </c:pt>
                <c:pt idx="48">
                  <c:v>27.077608416041343</c:v>
                </c:pt>
                <c:pt idx="49">
                  <c:v>22.743376235102986</c:v>
                </c:pt>
                <c:pt idx="50">
                  <c:v>31.28282926771071</c:v>
                </c:pt>
                <c:pt idx="51">
                  <c:v>32.648952679262777</c:v>
                </c:pt>
                <c:pt idx="52">
                  <c:v>3.9256710305163978</c:v>
                </c:pt>
                <c:pt idx="53">
                  <c:v>3.7773550897188812</c:v>
                </c:pt>
                <c:pt idx="54">
                  <c:v>11.616311953688196</c:v>
                </c:pt>
                <c:pt idx="55">
                  <c:v>12.558603939245572</c:v>
                </c:pt>
                <c:pt idx="56">
                  <c:v>22.058055274548138</c:v>
                </c:pt>
                <c:pt idx="57">
                  <c:v>27.476744264774311</c:v>
                </c:pt>
                <c:pt idx="58">
                  <c:v>24.125201888744385</c:v>
                </c:pt>
                <c:pt idx="59">
                  <c:v>12.675593851430378</c:v>
                </c:pt>
                <c:pt idx="60">
                  <c:v>24.732519030577649</c:v>
                </c:pt>
                <c:pt idx="61">
                  <c:v>21.570805314282637</c:v>
                </c:pt>
                <c:pt idx="62">
                  <c:v>19.997982882969723</c:v>
                </c:pt>
                <c:pt idx="63">
                  <c:v>25.141968512193458</c:v>
                </c:pt>
                <c:pt idx="64">
                  <c:v>27.658134439076321</c:v>
                </c:pt>
                <c:pt idx="65">
                  <c:v>25.639294810657276</c:v>
                </c:pt>
                <c:pt idx="66">
                  <c:v>15.03775643185925</c:v>
                </c:pt>
                <c:pt idx="67">
                  <c:v>7.3048519656577326</c:v>
                </c:pt>
                <c:pt idx="68">
                  <c:v>12.731620607621608</c:v>
                </c:pt>
                <c:pt idx="69">
                  <c:v>29.805924468432821</c:v>
                </c:pt>
                <c:pt idx="70">
                  <c:v>46.030036088006554</c:v>
                </c:pt>
                <c:pt idx="71">
                  <c:v>47.189513219415247</c:v>
                </c:pt>
                <c:pt idx="72">
                  <c:v>21.683194992073496</c:v>
                </c:pt>
                <c:pt idx="73">
                  <c:v>22.234275784456937</c:v>
                </c:pt>
                <c:pt idx="74">
                  <c:v>10.085407980348894</c:v>
                </c:pt>
                <c:pt idx="75">
                  <c:v>4.092438097638107</c:v>
                </c:pt>
                <c:pt idx="76">
                  <c:v>3.320400272112467</c:v>
                </c:pt>
                <c:pt idx="77">
                  <c:v>0.15552042241597785</c:v>
                </c:pt>
                <c:pt idx="78">
                  <c:v>0.52719654472901389</c:v>
                </c:pt>
                <c:pt idx="79">
                  <c:v>0.88115543282498709</c:v>
                </c:pt>
                <c:pt idx="80">
                  <c:v>-1.1342758392283381</c:v>
                </c:pt>
                <c:pt idx="81">
                  <c:v>-0.15473501809910584</c:v>
                </c:pt>
                <c:pt idx="82">
                  <c:v>-1.0710808325656407</c:v>
                </c:pt>
                <c:pt idx="83">
                  <c:v>23.00675082301553</c:v>
                </c:pt>
                <c:pt idx="84">
                  <c:v>12.612899364852881</c:v>
                </c:pt>
                <c:pt idx="85">
                  <c:v>4.3210032950229849</c:v>
                </c:pt>
                <c:pt idx="86">
                  <c:v>9.2047251761126603</c:v>
                </c:pt>
                <c:pt idx="87">
                  <c:v>10.343889842903042</c:v>
                </c:pt>
                <c:pt idx="88">
                  <c:v>13.369058130593992</c:v>
                </c:pt>
                <c:pt idx="89">
                  <c:v>20.647545811368452</c:v>
                </c:pt>
                <c:pt idx="90">
                  <c:v>15.302277349745808</c:v>
                </c:pt>
                <c:pt idx="91">
                  <c:v>20.256950304244725</c:v>
                </c:pt>
                <c:pt idx="92">
                  <c:v>21.753396079568343</c:v>
                </c:pt>
                <c:pt idx="93">
                  <c:v>21.034514551606343</c:v>
                </c:pt>
                <c:pt idx="94">
                  <c:v>21.976790997901354</c:v>
                </c:pt>
                <c:pt idx="95">
                  <c:v>33.270746527740556</c:v>
                </c:pt>
                <c:pt idx="96">
                  <c:v>25.684117052971178</c:v>
                </c:pt>
                <c:pt idx="97">
                  <c:v>32.406416208649077</c:v>
                </c:pt>
                <c:pt idx="98">
                  <c:v>23.74522902103573</c:v>
                </c:pt>
                <c:pt idx="99">
                  <c:v>29.379062453765759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A5-7A4B-823B-C2E2BD9C9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94783"/>
        <c:axId val="381347647"/>
      </c:scatterChart>
      <c:valAx>
        <c:axId val="3809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Base Monetaria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81347647"/>
        <c:crosses val="autoZero"/>
        <c:crossBetween val="midCat"/>
      </c:valAx>
      <c:valAx>
        <c:axId val="3813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Nivel de Preciios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809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kern="1200" cap="none" spc="0" baseline="0">
                <a:solidFill>
                  <a:schemeClr val="accent3"/>
                </a:solidFill>
              </a:rPr>
              <a:t>C : Y = b0 + b1*M : Solo inflacion moderada (1 per)</a:t>
            </a:r>
          </a:p>
        </c:rich>
      </c:tx>
      <c:layout>
        <c:manualLayout>
          <c:xMode val="edge"/>
          <c:yMode val="edge"/>
          <c:x val="0.37623812976112397"/>
          <c:y val="3.345237914667556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'Ej3.C-1per'!$F$2</c:f>
              <c:strCache>
                <c:ptCount val="1"/>
                <c:pt idx="0">
                  <c:v>D1y : D1p&lt;50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471151238259322E-2"/>
                  <c:y val="-4.596902317497361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0,0997x + 2,0225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0,0794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'Ej3.C-1per'!$E$3:$E$102</c:f>
              <c:numCache>
                <c:formatCode>General</c:formatCode>
                <c:ptCount val="100"/>
                <c:pt idx="0">
                  <c:v>10.367842947484185</c:v>
                </c:pt>
                <c:pt idx="1">
                  <c:v>-14.66034741918758</c:v>
                </c:pt>
                <c:pt idx="2">
                  <c:v>26.326354510363537</c:v>
                </c:pt>
                <c:pt idx="3">
                  <c:v>21.184399606027604</c:v>
                </c:pt>
                <c:pt idx="4">
                  <c:v>21.95005600357085</c:v>
                </c:pt>
                <c:pt idx="5">
                  <c:v>-5.0909196053655847</c:v>
                </c:pt>
                <c:pt idx="6">
                  <c:v>1.3730192811902242</c:v>
                </c:pt>
                <c:pt idx="7">
                  <c:v>18.484362622666417</c:v>
                </c:pt>
                <c:pt idx="8">
                  <c:v>23.665388941254939</c:v>
                </c:pt>
                <c:pt idx="9">
                  <c:v>9.2957876177354848</c:v>
                </c:pt>
                <c:pt idx="10">
                  <c:v>-0.63607665618086173</c:v>
                </c:pt>
                <c:pt idx="11">
                  <c:v>13.614874831501567</c:v>
                </c:pt>
                <c:pt idx="12">
                  <c:v>-22.672992694543659</c:v>
                </c:pt>
                <c:pt idx="13">
                  <c:v>-2.8341978002275781</c:v>
                </c:pt>
                <c:pt idx="14">
                  <c:v>2.2335953942063114</c:v>
                </c:pt>
                <c:pt idx="15">
                  <c:v>4.3228734550821102</c:v>
                </c:pt>
                <c:pt idx="16">
                  <c:v>11.092194527643784</c:v>
                </c:pt>
                <c:pt idx="17">
                  <c:v>25.598889422160553</c:v>
                </c:pt>
                <c:pt idx="18">
                  <c:v>7.0723551543512286</c:v>
                </c:pt>
                <c:pt idx="19">
                  <c:v>6.2053988959931417E-2</c:v>
                </c:pt>
                <c:pt idx="20">
                  <c:v>-16.632121544751399</c:v>
                </c:pt>
                <c:pt idx="21">
                  <c:v>6.1098545265128479</c:v>
                </c:pt>
                <c:pt idx="22">
                  <c:v>19.249249185337014</c:v>
                </c:pt>
                <c:pt idx="23">
                  <c:v>2.3596600438397175</c:v>
                </c:pt>
                <c:pt idx="24">
                  <c:v>-3.0442035041899018</c:v>
                </c:pt>
                <c:pt idx="25">
                  <c:v>8.5531557162093819</c:v>
                </c:pt>
                <c:pt idx="26">
                  <c:v>6.2631817512478705</c:v>
                </c:pt>
                <c:pt idx="27">
                  <c:v>7.0045295447799916</c:v>
                </c:pt>
                <c:pt idx="28">
                  <c:v>-6.4630564029622306</c:v>
                </c:pt>
                <c:pt idx="29">
                  <c:v>-1.8831081726405685</c:v>
                </c:pt>
                <c:pt idx="30">
                  <c:v>-16.025565383771223</c:v>
                </c:pt>
                <c:pt idx="31">
                  <c:v>4.1972242889427136</c:v>
                </c:pt>
                <c:pt idx="32">
                  <c:v>4.8897408525800046</c:v>
                </c:pt>
                <c:pt idx="33">
                  <c:v>0.32119941961745724</c:v>
                </c:pt>
                <c:pt idx="34">
                  <c:v>0.74547736080212701</c:v>
                </c:pt>
                <c:pt idx="35">
                  <c:v>15.589224692023151</c:v>
                </c:pt>
                <c:pt idx="36">
                  <c:v>8.2309768268178374</c:v>
                </c:pt>
                <c:pt idx="37">
                  <c:v>-4.0525912381422557</c:v>
                </c:pt>
                <c:pt idx="38">
                  <c:v>8.1882880834458049</c:v>
                </c:pt>
                <c:pt idx="39">
                  <c:v>-2.477284043749961</c:v>
                </c:pt>
                <c:pt idx="40">
                  <c:v>24.236551470169054</c:v>
                </c:pt>
                <c:pt idx="41">
                  <c:v>15.842861362658756</c:v>
                </c:pt>
                <c:pt idx="42">
                  <c:v>18.043784118330297</c:v>
                </c:pt>
                <c:pt idx="43">
                  <c:v>21.237062423117159</c:v>
                </c:pt>
                <c:pt idx="44">
                  <c:v>17.58546769006335</c:v>
                </c:pt>
                <c:pt idx="45">
                  <c:v>27.694150430299036</c:v>
                </c:pt>
                <c:pt idx="46">
                  <c:v>19.187224076728349</c:v>
                </c:pt>
                <c:pt idx="47">
                  <c:v>29.565256565869724</c:v>
                </c:pt>
                <c:pt idx="48">
                  <c:v>24.395368375448356</c:v>
                </c:pt>
                <c:pt idx="49">
                  <c:v>22.667602015976218</c:v>
                </c:pt>
                <c:pt idx="50">
                  <c:v>19.308029059268961</c:v>
                </c:pt>
                <c:pt idx="51">
                  <c:v>12.86212457628606</c:v>
                </c:pt>
                <c:pt idx="52">
                  <c:v>21.5539755041533</c:v>
                </c:pt>
                <c:pt idx="53">
                  <c:v>15.099567243215173</c:v>
                </c:pt>
                <c:pt idx="54">
                  <c:v>16.226936552120996</c:v>
                </c:pt>
                <c:pt idx="55">
                  <c:v>15.452980366831159</c:v>
                </c:pt>
                <c:pt idx="56">
                  <c:v>11.506788623446162</c:v>
                </c:pt>
                <c:pt idx="57">
                  <c:v>38.001981530805381</c:v>
                </c:pt>
                <c:pt idx="58">
                  <c:v>22.844052689073191</c:v>
                </c:pt>
                <c:pt idx="59">
                  <c:v>13.980575067976009</c:v>
                </c:pt>
                <c:pt idx="60">
                  <c:v>6.6916195525911437</c:v>
                </c:pt>
                <c:pt idx="61">
                  <c:v>25.289640959471793</c:v>
                </c:pt>
                <c:pt idx="62">
                  <c:v>33.553649123330189</c:v>
                </c:pt>
                <c:pt idx="63">
                  <c:v>22.903192047398633</c:v>
                </c:pt>
                <c:pt idx="64">
                  <c:v>30.025243723323889</c:v>
                </c:pt>
                <c:pt idx="65">
                  <c:v>26.051879079764582</c:v>
                </c:pt>
                <c:pt idx="66">
                  <c:v>23.727001088138834</c:v>
                </c:pt>
                <c:pt idx="67">
                  <c:v>10.154328454146455</c:v>
                </c:pt>
                <c:pt idx="68">
                  <c:v>18.237606161764507</c:v>
                </c:pt>
                <c:pt idx="69">
                  <c:v>31.437004094215879</c:v>
                </c:pt>
                <c:pt idx="70">
                  <c:v>36.197925911269046</c:v>
                </c:pt>
                <c:pt idx="71">
                  <c:v>66.648455102400249</c:v>
                </c:pt>
                <c:pt idx="72">
                  <c:v>45.720302479640132</c:v>
                </c:pt>
                <c:pt idx="73">
                  <c:v>42.320665182096207</c:v>
                </c:pt>
                <c:pt idx="74">
                  <c:v>26.905217700980444</c:v>
                </c:pt>
                <c:pt idx="75">
                  <c:v>12.202227767356177</c:v>
                </c:pt>
                <c:pt idx="76">
                  <c:v>1.6589714632843311</c:v>
                </c:pt>
                <c:pt idx="77">
                  <c:v>11.927921804541342</c:v>
                </c:pt>
                <c:pt idx="78">
                  <c:v>14.067665978755528</c:v>
                </c:pt>
                <c:pt idx="79">
                  <c:v>1.8194470812705532</c:v>
                </c:pt>
                <c:pt idx="80">
                  <c:v>-1.5264822918219068</c:v>
                </c:pt>
                <c:pt idx="81">
                  <c:v>-9.0050138982380901</c:v>
                </c:pt>
                <c:pt idx="82">
                  <c:v>-4.8623380857289789</c:v>
                </c:pt>
                <c:pt idx="83">
                  <c:v>44.733157845556804</c:v>
                </c:pt>
                <c:pt idx="84">
                  <c:v>40.122642019364108</c:v>
                </c:pt>
                <c:pt idx="85">
                  <c:v>21.685131729164198</c:v>
                </c:pt>
                <c:pt idx="86">
                  <c:v>25.535455146842878</c:v>
                </c:pt>
                <c:pt idx="87">
                  <c:v>18.598718865810682</c:v>
                </c:pt>
                <c:pt idx="88">
                  <c:v>24.289968480342239</c:v>
                </c:pt>
                <c:pt idx="89">
                  <c:v>10.278500787710598</c:v>
                </c:pt>
                <c:pt idx="90">
                  <c:v>14.414935702638587</c:v>
                </c:pt>
                <c:pt idx="91">
                  <c:v>28.285497507635071</c:v>
                </c:pt>
                <c:pt idx="92">
                  <c:v>26.453153433240217</c:v>
                </c:pt>
                <c:pt idx="93">
                  <c:v>31.791690160780206</c:v>
                </c:pt>
                <c:pt idx="94">
                  <c:v>20.170581415553102</c:v>
                </c:pt>
                <c:pt idx="95">
                  <c:v>23.051032631559565</c:v>
                </c:pt>
                <c:pt idx="96">
                  <c:v>27.453683820863972</c:v>
                </c:pt>
                <c:pt idx="97">
                  <c:v>25.209792469856751</c:v>
                </c:pt>
                <c:pt idx="98">
                  <c:v>31.184650937374059</c:v>
                </c:pt>
                <c:pt idx="99">
                  <c:v>6.8074833843223104</c:v>
                </c:pt>
              </c:numCache>
            </c:numRef>
          </c:xVal>
          <c:yVal>
            <c:numRef>
              <c:f>'Ej3.C-1per'!$F$3:$F$102</c:f>
              <c:numCache>
                <c:formatCode>General</c:formatCode>
                <c:ptCount val="100"/>
                <c:pt idx="0">
                  <c:v>8.1176527012013722</c:v>
                </c:pt>
                <c:pt idx="1">
                  <c:v>-2.0358445988344798</c:v>
                </c:pt>
                <c:pt idx="2">
                  <c:v>13.371857558393252</c:v>
                </c:pt>
                <c:pt idx="3">
                  <c:v>10.13346043913721</c:v>
                </c:pt>
                <c:pt idx="4">
                  <c:v>12.465231098339302</c:v>
                </c:pt>
                <c:pt idx="5">
                  <c:v>4.9082100104836712</c:v>
                </c:pt>
                <c:pt idx="6">
                  <c:v>2.0876488502073798</c:v>
                </c:pt>
                <c:pt idx="7">
                  <c:v>9.3465728005677207</c:v>
                </c:pt>
                <c:pt idx="8">
                  <c:v>4.8170079028787782</c:v>
                </c:pt>
                <c:pt idx="9">
                  <c:v>7.0217638990609288</c:v>
                </c:pt>
                <c:pt idx="10">
                  <c:v>1.7817611240914744</c:v>
                </c:pt>
                <c:pt idx="11">
                  <c:v>7.8524225227901923</c:v>
                </c:pt>
                <c:pt idx="12">
                  <c:v>1.0352944254290009</c:v>
                </c:pt>
                <c:pt idx="13">
                  <c:v>-10.932649970084718</c:v>
                </c:pt>
                <c:pt idx="14">
                  <c:v>0.52565301860365565</c:v>
                </c:pt>
                <c:pt idx="15">
                  <c:v>-2.9204979974570833</c:v>
                </c:pt>
                <c:pt idx="16">
                  <c:v>-8.449705802291696</c:v>
                </c:pt>
                <c:pt idx="17">
                  <c:v>16.833200548407667</c:v>
                </c:pt>
                <c:pt idx="18">
                  <c:v>3.6122959414047529</c:v>
                </c:pt>
                <c:pt idx="19">
                  <c:v>7.0249702079173915</c:v>
                </c:pt>
                <c:pt idx="20">
                  <c:v>2.5251975236267654</c:v>
                </c:pt>
                <c:pt idx="21">
                  <c:v>7.6948146832348741</c:v>
                </c:pt>
                <c:pt idx="22">
                  <c:v>10.450993037568601</c:v>
                </c:pt>
                <c:pt idx="23">
                  <c:v>7.5108213227819576</c:v>
                </c:pt>
                <c:pt idx="24">
                  <c:v>-0.41838241743228366</c:v>
                </c:pt>
                <c:pt idx="25">
                  <c:v>4.7088496898773258</c:v>
                </c:pt>
                <c:pt idx="26">
                  <c:v>6.8528277417653882</c:v>
                </c:pt>
                <c:pt idx="27">
                  <c:v>6.0084095153095873</c:v>
                </c:pt>
                <c:pt idx="28">
                  <c:v>4.5059536049073756</c:v>
                </c:pt>
                <c:pt idx="29">
                  <c:v>-4.2255517954226107</c:v>
                </c:pt>
                <c:pt idx="30">
                  <c:v>-7.1934663001471222</c:v>
                </c:pt>
                <c:pt idx="31">
                  <c:v>-3.3689869102341063</c:v>
                </c:pt>
                <c:pt idx="32">
                  <c:v>4.5924008010649331</c:v>
                </c:pt>
                <c:pt idx="33">
                  <c:v>7.5971993450494324</c:v>
                </c:pt>
                <c:pt idx="34">
                  <c:v>4.2574687398104771</c:v>
                </c:pt>
                <c:pt idx="35">
                  <c:v>0.82857996285827795</c:v>
                </c:pt>
                <c:pt idx="36">
                  <c:v>6.9960375587081458</c:v>
                </c:pt>
                <c:pt idx="37">
                  <c:v>0.30777967590900346</c:v>
                </c:pt>
                <c:pt idx="38">
                  <c:v>3.7563668039119591</c:v>
                </c:pt>
                <c:pt idx="39">
                  <c:v>1.6089412386291357</c:v>
                </c:pt>
                <c:pt idx="40">
                  <c:v>5.0942564171810645</c:v>
                </c:pt>
                <c:pt idx="41">
                  <c:v>1.0966857328259749</c:v>
                </c:pt>
                <c:pt idx="42">
                  <c:v>-0.68346656990208032</c:v>
                </c:pt>
                <c:pt idx="43">
                  <c:v>10.673559520599873</c:v>
                </c:pt>
                <c:pt idx="44">
                  <c:v>-3.2633923554740818</c:v>
                </c:pt>
                <c:pt idx="45">
                  <c:v>8.5534257973513661</c:v>
                </c:pt>
                <c:pt idx="46">
                  <c:v>10.546577921154565</c:v>
                </c:pt>
                <c:pt idx="47">
                  <c:v>5.3344003454009581</c:v>
                </c:pt>
                <c:pt idx="48">
                  <c:v>-1.305942028904461</c:v>
                </c:pt>
                <c:pt idx="49">
                  <c:v>1.2064586921800569</c:v>
                </c:pt>
                <c:pt idx="50">
                  <c:v>3.8137958775397607</c:v>
                </c:pt>
                <c:pt idx="51">
                  <c:v>-5.1641499808113167</c:v>
                </c:pt>
                <c:pt idx="52">
                  <c:v>5.1641499808113167</c:v>
                </c:pt>
                <c:pt idx="53">
                  <c:v>4.0452315817823603</c:v>
                </c:pt>
                <c:pt idx="54">
                  <c:v>6.8253307991595236</c:v>
                </c:pt>
                <c:pt idx="55">
                  <c:v>2.740175502867892</c:v>
                </c:pt>
                <c:pt idx="56">
                  <c:v>5.0504337955663559</c:v>
                </c:pt>
                <c:pt idx="57">
                  <c:v>5.9241382937411657</c:v>
                </c:pt>
                <c:pt idx="58">
                  <c:v>7.5806828002185966</c:v>
                </c:pt>
                <c:pt idx="59">
                  <c:v>6.8592422557280486</c:v>
                </c:pt>
                <c:pt idx="60">
                  <c:v>-1.5999597579781977</c:v>
                </c:pt>
                <c:pt idx="61">
                  <c:v>-2.4004984159914144</c:v>
                </c:pt>
                <c:pt idx="62">
                  <c:v>9.8041329045841508</c:v>
                </c:pt>
                <c:pt idx="63">
                  <c:v>8.7672562798221776</c:v>
                </c:pt>
                <c:pt idx="64">
                  <c:v>0.64367161466609701</c:v>
                </c:pt>
                <c:pt idx="65">
                  <c:v>2.6120085759719913</c:v>
                </c:pt>
                <c:pt idx="66">
                  <c:v>4.2069797723620184</c:v>
                </c:pt>
                <c:pt idx="67">
                  <c:v>8.1940150278292379</c:v>
                </c:pt>
                <c:pt idx="68">
                  <c:v>5.2433438744243333</c:v>
                </c:pt>
                <c:pt idx="69">
                  <c:v>3.6929992637466214</c:v>
                </c:pt>
                <c:pt idx="70">
                  <c:v>2.0556970943216513</c:v>
                </c:pt>
                <c:pt idx="71">
                  <c:v>3.6771061931567317</c:v>
                </c:pt>
                <c:pt idx="72">
                  <c:v>5.264586097185564</c:v>
                </c:pt>
                <c:pt idx="73">
                  <c:v>9.3432204036362876</c:v>
                </c:pt>
                <c:pt idx="74">
                  <c:v>5.4829166813197716</c:v>
                </c:pt>
                <c:pt idx="75">
                  <c:v>5.7139791607465185</c:v>
                </c:pt>
                <c:pt idx="76">
                  <c:v>-2.8059049445340989</c:v>
                </c:pt>
                <c:pt idx="77">
                  <c:v>5.2554288175342023</c:v>
                </c:pt>
                <c:pt idx="78">
                  <c:v>7.8044155062608311</c:v>
                </c:pt>
                <c:pt idx="79">
                  <c:v>3.8852165324513521</c:v>
                </c:pt>
                <c:pt idx="80">
                  <c:v>-3.4714657590658504</c:v>
                </c:pt>
                <c:pt idx="81">
                  <c:v>-0.76817305069774022</c:v>
                </c:pt>
                <c:pt idx="82">
                  <c:v>-4.3538449429487258</c:v>
                </c:pt>
                <c:pt idx="83">
                  <c:v>-11.736301176306085</c:v>
                </c:pt>
                <c:pt idx="84">
                  <c:v>8.3853611349502089</c:v>
                </c:pt>
                <c:pt idx="85">
                  <c:v>8.6444596573111099</c:v>
                </c:pt>
                <c:pt idx="86">
                  <c:v>8.4815851180364277</c:v>
                </c:pt>
                <c:pt idx="87">
                  <c:v>7.7397533856149892</c:v>
                </c:pt>
                <c:pt idx="88">
                  <c:v>8.6247885329713725</c:v>
                </c:pt>
                <c:pt idx="89">
                  <c:v>3.9770880075804982</c:v>
                </c:pt>
                <c:pt idx="90">
                  <c:v>-6.1009024668475575</c:v>
                </c:pt>
                <c:pt idx="91">
                  <c:v>9.6449513795304753</c:v>
                </c:pt>
                <c:pt idx="92">
                  <c:v>5.830618751654626</c:v>
                </c:pt>
                <c:pt idx="93">
                  <c:v>-1.0317244834940453</c:v>
                </c:pt>
                <c:pt idx="94">
                  <c:v>2.3768515374960941</c:v>
                </c:pt>
                <c:pt idx="95">
                  <c:v>-2.544720431748182</c:v>
                </c:pt>
                <c:pt idx="96">
                  <c:v>2.6945291345379374</c:v>
                </c:pt>
                <c:pt idx="97">
                  <c:v>-2.1022715363512745</c:v>
                </c:pt>
                <c:pt idx="98">
                  <c:v>2.6336045636703886</c:v>
                </c:pt>
                <c:pt idx="99">
                  <c:v>-2.5467456173146275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7-F94E-A841-04F7C8D1B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06719"/>
        <c:axId val="208923535"/>
      </c:scatterChart>
      <c:valAx>
        <c:axId val="35550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 Monetaria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8923535"/>
        <c:crosses val="autoZero"/>
        <c:crossBetween val="midCat"/>
      </c:valAx>
      <c:valAx>
        <c:axId val="2089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PBI 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5550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kern="1200" cap="none" spc="0" baseline="0">
                <a:solidFill>
                  <a:schemeClr val="accent3"/>
                </a:solidFill>
              </a:rPr>
              <a:t>C : P = b0 + b1*M : Solo inflacion moderada (5 per)</a:t>
            </a:r>
          </a:p>
        </c:rich>
      </c:tx>
      <c:layout>
        <c:manualLayout>
          <c:xMode val="edge"/>
          <c:yMode val="edge"/>
          <c:x val="0.30367781109796405"/>
          <c:y val="3.928021328846522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642597774168025E-3"/>
                  <c:y val="0.183724609447390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0,8912x + 20,89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0,9282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'Ej3.C-5per'!$H$6:$H$102</c:f>
              <c:numCache>
                <c:formatCode>_(* #,##0.00_);_(* \(#,##0.00\);_(* "-"??_);_(@_)</c:formatCode>
                <c:ptCount val="97"/>
                <c:pt idx="0">
                  <c:v>0.7680983110130768</c:v>
                </c:pt>
                <c:pt idx="1">
                  <c:v>10.407998863751899</c:v>
                </c:pt>
                <c:pt idx="2">
                  <c:v>5.1236763677227515</c:v>
                </c:pt>
                <c:pt idx="3">
                  <c:v>8.9479259493533192</c:v>
                </c:pt>
                <c:pt idx="4">
                  <c:v>12.955055434130713</c:v>
                </c:pt>
                <c:pt idx="5">
                  <c:v>6.7930619779950518</c:v>
                </c:pt>
                <c:pt idx="6">
                  <c:v>7.7478073382618362</c:v>
                </c:pt>
                <c:pt idx="7">
                  <c:v>4.9271049006780032</c:v>
                </c:pt>
                <c:pt idx="8">
                  <c:v>7.9963156342998332</c:v>
                </c:pt>
                <c:pt idx="9">
                  <c:v>8.3155826653793952</c:v>
                </c:pt>
                <c:pt idx="10">
                  <c:v>5.1342994941723674</c:v>
                </c:pt>
                <c:pt idx="11">
                  <c:v>14.441576822198243</c:v>
                </c:pt>
                <c:pt idx="12">
                  <c:v>15.694255117187694</c:v>
                </c:pt>
                <c:pt idx="13">
                  <c:v>30.349128982001261</c:v>
                </c:pt>
                <c:pt idx="14">
                  <c:v>53.600177865846277</c:v>
                </c:pt>
                <c:pt idx="15">
                  <c:v>39.82850640744573</c:v>
                </c:pt>
                <c:pt idx="16">
                  <c:v>48.553919965353032</c:v>
                </c:pt>
                <c:pt idx="17">
                  <c:v>20.988066436409625</c:v>
                </c:pt>
                <c:pt idx="18">
                  <c:v>-19.488635210653271</c:v>
                </c:pt>
                <c:pt idx="19">
                  <c:v>-15.082288973458091</c:v>
                </c:pt>
                <c:pt idx="20">
                  <c:v>-29.044763046836053</c:v>
                </c:pt>
                <c:pt idx="21">
                  <c:v>-19.982335746483315</c:v>
                </c:pt>
                <c:pt idx="22">
                  <c:v>-5.698071503895008</c:v>
                </c:pt>
                <c:pt idx="23">
                  <c:v>-4.870466850828592</c:v>
                </c:pt>
                <c:pt idx="24">
                  <c:v>-7.6719378495997859</c:v>
                </c:pt>
                <c:pt idx="25">
                  <c:v>-3.9772970519244666</c:v>
                </c:pt>
                <c:pt idx="26">
                  <c:v>0</c:v>
                </c:pt>
                <c:pt idx="27">
                  <c:v>-13.965422824834661</c:v>
                </c:pt>
                <c:pt idx="28">
                  <c:v>-23.875959396085733</c:v>
                </c:pt>
                <c:pt idx="29">
                  <c:v>-12.775176883327077</c:v>
                </c:pt>
                <c:pt idx="30">
                  <c:v>-25.849825741790511</c:v>
                </c:pt>
                <c:pt idx="31">
                  <c:v>-5.0381024292352805</c:v>
                </c:pt>
                <c:pt idx="32">
                  <c:v>13.938171042909531</c:v>
                </c:pt>
                <c:pt idx="33">
                  <c:v>4.5072434512448467</c:v>
                </c:pt>
                <c:pt idx="34">
                  <c:v>15.880749472302824</c:v>
                </c:pt>
                <c:pt idx="35">
                  <c:v>11.628628236534411</c:v>
                </c:pt>
                <c:pt idx="36">
                  <c:v>5.718065360687774</c:v>
                </c:pt>
                <c:pt idx="37">
                  <c:v>5.7223414327474131</c:v>
                </c:pt>
                <c:pt idx="38">
                  <c:v>11.90473410019095</c:v>
                </c:pt>
                <c:pt idx="39">
                  <c:v>11.455660193537653</c:v>
                </c:pt>
                <c:pt idx="40">
                  <c:v>8.9277238986255725</c:v>
                </c:pt>
                <c:pt idx="41">
                  <c:v>24.334331203438708</c:v>
                </c:pt>
                <c:pt idx="42">
                  <c:v>35.090720969359879</c:v>
                </c:pt>
                <c:pt idx="43">
                  <c:v>46.685320478559333</c:v>
                </c:pt>
                <c:pt idx="44">
                  <c:v>59.303642309355098</c:v>
                </c:pt>
                <c:pt idx="45">
                  <c:v>68.36255461301981</c:v>
                </c:pt>
                <c:pt idx="46">
                  <c:v>74.832382720868651</c:v>
                </c:pt>
                <c:pt idx="47">
                  <c:v>93.411415665375941</c:v>
                </c:pt>
                <c:pt idx="48">
                  <c:v>113.75276659811782</c:v>
                </c:pt>
                <c:pt idx="49">
                  <c:v>90.60082921259287</c:v>
                </c:pt>
                <c:pt idx="50">
                  <c:v>71.634808067208766</c:v>
                </c:pt>
                <c:pt idx="51">
                  <c:v>51.968290753186253</c:v>
                </c:pt>
                <c:pt idx="52">
                  <c:v>31.877942013169047</c:v>
                </c:pt>
                <c:pt idx="53">
                  <c:v>50.010326257200788</c:v>
                </c:pt>
                <c:pt idx="54">
                  <c:v>73.709715432256218</c:v>
                </c:pt>
                <c:pt idx="55">
                  <c:v>149.60032050295274</c:v>
                </c:pt>
                <c:pt idx="56">
                  <c:v>140.21785907983499</c:v>
                </c:pt>
                <c:pt idx="57">
                  <c:v>137.47363384563835</c:v>
                </c:pt>
                <c:pt idx="58">
                  <c:v>83.104120085035049</c:v>
                </c:pt>
                <c:pt idx="59">
                  <c:v>78.976901079260386</c:v>
                </c:pt>
                <c:pt idx="60">
                  <c:v>91.443275740023466</c:v>
                </c:pt>
                <c:pt idx="61">
                  <c:v>94.368891148522138</c:v>
                </c:pt>
                <c:pt idx="62">
                  <c:v>98.437380644896777</c:v>
                </c:pt>
                <c:pt idx="63">
                  <c:v>93.477154193786305</c:v>
                </c:pt>
                <c:pt idx="64">
                  <c:v>75.64003764725058</c:v>
                </c:pt>
                <c:pt idx="65">
                  <c:v>60.713523815795867</c:v>
                </c:pt>
                <c:pt idx="66">
                  <c:v>64.880153473571411</c:v>
                </c:pt>
                <c:pt idx="67">
                  <c:v>95.872433129718715</c:v>
                </c:pt>
                <c:pt idx="68">
                  <c:v>135.75709438347621</c:v>
                </c:pt>
                <c:pt idx="69">
                  <c:v>144.70866876792812</c:v>
                </c:pt>
                <c:pt idx="70">
                  <c:v>786.49219445197969</c:v>
                </c:pt>
                <c:pt idx="71">
                  <c:v>450.64766444235443</c:v>
                </c:pt>
                <c:pt idx="72">
                  <c:v>136.35453705971545</c:v>
                </c:pt>
                <c:pt idx="73">
                  <c:v>39.732522134556405</c:v>
                </c:pt>
                <c:pt idx="74">
                  <c:v>17.653766772515446</c:v>
                </c:pt>
                <c:pt idx="75">
                  <c:v>8.0955553368955648</c:v>
                </c:pt>
                <c:pt idx="76">
                  <c:v>4.8842726720824459</c:v>
                </c:pt>
                <c:pt idx="77">
                  <c:v>0.42959656074166297</c:v>
                </c:pt>
                <c:pt idx="78">
                  <c:v>0.11934112022655707</c:v>
                </c:pt>
                <c:pt idx="79">
                  <c:v>-1.4789362570680975</c:v>
                </c:pt>
                <c:pt idx="80">
                  <c:v>20.646659133122448</c:v>
                </c:pt>
                <c:pt idx="81">
                  <c:v>34.393834337203643</c:v>
                </c:pt>
                <c:pt idx="82">
                  <c:v>38.869572650325757</c:v>
                </c:pt>
                <c:pt idx="83">
                  <c:v>49.145378659004059</c:v>
                </c:pt>
                <c:pt idx="84">
                  <c:v>36.482517678891568</c:v>
                </c:pt>
                <c:pt idx="85">
                  <c:v>37.238676444632681</c:v>
                </c:pt>
                <c:pt idx="86">
                  <c:v>53.565218960978143</c:v>
                </c:pt>
                <c:pt idx="87">
                  <c:v>59.66277113461129</c:v>
                </c:pt>
                <c:pt idx="88">
                  <c:v>69.575831595952977</c:v>
                </c:pt>
                <c:pt idx="89">
                  <c:v>77.960169544927325</c:v>
                </c:pt>
                <c:pt idx="90">
                  <c:v>78.347138285165215</c:v>
                </c:pt>
                <c:pt idx="91" formatCode="General">
                  <c:v>85.021651933320769</c:v>
                </c:pt>
                <c:pt idx="92" formatCode="General">
                  <c:v>98.035448156816599</c:v>
                </c:pt>
                <c:pt idx="93" formatCode="General">
                  <c:v>101.96616913021943</c:v>
                </c:pt>
                <c:pt idx="94" formatCode="General">
                  <c:v>113.33807078726217</c:v>
                </c:pt>
                <c:pt idx="95" formatCode="General">
                  <c:v>115.10650881039655</c:v>
                </c:pt>
                <c:pt idx="96" formatCode="General">
                  <c:v>111.21482473642175</c:v>
                </c:pt>
              </c:numCache>
            </c:numRef>
          </c:xVal>
          <c:yVal>
            <c:numRef>
              <c:f>'Ej3.C-5per'!$G$6:$G$102</c:f>
              <c:numCache>
                <c:formatCode>_(* #,##0.00_);_(* \(#,##0.00\);_(* "-"??_);_(@_)</c:formatCode>
                <c:ptCount val="97"/>
                <c:pt idx="0">
                  <c:v>43.218249644687745</c:v>
                </c:pt>
                <c:pt idx="1">
                  <c:v>54.800462700774411</c:v>
                </c:pt>
                <c:pt idx="2">
                  <c:v>64.369890514596406</c:v>
                </c:pt>
                <c:pt idx="3">
                  <c:v>39.416555285423094</c:v>
                </c:pt>
                <c:pt idx="4">
                  <c:v>36.716518302061907</c:v>
                </c:pt>
                <c:pt idx="5">
                  <c:v>38.431851239745995</c:v>
                </c:pt>
                <c:pt idx="6">
                  <c:v>52.818558462847065</c:v>
                </c:pt>
                <c:pt idx="7">
                  <c:v>50.809462525475979</c:v>
                </c:pt>
                <c:pt idx="8">
                  <c:v>45.939974734311129</c:v>
                </c:pt>
                <c:pt idx="9">
                  <c:v>-0.39840690148746916</c:v>
                </c:pt>
                <c:pt idx="10">
                  <c:v>-12.528392319450532</c:v>
                </c:pt>
                <c:pt idx="11">
                  <c:v>-9.6587202690633589</c:v>
                </c:pt>
                <c:pt idx="12">
                  <c:v>-18.950721645482815</c:v>
                </c:pt>
                <c:pt idx="13">
                  <c:v>14.814465576704627</c:v>
                </c:pt>
                <c:pt idx="14">
                  <c:v>43.247552799092759</c:v>
                </c:pt>
                <c:pt idx="15">
                  <c:v>48.086312559237676</c:v>
                </c:pt>
                <c:pt idx="16">
                  <c:v>43.825493093115497</c:v>
                </c:pt>
                <c:pt idx="17">
                  <c:v>16.101177020720314</c:v>
                </c:pt>
                <c:pt idx="18">
                  <c:v>-3.3878578749273913</c:v>
                </c:pt>
                <c:pt idx="19">
                  <c:v>8.7890361560583941</c:v>
                </c:pt>
                <c:pt idx="20">
                  <c:v>11.08664221093818</c:v>
                </c:pt>
                <c:pt idx="21">
                  <c:v>24.674560251499678</c:v>
                </c:pt>
                <c:pt idx="22">
                  <c:v>27.117861441196212</c:v>
                </c:pt>
                <c:pt idx="23">
                  <c:v>14.131794007107068</c:v>
                </c:pt>
                <c:pt idx="24">
                  <c:v>18.776663508047342</c:v>
                </c:pt>
                <c:pt idx="25">
                  <c:v>15.357810609275013</c:v>
                </c:pt>
                <c:pt idx="26">
                  <c:v>4.9215467204250629</c:v>
                </c:pt>
                <c:pt idx="27">
                  <c:v>-17.367200414594031</c:v>
                </c:pt>
                <c:pt idx="28">
                  <c:v>-20.174505670431309</c:v>
                </c:pt>
                <c:pt idx="29">
                  <c:v>-8.8217084148890734</c:v>
                </c:pt>
                <c:pt idx="30">
                  <c:v>-6.6174008226310477</c:v>
                </c:pt>
                <c:pt idx="31">
                  <c:v>10.153641921942302</c:v>
                </c:pt>
                <c:pt idx="32">
                  <c:v>21.54564232502274</c:v>
                </c:pt>
                <c:pt idx="33">
                  <c:v>24.886878299260573</c:v>
                </c:pt>
                <c:pt idx="34">
                  <c:v>20.51308764150086</c:v>
                </c:pt>
                <c:pt idx="35">
                  <c:v>27.955898364144538</c:v>
                </c:pt>
                <c:pt idx="36">
                  <c:v>9.8893896283714255</c:v>
                </c:pt>
                <c:pt idx="37">
                  <c:v>25.894964271722642</c:v>
                </c:pt>
                <c:pt idx="38">
                  <c:v>45.79041687252365</c:v>
                </c:pt>
                <c:pt idx="39">
                  <c:v>55.645912907408146</c:v>
                </c:pt>
                <c:pt idx="40">
                  <c:v>79.360259374275273</c:v>
                </c:pt>
                <c:pt idx="41">
                  <c:v>72.709175594169565</c:v>
                </c:pt>
                <c:pt idx="42">
                  <c:v>84.560464661809846</c:v>
                </c:pt>
                <c:pt idx="43">
                  <c:v>85.703904620207894</c:v>
                </c:pt>
                <c:pt idx="44">
                  <c:v>94.032098762960459</c:v>
                </c:pt>
                <c:pt idx="45">
                  <c:v>100.84199944834546</c:v>
                </c:pt>
                <c:pt idx="46">
                  <c:v>95.815451034022644</c:v>
                </c:pt>
                <c:pt idx="47">
                  <c:v>95.936256016563263</c:v>
                </c:pt>
                <c:pt idx="48">
                  <c:v>79.233124026979596</c:v>
                </c:pt>
                <c:pt idx="49">
                  <c:v>76.391731155684539</c:v>
                </c:pt>
                <c:pt idx="50">
                  <c:v>68.823696382923487</c:v>
                </c:pt>
                <c:pt idx="51">
                  <c:v>65.742603875775529</c:v>
                </c:pt>
                <c:pt idx="52">
                  <c:v>68.333459666320636</c:v>
                </c:pt>
                <c:pt idx="53">
                  <c:v>58.286272785613491</c:v>
                </c:pt>
                <c:pt idx="54">
                  <c:v>81.18868707320371</c:v>
                </c:pt>
                <c:pt idx="55">
                  <c:v>108.70692251226224</c:v>
                </c:pt>
                <c:pt idx="56">
                  <c:v>111.18070895679209</c:v>
                </c:pt>
                <c:pt idx="57">
                  <c:v>79.870346978577842</c:v>
                </c:pt>
                <c:pt idx="58">
                  <c:v>68.805888269112131</c:v>
                </c:pt>
                <c:pt idx="59">
                  <c:v>79.51548470336914</c:v>
                </c:pt>
                <c:pt idx="60">
                  <c:v>88.438101682791753</c:v>
                </c:pt>
                <c:pt idx="61">
                  <c:v>111.7717258535245</c:v>
                </c:pt>
                <c:pt idx="62">
                  <c:v>112.53396397381729</c:v>
                </c:pt>
                <c:pt idx="63">
                  <c:v>102.70731593862594</c:v>
                </c:pt>
                <c:pt idx="64">
                  <c:v>89.958452345373757</c:v>
                </c:pt>
                <c:pt idx="65">
                  <c:v>78.170814783814379</c:v>
                </c:pt>
                <c:pt idx="66">
                  <c:v>83.555939798265683</c:v>
                </c:pt>
                <c:pt idx="67">
                  <c:v>96.026864621395887</c:v>
                </c:pt>
                <c:pt idx="68">
                  <c:v>152.5209912696497</c:v>
                </c:pt>
                <c:pt idx="69">
                  <c:v>180.00368758752532</c:v>
                </c:pt>
                <c:pt idx="70">
                  <c:v>755.55786105413085</c:v>
                </c:pt>
                <c:pt idx="71">
                  <c:v>408.6621677815387</c:v>
                </c:pt>
                <c:pt idx="72">
                  <c:v>174.80285557771504</c:v>
                </c:pt>
                <c:pt idx="73">
                  <c:v>83.087082113717159</c:v>
                </c:pt>
                <c:pt idx="74">
                  <c:v>52.694338736162294</c:v>
                </c:pt>
                <c:pt idx="75">
                  <c:v>39.856787013937378</c:v>
                </c:pt>
                <c:pt idx="76">
                  <c:v>29.474006327851754</c:v>
                </c:pt>
                <c:pt idx="77">
                  <c:v>26.288552572745516</c:v>
                </c:pt>
                <c:pt idx="78">
                  <c:v>5.3556168699660844</c:v>
                </c:pt>
                <c:pt idx="79">
                  <c:v>-13.574387194518422</c:v>
                </c:pt>
                <c:pt idx="80">
                  <c:v>29.339323569767828</c:v>
                </c:pt>
                <c:pt idx="81">
                  <c:v>70.988447880953842</c:v>
                </c:pt>
                <c:pt idx="82">
                  <c:v>101.67859350835613</c:v>
                </c:pt>
                <c:pt idx="83">
                  <c:v>132.076386740928</c:v>
                </c:pt>
                <c:pt idx="84">
                  <c:v>105.94194776118186</c:v>
                </c:pt>
                <c:pt idx="85">
                  <c:v>90.109274222159996</c:v>
                </c:pt>
                <c:pt idx="86">
                  <c:v>78.702643280706397</c:v>
                </c:pt>
                <c:pt idx="87">
                  <c:v>67.582123836502106</c:v>
                </c:pt>
                <c:pt idx="88">
                  <c:v>77.268902478326495</c:v>
                </c:pt>
                <c:pt idx="89">
                  <c:v>79.432087431224474</c:v>
                </c:pt>
                <c:pt idx="90">
                  <c:v>100.94527680429408</c:v>
                </c:pt>
                <c:pt idx="91" formatCode="General">
                  <c:v>106.7009225172086</c:v>
                </c:pt>
                <c:pt idx="92" formatCode="General">
                  <c:v>101.46645764113309</c:v>
                </c:pt>
                <c:pt idx="93" formatCode="General">
                  <c:v>102.46698802875684</c:v>
                </c:pt>
                <c:pt idx="94" formatCode="General">
                  <c:v>95.88509033783339</c:v>
                </c:pt>
                <c:pt idx="95" formatCode="General">
                  <c:v>106.89915985965435</c:v>
                </c:pt>
                <c:pt idx="96" formatCode="General">
                  <c:v>90.655610612417092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5-0A4A-A4E4-100CCD74F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94783"/>
        <c:axId val="381347647"/>
      </c:scatterChart>
      <c:valAx>
        <c:axId val="3809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Base Monetaria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81347647"/>
        <c:crosses val="autoZero"/>
        <c:crossBetween val="midCat"/>
      </c:valAx>
      <c:valAx>
        <c:axId val="3813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Nivel de Preciios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809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kern="1200" cap="none" spc="0" baseline="0">
                <a:solidFill>
                  <a:schemeClr val="accent3"/>
                </a:solidFill>
              </a:rPr>
              <a:t>C : Y = b0 + b1*M : Solo inflacion moderada (5 per)</a:t>
            </a:r>
          </a:p>
        </c:rich>
      </c:tx>
      <c:layout>
        <c:manualLayout>
          <c:xMode val="edge"/>
          <c:yMode val="edge"/>
          <c:x val="0.30676293381688607"/>
          <c:y val="3.34524261316331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987538228632993E-2"/>
                  <c:y val="-6.529619022037459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-0,003x + 13,915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0,0006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'Ej3.C-5per'!$H$6:$H$102</c:f>
              <c:numCache>
                <c:formatCode>_(* #,##0.00_);_(* \(#,##0.00\);_(* "-"??_);_(@_)</c:formatCode>
                <c:ptCount val="97"/>
                <c:pt idx="0">
                  <c:v>0.7680983110130768</c:v>
                </c:pt>
                <c:pt idx="1">
                  <c:v>10.407998863751899</c:v>
                </c:pt>
                <c:pt idx="2">
                  <c:v>5.1236763677227515</c:v>
                </c:pt>
                <c:pt idx="3">
                  <c:v>8.9479259493533192</c:v>
                </c:pt>
                <c:pt idx="4">
                  <c:v>12.955055434130713</c:v>
                </c:pt>
                <c:pt idx="5">
                  <c:v>6.7930619779950518</c:v>
                </c:pt>
                <c:pt idx="6">
                  <c:v>7.7478073382618362</c:v>
                </c:pt>
                <c:pt idx="7">
                  <c:v>4.9271049006780032</c:v>
                </c:pt>
                <c:pt idx="8">
                  <c:v>7.9963156342998332</c:v>
                </c:pt>
                <c:pt idx="9">
                  <c:v>8.3155826653793952</c:v>
                </c:pt>
                <c:pt idx="10">
                  <c:v>5.1342994941723674</c:v>
                </c:pt>
                <c:pt idx="11">
                  <c:v>14.441576822198243</c:v>
                </c:pt>
                <c:pt idx="12">
                  <c:v>15.694255117187694</c:v>
                </c:pt>
                <c:pt idx="13">
                  <c:v>30.349128982001261</c:v>
                </c:pt>
                <c:pt idx="14">
                  <c:v>53.600177865846277</c:v>
                </c:pt>
                <c:pt idx="15">
                  <c:v>39.82850640744573</c:v>
                </c:pt>
                <c:pt idx="16">
                  <c:v>48.553919965353032</c:v>
                </c:pt>
                <c:pt idx="17">
                  <c:v>20.988066436409625</c:v>
                </c:pt>
                <c:pt idx="18">
                  <c:v>-19.488635210653271</c:v>
                </c:pt>
                <c:pt idx="19">
                  <c:v>-15.082288973458091</c:v>
                </c:pt>
                <c:pt idx="20">
                  <c:v>-29.044763046836053</c:v>
                </c:pt>
                <c:pt idx="21">
                  <c:v>-19.982335746483315</c:v>
                </c:pt>
                <c:pt idx="22">
                  <c:v>-5.698071503895008</c:v>
                </c:pt>
                <c:pt idx="23">
                  <c:v>-4.870466850828592</c:v>
                </c:pt>
                <c:pt idx="24">
                  <c:v>-7.6719378495997859</c:v>
                </c:pt>
                <c:pt idx="25">
                  <c:v>-3.9772970519244666</c:v>
                </c:pt>
                <c:pt idx="26">
                  <c:v>0</c:v>
                </c:pt>
                <c:pt idx="27">
                  <c:v>-13.965422824834661</c:v>
                </c:pt>
                <c:pt idx="28">
                  <c:v>-23.875959396085733</c:v>
                </c:pt>
                <c:pt idx="29">
                  <c:v>-12.775176883327077</c:v>
                </c:pt>
                <c:pt idx="30">
                  <c:v>-25.849825741790511</c:v>
                </c:pt>
                <c:pt idx="31">
                  <c:v>-5.0381024292352805</c:v>
                </c:pt>
                <c:pt idx="32">
                  <c:v>13.938171042909531</c:v>
                </c:pt>
                <c:pt idx="33">
                  <c:v>4.5072434512448467</c:v>
                </c:pt>
                <c:pt idx="34">
                  <c:v>15.880749472302824</c:v>
                </c:pt>
                <c:pt idx="35">
                  <c:v>11.628628236534411</c:v>
                </c:pt>
                <c:pt idx="36">
                  <c:v>5.718065360687774</c:v>
                </c:pt>
                <c:pt idx="37">
                  <c:v>5.7223414327474131</c:v>
                </c:pt>
                <c:pt idx="38">
                  <c:v>11.90473410019095</c:v>
                </c:pt>
                <c:pt idx="39">
                  <c:v>11.455660193537653</c:v>
                </c:pt>
                <c:pt idx="40">
                  <c:v>8.9277238986255725</c:v>
                </c:pt>
                <c:pt idx="41">
                  <c:v>24.334331203438708</c:v>
                </c:pt>
                <c:pt idx="42">
                  <c:v>35.090720969359879</c:v>
                </c:pt>
                <c:pt idx="43">
                  <c:v>46.685320478559333</c:v>
                </c:pt>
                <c:pt idx="44">
                  <c:v>59.303642309355098</c:v>
                </c:pt>
                <c:pt idx="45">
                  <c:v>68.36255461301981</c:v>
                </c:pt>
                <c:pt idx="46">
                  <c:v>74.832382720868651</c:v>
                </c:pt>
                <c:pt idx="47">
                  <c:v>93.411415665375941</c:v>
                </c:pt>
                <c:pt idx="48">
                  <c:v>113.75276659811782</c:v>
                </c:pt>
                <c:pt idx="49">
                  <c:v>90.60082921259287</c:v>
                </c:pt>
                <c:pt idx="50">
                  <c:v>71.634808067208766</c:v>
                </c:pt>
                <c:pt idx="51">
                  <c:v>51.968290753186253</c:v>
                </c:pt>
                <c:pt idx="52">
                  <c:v>31.877942013169047</c:v>
                </c:pt>
                <c:pt idx="53">
                  <c:v>50.010326257200788</c:v>
                </c:pt>
                <c:pt idx="54">
                  <c:v>73.709715432256218</c:v>
                </c:pt>
                <c:pt idx="55">
                  <c:v>149.60032050295274</c:v>
                </c:pt>
                <c:pt idx="56">
                  <c:v>140.21785907983499</c:v>
                </c:pt>
                <c:pt idx="57">
                  <c:v>137.47363384563835</c:v>
                </c:pt>
                <c:pt idx="58">
                  <c:v>83.104120085035049</c:v>
                </c:pt>
                <c:pt idx="59">
                  <c:v>78.976901079260386</c:v>
                </c:pt>
                <c:pt idx="60">
                  <c:v>91.443275740023466</c:v>
                </c:pt>
                <c:pt idx="61">
                  <c:v>94.368891148522138</c:v>
                </c:pt>
                <c:pt idx="62">
                  <c:v>98.437380644896777</c:v>
                </c:pt>
                <c:pt idx="63">
                  <c:v>93.477154193786305</c:v>
                </c:pt>
                <c:pt idx="64">
                  <c:v>75.64003764725058</c:v>
                </c:pt>
                <c:pt idx="65">
                  <c:v>60.713523815795867</c:v>
                </c:pt>
                <c:pt idx="66">
                  <c:v>64.880153473571411</c:v>
                </c:pt>
                <c:pt idx="67">
                  <c:v>95.872433129718715</c:v>
                </c:pt>
                <c:pt idx="68">
                  <c:v>135.75709438347621</c:v>
                </c:pt>
                <c:pt idx="69">
                  <c:v>144.70866876792812</c:v>
                </c:pt>
                <c:pt idx="70">
                  <c:v>786.49219445197969</c:v>
                </c:pt>
                <c:pt idx="71">
                  <c:v>450.64766444235443</c:v>
                </c:pt>
                <c:pt idx="72">
                  <c:v>136.35453705971545</c:v>
                </c:pt>
                <c:pt idx="73">
                  <c:v>39.732522134556405</c:v>
                </c:pt>
                <c:pt idx="74">
                  <c:v>17.653766772515446</c:v>
                </c:pt>
                <c:pt idx="75">
                  <c:v>8.0955553368955648</c:v>
                </c:pt>
                <c:pt idx="76">
                  <c:v>4.8842726720824459</c:v>
                </c:pt>
                <c:pt idx="77">
                  <c:v>0.42959656074166297</c:v>
                </c:pt>
                <c:pt idx="78">
                  <c:v>0.11934112022655707</c:v>
                </c:pt>
                <c:pt idx="79">
                  <c:v>-1.4789362570680975</c:v>
                </c:pt>
                <c:pt idx="80">
                  <c:v>20.646659133122448</c:v>
                </c:pt>
                <c:pt idx="81">
                  <c:v>34.393834337203643</c:v>
                </c:pt>
                <c:pt idx="82">
                  <c:v>38.869572650325757</c:v>
                </c:pt>
                <c:pt idx="83">
                  <c:v>49.145378659004059</c:v>
                </c:pt>
                <c:pt idx="84">
                  <c:v>36.482517678891568</c:v>
                </c:pt>
                <c:pt idx="85">
                  <c:v>37.238676444632681</c:v>
                </c:pt>
                <c:pt idx="86">
                  <c:v>53.565218960978143</c:v>
                </c:pt>
                <c:pt idx="87">
                  <c:v>59.66277113461129</c:v>
                </c:pt>
                <c:pt idx="88">
                  <c:v>69.575831595952977</c:v>
                </c:pt>
                <c:pt idx="89">
                  <c:v>77.960169544927325</c:v>
                </c:pt>
                <c:pt idx="90">
                  <c:v>78.347138285165215</c:v>
                </c:pt>
                <c:pt idx="91" formatCode="General">
                  <c:v>85.021651933320769</c:v>
                </c:pt>
                <c:pt idx="92" formatCode="General">
                  <c:v>98.035448156816599</c:v>
                </c:pt>
                <c:pt idx="93" formatCode="General">
                  <c:v>101.96616913021943</c:v>
                </c:pt>
                <c:pt idx="94" formatCode="General">
                  <c:v>113.33807078726217</c:v>
                </c:pt>
                <c:pt idx="95" formatCode="General">
                  <c:v>115.10650881039655</c:v>
                </c:pt>
                <c:pt idx="96" formatCode="General">
                  <c:v>111.21482473642175</c:v>
                </c:pt>
              </c:numCache>
            </c:numRef>
          </c:xVal>
          <c:yVal>
            <c:numRef>
              <c:f>'Ej3.C-5per'!$I$6:$I$102</c:f>
              <c:numCache>
                <c:formatCode>_(* #,##0.00_);_(* \(#,##0.00\);_(* "-"??_);_(@_)</c:formatCode>
                <c:ptCount val="97"/>
                <c:pt idx="0">
                  <c:v>29.587126099897354</c:v>
                </c:pt>
                <c:pt idx="1">
                  <c:v>33.934704497035284</c:v>
                </c:pt>
                <c:pt idx="2">
                  <c:v>40.878759106353435</c:v>
                </c:pt>
                <c:pt idx="3">
                  <c:v>29.594550398167563</c:v>
                </c:pt>
                <c:pt idx="4">
                  <c:v>28.807662759598074</c:v>
                </c:pt>
                <c:pt idx="5">
                  <c:v>21.15943956413755</c:v>
                </c:pt>
                <c:pt idx="6">
                  <c:v>23.272993452714807</c:v>
                </c:pt>
                <c:pt idx="7">
                  <c:v>22.967105726598902</c:v>
                </c:pt>
                <c:pt idx="8">
                  <c:v>21.472955448821374</c:v>
                </c:pt>
                <c:pt idx="9">
                  <c:v>17.691241971371596</c:v>
                </c:pt>
                <c:pt idx="10">
                  <c:v>-0.26317189777405048</c:v>
                </c:pt>
                <c:pt idx="11">
                  <c:v>-1.5192800032618692</c:v>
                </c:pt>
                <c:pt idx="12">
                  <c:v>-12.292200523509145</c:v>
                </c:pt>
                <c:pt idx="13">
                  <c:v>-21.777200751229842</c:v>
                </c:pt>
                <c:pt idx="14">
                  <c:v>5.9886497672625438</c:v>
                </c:pt>
                <c:pt idx="15">
                  <c:v>9.075292690063641</c:v>
                </c:pt>
                <c:pt idx="16">
                  <c:v>19.020760895438116</c:v>
                </c:pt>
                <c:pt idx="17">
                  <c:v>29.995664221356577</c:v>
                </c:pt>
                <c:pt idx="18">
                  <c:v>20.857278356183784</c:v>
                </c:pt>
                <c:pt idx="19">
                  <c:v>27.695975452347632</c:v>
                </c:pt>
                <c:pt idx="20">
                  <c:v>28.181826567212198</c:v>
                </c:pt>
                <c:pt idx="21">
                  <c:v>25.238246626153149</c:v>
                </c:pt>
                <c:pt idx="22">
                  <c:v>22.252281632795601</c:v>
                </c:pt>
                <c:pt idx="23">
                  <c:v>18.654116336992388</c:v>
                </c:pt>
                <c:pt idx="24">
                  <c:v>17.151704529520018</c:v>
                </c:pt>
                <c:pt idx="25">
                  <c:v>22.076040551859677</c:v>
                </c:pt>
                <c:pt idx="26">
                  <c:v>13.14163906655974</c:v>
                </c:pt>
                <c:pt idx="27">
                  <c:v>-0.90465497535276995</c:v>
                </c:pt>
                <c:pt idx="28">
                  <c:v>-10.282051400896464</c:v>
                </c:pt>
                <c:pt idx="29">
                  <c:v>-10.195604204738906</c:v>
                </c:pt>
                <c:pt idx="30">
                  <c:v>1.627146935733137</c:v>
                </c:pt>
                <c:pt idx="31">
                  <c:v>13.078081975690736</c:v>
                </c:pt>
                <c:pt idx="32">
                  <c:v>17.275648848783121</c:v>
                </c:pt>
                <c:pt idx="33">
                  <c:v>19.679285606426333</c:v>
                </c:pt>
                <c:pt idx="34">
                  <c:v>12.389865937285904</c:v>
                </c:pt>
                <c:pt idx="35">
                  <c:v>11.888764001387386</c:v>
                </c:pt>
                <c:pt idx="36">
                  <c:v>12.669125277158244</c:v>
                </c:pt>
                <c:pt idx="37">
                  <c:v>10.767344135631163</c:v>
                </c:pt>
                <c:pt idx="38">
                  <c:v>11.556250192548134</c:v>
                </c:pt>
                <c:pt idx="39">
                  <c:v>7.1164168187340948</c:v>
                </c:pt>
                <c:pt idx="40">
                  <c:v>16.181035100704833</c:v>
                </c:pt>
                <c:pt idx="41">
                  <c:v>7.8233863280496863</c:v>
                </c:pt>
                <c:pt idx="42">
                  <c:v>15.280126392575077</c:v>
                </c:pt>
                <c:pt idx="43">
                  <c:v>26.510170883631723</c:v>
                </c:pt>
                <c:pt idx="44">
                  <c:v>21.171011708432808</c:v>
                </c:pt>
                <c:pt idx="45">
                  <c:v>23.128462035002428</c:v>
                </c:pt>
                <c:pt idx="46">
                  <c:v>15.781494929831119</c:v>
                </c:pt>
                <c:pt idx="47">
                  <c:v>9.0487128862163146</c:v>
                </c:pt>
                <c:pt idx="48">
                  <c:v>-1.4498374399959602</c:v>
                </c:pt>
                <c:pt idx="49">
                  <c:v>5.0202545697198175</c:v>
                </c:pt>
                <c:pt idx="50">
                  <c:v>7.859027459322121</c:v>
                </c:pt>
                <c:pt idx="51">
                  <c:v>10.870562380941884</c:v>
                </c:pt>
                <c:pt idx="52">
                  <c:v>18.774887864621093</c:v>
                </c:pt>
                <c:pt idx="53">
                  <c:v>18.661171679376132</c:v>
                </c:pt>
                <c:pt idx="54">
                  <c:v>20.540078391334937</c:v>
                </c:pt>
                <c:pt idx="55">
                  <c:v>11.878487079069089</c:v>
                </c:pt>
                <c:pt idx="56">
                  <c:v>13.687295539230782</c:v>
                </c:pt>
                <c:pt idx="57">
                  <c:v>6.1631974875114182</c:v>
                </c:pt>
                <c:pt idx="58">
                  <c:v>10.439466881977033</c:v>
                </c:pt>
                <c:pt idx="59">
                  <c:v>12.662916986342587</c:v>
                </c:pt>
                <c:pt idx="60">
                  <c:v>14.570931010436716</c:v>
                </c:pt>
                <c:pt idx="61">
                  <c:v>16.814562383081011</c:v>
                </c:pt>
                <c:pt idx="62">
                  <c:v>21.827069375044417</c:v>
                </c:pt>
                <c:pt idx="63">
                  <c:v>16.229916242822284</c:v>
                </c:pt>
                <c:pt idx="64">
                  <c:v>15.656674990829345</c:v>
                </c:pt>
                <c:pt idx="65">
                  <c:v>20.256347250587581</c:v>
                </c:pt>
                <c:pt idx="66">
                  <c:v>21.337337938362211</c:v>
                </c:pt>
                <c:pt idx="67">
                  <c:v>19.186055260321844</c:v>
                </c:pt>
                <c:pt idx="68">
                  <c:v>14.669146425649338</c:v>
                </c:pt>
                <c:pt idx="69">
                  <c:v>14.690388648410568</c:v>
                </c:pt>
                <c:pt idx="70">
                  <c:v>10.062918677347454</c:v>
                </c:pt>
                <c:pt idx="71">
                  <c:v>22.737548886181536</c:v>
                </c:pt>
                <c:pt idx="72">
                  <c:v>30.586329789662869</c:v>
                </c:pt>
                <c:pt idx="73">
                  <c:v>17.734211301168479</c:v>
                </c:pt>
                <c:pt idx="74">
                  <c:v>13.646419715066394</c:v>
                </c:pt>
                <c:pt idx="75">
                  <c:v>15.967918540007453</c:v>
                </c:pt>
                <c:pt idx="76">
                  <c:v>14.139155911712287</c:v>
                </c:pt>
                <c:pt idx="77">
                  <c:v>13.473595097180535</c:v>
                </c:pt>
                <c:pt idx="78">
                  <c:v>7.4499932289485926</c:v>
                </c:pt>
                <c:pt idx="79">
                  <c:v>-4.7082672202609643</c:v>
                </c:pt>
                <c:pt idx="80">
                  <c:v>-20.329784929018402</c:v>
                </c:pt>
                <c:pt idx="81">
                  <c:v>-8.4729580350023426</c:v>
                </c:pt>
                <c:pt idx="82">
                  <c:v>0.93967467300650753</c:v>
                </c:pt>
                <c:pt idx="83">
                  <c:v>13.775104733991661</c:v>
                </c:pt>
                <c:pt idx="84">
                  <c:v>33.251159295912736</c:v>
                </c:pt>
                <c:pt idx="85">
                  <c:v>33.490586693933899</c:v>
                </c:pt>
                <c:pt idx="86">
                  <c:v>28.823215044203288</c:v>
                </c:pt>
                <c:pt idx="87">
                  <c:v>14.240727459319302</c:v>
                </c:pt>
                <c:pt idx="88">
                  <c:v>16.145925453234788</c:v>
                </c:pt>
                <c:pt idx="89">
                  <c:v>13.351755671918042</c:v>
                </c:pt>
                <c:pt idx="90">
                  <c:v>8.3429431808434984</c:v>
                </c:pt>
                <c:pt idx="91" formatCode="General">
                  <c:v>16.82069718518715</c:v>
                </c:pt>
                <c:pt idx="92" formatCode="General">
                  <c:v>4.6310253739084928</c:v>
                </c:pt>
                <c:pt idx="93" formatCode="General">
                  <c:v>1.4949357567918042</c:v>
                </c:pt>
                <c:pt idx="94" formatCode="General">
                  <c:v>0.42438870393457506</c:v>
                </c:pt>
                <c:pt idx="95" formatCode="General">
                  <c:v>0.68114173010886958</c:v>
                </c:pt>
                <c:pt idx="96" formatCode="General">
                  <c:v>0.67911654454242409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1-E44E-8F1E-0C5FFFB87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506719"/>
        <c:axId val="208923535"/>
      </c:scatterChart>
      <c:valAx>
        <c:axId val="35550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Base Monetaria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08923535"/>
        <c:crosses val="autoZero"/>
        <c:crossBetween val="midCat"/>
      </c:valAx>
      <c:valAx>
        <c:axId val="2089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PBI 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5550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kern="1200" cap="none" spc="0" baseline="0">
                <a:solidFill>
                  <a:schemeClr val="accent3"/>
                </a:solidFill>
              </a:rPr>
              <a:t>E A : P = b0 + b1*M : Rezagos de 1 periodo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1,0382x - 3,4219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0,9344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R"/>
                </a:p>
              </c:txPr>
            </c:trendlineLbl>
          </c:trendline>
          <c:xVal>
            <c:numRef>
              <c:f>'Ej3.E-A'!$A$3:$A$125</c:f>
              <c:numCache>
                <c:formatCode>General</c:formatCode>
                <c:ptCount val="123"/>
                <c:pt idx="0">
                  <c:v>10.367842947484185</c:v>
                </c:pt>
                <c:pt idx="1">
                  <c:v>-14.66034741918758</c:v>
                </c:pt>
                <c:pt idx="2">
                  <c:v>26.326354510363537</c:v>
                </c:pt>
                <c:pt idx="3">
                  <c:v>21.184399606027604</c:v>
                </c:pt>
                <c:pt idx="4">
                  <c:v>21.95005600357085</c:v>
                </c:pt>
                <c:pt idx="5">
                  <c:v>-5.0909196053655847</c:v>
                </c:pt>
                <c:pt idx="6">
                  <c:v>1.3730192811902242</c:v>
                </c:pt>
                <c:pt idx="7">
                  <c:v>18.484362622666417</c:v>
                </c:pt>
                <c:pt idx="8">
                  <c:v>23.665388941254939</c:v>
                </c:pt>
                <c:pt idx="9">
                  <c:v>9.2957876177354848</c:v>
                </c:pt>
                <c:pt idx="10">
                  <c:v>-0.63607665618086173</c:v>
                </c:pt>
                <c:pt idx="11">
                  <c:v>13.614874831501567</c:v>
                </c:pt>
                <c:pt idx="12">
                  <c:v>-22.672992694543659</c:v>
                </c:pt>
                <c:pt idx="13">
                  <c:v>-2.8341978002275781</c:v>
                </c:pt>
                <c:pt idx="14">
                  <c:v>2.2335953942063114</c:v>
                </c:pt>
                <c:pt idx="15">
                  <c:v>4.3228734550821102</c:v>
                </c:pt>
                <c:pt idx="16">
                  <c:v>11.092194527643784</c:v>
                </c:pt>
                <c:pt idx="17">
                  <c:v>25.598889422160553</c:v>
                </c:pt>
                <c:pt idx="18">
                  <c:v>7.0723551543512286</c:v>
                </c:pt>
                <c:pt idx="19">
                  <c:v>6.2053988959931417E-2</c:v>
                </c:pt>
                <c:pt idx="20">
                  <c:v>-16.632121544751399</c:v>
                </c:pt>
                <c:pt idx="21">
                  <c:v>6.1098545265128479</c:v>
                </c:pt>
                <c:pt idx="22">
                  <c:v>19.249249185337014</c:v>
                </c:pt>
                <c:pt idx="23">
                  <c:v>2.3596600438397175</c:v>
                </c:pt>
                <c:pt idx="24">
                  <c:v>-3.0442035041899018</c:v>
                </c:pt>
                <c:pt idx="25">
                  <c:v>8.5531557162093819</c:v>
                </c:pt>
                <c:pt idx="26">
                  <c:v>6.2631817512478705</c:v>
                </c:pt>
                <c:pt idx="27">
                  <c:v>7.0045295447799916</c:v>
                </c:pt>
                <c:pt idx="28">
                  <c:v>-6.4630564029622306</c:v>
                </c:pt>
                <c:pt idx="29">
                  <c:v>-1.8831081726405685</c:v>
                </c:pt>
                <c:pt idx="30">
                  <c:v>-16.025565383771223</c:v>
                </c:pt>
                <c:pt idx="31">
                  <c:v>4.1972242889427136</c:v>
                </c:pt>
                <c:pt idx="32">
                  <c:v>4.8897408525800046</c:v>
                </c:pt>
                <c:pt idx="33">
                  <c:v>0.32119941961745724</c:v>
                </c:pt>
                <c:pt idx="34">
                  <c:v>0.74547736080212701</c:v>
                </c:pt>
                <c:pt idx="35">
                  <c:v>15.589224692023151</c:v>
                </c:pt>
                <c:pt idx="36">
                  <c:v>8.2309768268178374</c:v>
                </c:pt>
                <c:pt idx="37">
                  <c:v>-4.0525912381422557</c:v>
                </c:pt>
                <c:pt idx="38">
                  <c:v>8.1882880834458049</c:v>
                </c:pt>
                <c:pt idx="39">
                  <c:v>-2.477284043749961</c:v>
                </c:pt>
                <c:pt idx="40">
                  <c:v>24.236551470169054</c:v>
                </c:pt>
                <c:pt idx="41">
                  <c:v>15.842861362658756</c:v>
                </c:pt>
                <c:pt idx="42">
                  <c:v>18.043784118330297</c:v>
                </c:pt>
                <c:pt idx="43">
                  <c:v>21.237062423117159</c:v>
                </c:pt>
                <c:pt idx="44">
                  <c:v>17.58546769006335</c:v>
                </c:pt>
                <c:pt idx="45">
                  <c:v>27.694150430299036</c:v>
                </c:pt>
                <c:pt idx="46">
                  <c:v>19.187224076728349</c:v>
                </c:pt>
                <c:pt idx="47">
                  <c:v>29.565256565869724</c:v>
                </c:pt>
                <c:pt idx="48">
                  <c:v>24.395368375448356</c:v>
                </c:pt>
                <c:pt idx="49">
                  <c:v>22.667602015976218</c:v>
                </c:pt>
                <c:pt idx="50">
                  <c:v>19.308029059268961</c:v>
                </c:pt>
                <c:pt idx="51">
                  <c:v>12.86212457628606</c:v>
                </c:pt>
                <c:pt idx="52">
                  <c:v>21.5539755041533</c:v>
                </c:pt>
                <c:pt idx="53">
                  <c:v>15.099567243215173</c:v>
                </c:pt>
                <c:pt idx="54">
                  <c:v>16.226936552120996</c:v>
                </c:pt>
                <c:pt idx="55">
                  <c:v>15.452980366831159</c:v>
                </c:pt>
                <c:pt idx="56">
                  <c:v>11.506788623446162</c:v>
                </c:pt>
                <c:pt idx="57">
                  <c:v>38.001981530805381</c:v>
                </c:pt>
                <c:pt idx="58">
                  <c:v>36.354099668937501</c:v>
                </c:pt>
                <c:pt idx="59">
                  <c:v>22.844052689073191</c:v>
                </c:pt>
                <c:pt idx="60">
                  <c:v>13.980575067976009</c:v>
                </c:pt>
                <c:pt idx="61">
                  <c:v>6.6916195525911437</c:v>
                </c:pt>
                <c:pt idx="62">
                  <c:v>25.289640959471793</c:v>
                </c:pt>
                <c:pt idx="63">
                  <c:v>33.553649123330189</c:v>
                </c:pt>
                <c:pt idx="64">
                  <c:v>22.903192047398633</c:v>
                </c:pt>
                <c:pt idx="65">
                  <c:v>30.025243723323889</c:v>
                </c:pt>
                <c:pt idx="66">
                  <c:v>26.051879079764582</c:v>
                </c:pt>
                <c:pt idx="67">
                  <c:v>23.727001088138834</c:v>
                </c:pt>
                <c:pt idx="68">
                  <c:v>10.154328454146455</c:v>
                </c:pt>
                <c:pt idx="69">
                  <c:v>18.237606161764507</c:v>
                </c:pt>
                <c:pt idx="70">
                  <c:v>31.437004094215879</c:v>
                </c:pt>
                <c:pt idx="71">
                  <c:v>36.197925911269046</c:v>
                </c:pt>
                <c:pt idx="72">
                  <c:v>66.648455102400249</c:v>
                </c:pt>
                <c:pt idx="73">
                  <c:v>45.720302479640132</c:v>
                </c:pt>
                <c:pt idx="74">
                  <c:v>107.50639160802807</c:v>
                </c:pt>
                <c:pt idx="75">
                  <c:v>127.08265717277752</c:v>
                </c:pt>
                <c:pt idx="76">
                  <c:v>81.053472481311189</c:v>
                </c:pt>
                <c:pt idx="77">
                  <c:v>99.365658387326491</c:v>
                </c:pt>
                <c:pt idx="78">
                  <c:v>89.805466897210181</c:v>
                </c:pt>
                <c:pt idx="79">
                  <c:v>68.194869238546829</c:v>
                </c:pt>
                <c:pt idx="80">
                  <c:v>52.198795538256789</c:v>
                </c:pt>
                <c:pt idx="81">
                  <c:v>116.65077895135569</c:v>
                </c:pt>
                <c:pt idx="82">
                  <c:v>155.24384684696946</c:v>
                </c:pt>
                <c:pt idx="83">
                  <c:v>182.78205060072904</c:v>
                </c:pt>
                <c:pt idx="84">
                  <c:v>193.34794150658664</c:v>
                </c:pt>
                <c:pt idx="85">
                  <c:v>61.800484385926779</c:v>
                </c:pt>
                <c:pt idx="86">
                  <c:v>81.029245092421931</c:v>
                </c:pt>
                <c:pt idx="87">
                  <c:v>147.61812643000721</c:v>
                </c:pt>
                <c:pt idx="88">
                  <c:v>373.80091097357263</c:v>
                </c:pt>
                <c:pt idx="89">
                  <c:v>246.06153997117985</c:v>
                </c:pt>
                <c:pt idx="90">
                  <c:v>93.374744927282194</c:v>
                </c:pt>
                <c:pt idx="91">
                  <c:v>42.320665182096207</c:v>
                </c:pt>
                <c:pt idx="92">
                  <c:v>26.905217700980444</c:v>
                </c:pt>
                <c:pt idx="93">
                  <c:v>12.202227767356177</c:v>
                </c:pt>
                <c:pt idx="94">
                  <c:v>1.6589714632843311</c:v>
                </c:pt>
                <c:pt idx="95">
                  <c:v>11.927921804541342</c:v>
                </c:pt>
                <c:pt idx="96">
                  <c:v>14.067665978755528</c:v>
                </c:pt>
                <c:pt idx="97">
                  <c:v>1.8194470812705532</c:v>
                </c:pt>
                <c:pt idx="98">
                  <c:v>-1.5264822918219068</c:v>
                </c:pt>
                <c:pt idx="99">
                  <c:v>-9.0050138982380901</c:v>
                </c:pt>
                <c:pt idx="100">
                  <c:v>-4.8623380857289789</c:v>
                </c:pt>
                <c:pt idx="101">
                  <c:v>44.733157845556804</c:v>
                </c:pt>
                <c:pt idx="102">
                  <c:v>40.122642019364108</c:v>
                </c:pt>
                <c:pt idx="103">
                  <c:v>21.685131729164198</c:v>
                </c:pt>
                <c:pt idx="104">
                  <c:v>25.535455146842878</c:v>
                </c:pt>
                <c:pt idx="105">
                  <c:v>18.598718865810682</c:v>
                </c:pt>
                <c:pt idx="106">
                  <c:v>24.289968480342239</c:v>
                </c:pt>
                <c:pt idx="107">
                  <c:v>10.278500787710598</c:v>
                </c:pt>
                <c:pt idx="108">
                  <c:v>14.414935702638587</c:v>
                </c:pt>
                <c:pt idx="109">
                  <c:v>28.285497507635071</c:v>
                </c:pt>
                <c:pt idx="110">
                  <c:v>26.453153433240217</c:v>
                </c:pt>
                <c:pt idx="111">
                  <c:v>31.791690160780206</c:v>
                </c:pt>
                <c:pt idx="112">
                  <c:v>20.170581415553102</c:v>
                </c:pt>
                <c:pt idx="113">
                  <c:v>23.051032631559565</c:v>
                </c:pt>
                <c:pt idx="114">
                  <c:v>27.453683820863972</c:v>
                </c:pt>
                <c:pt idx="115">
                  <c:v>25.209792469856751</c:v>
                </c:pt>
                <c:pt idx="116">
                  <c:v>31.184650937374059</c:v>
                </c:pt>
                <c:pt idx="117">
                  <c:v>6.8074833843223104</c:v>
                </c:pt>
                <c:pt idx="118">
                  <c:v>37.475449464808719</c:v>
                </c:pt>
                <c:pt idx="119">
                  <c:v>55.424985593675302</c:v>
                </c:pt>
                <c:pt idx="120">
                  <c:v>38.369217010744094</c:v>
                </c:pt>
                <c:pt idx="121">
                  <c:v>46.279582320985213</c:v>
                </c:pt>
                <c:pt idx="122">
                  <c:v>74.001009906022119</c:v>
                </c:pt>
              </c:numCache>
            </c:numRef>
          </c:xVal>
          <c:yVal>
            <c:numRef>
              <c:f>'Ej3.E-A'!$B$3:$B$125</c:f>
              <c:numCache>
                <c:formatCode>General</c:formatCode>
                <c:ptCount val="123"/>
                <c:pt idx="0">
                  <c:v>-2.7053047471710556</c:v>
                </c:pt>
                <c:pt idx="1">
                  <c:v>7.5108603069693913</c:v>
                </c:pt>
                <c:pt idx="2">
                  <c:v>-2.8090124352285528</c:v>
                </c:pt>
                <c:pt idx="3">
                  <c:v>-1.2284448135567061</c:v>
                </c:pt>
                <c:pt idx="4">
                  <c:v>6.934595805567767</c:v>
                </c:pt>
                <c:pt idx="5">
                  <c:v>2.2265378109402434</c:v>
                </c:pt>
                <c:pt idx="6">
                  <c:v>1.0152371464020149</c:v>
                </c:pt>
                <c:pt idx="7">
                  <c:v>2.7786846712206881</c:v>
                </c:pt>
                <c:pt idx="8">
                  <c:v>0.77260234943210548</c:v>
                </c:pt>
                <c:pt idx="9">
                  <c:v>3.1812831712070277</c:v>
                </c:pt>
                <c:pt idx="10">
                  <c:v>-1.8054652911818181</c:v>
                </c:pt>
                <c:pt idx="11">
                  <c:v>5.847895404842518</c:v>
                </c:pt>
                <c:pt idx="12">
                  <c:v>1.0918693805116675</c:v>
                </c:pt>
                <c:pt idx="13">
                  <c:v>0</c:v>
                </c:pt>
                <c:pt idx="14">
                  <c:v>7.5018120368440577</c:v>
                </c:pt>
                <c:pt idx="15">
                  <c:v>7.1005736998319691</c:v>
                </c:pt>
                <c:pt idx="16">
                  <c:v>15.746743245325234</c:v>
                </c:pt>
                <c:pt idx="17">
                  <c:v>23.251048883845016</c:v>
                </c:pt>
                <c:pt idx="18">
                  <c:v>-6.2698594215564896</c:v>
                </c:pt>
                <c:pt idx="19">
                  <c:v>15.825987257739271</c:v>
                </c:pt>
                <c:pt idx="20">
                  <c:v>-11.819110283618173</c:v>
                </c:pt>
                <c:pt idx="21">
                  <c:v>-17.22565276321788</c:v>
                </c:pt>
                <c:pt idx="22">
                  <c:v>-1.8635131843613095</c:v>
                </c:pt>
                <c:pt idx="23">
                  <c:v>1.8635131843613095</c:v>
                </c:pt>
                <c:pt idx="24">
                  <c:v>-2.7566829832654349</c:v>
                </c:pt>
                <c:pt idx="25">
                  <c:v>-2.9413885206295731</c:v>
                </c:pt>
                <c:pt idx="26">
                  <c:v>-1.0359085312948935</c:v>
                </c:pt>
                <c:pt idx="27">
                  <c:v>-0.93795781440988435</c:v>
                </c:pt>
                <c:pt idx="28">
                  <c:v>0.93795781440988435</c:v>
                </c:pt>
                <c:pt idx="29">
                  <c:v>1.0359085312948935</c:v>
                </c:pt>
                <c:pt idx="30">
                  <c:v>-15.001331356129555</c:v>
                </c:pt>
                <c:pt idx="31">
                  <c:v>-10.848494385660956</c:v>
                </c:pt>
                <c:pt idx="32">
                  <c:v>12.03874032716854</c:v>
                </c:pt>
                <c:pt idx="33">
                  <c:v>-12.03874032716854</c:v>
                </c:pt>
                <c:pt idx="34">
                  <c:v>5.8103919564256756</c:v>
                </c:pt>
                <c:pt idx="35">
                  <c:v>8.1277790864838551</c:v>
                </c:pt>
                <c:pt idx="36">
                  <c:v>2.6078127355038561</c:v>
                </c:pt>
                <c:pt idx="37">
                  <c:v>-0.66523430611056256</c:v>
                </c:pt>
                <c:pt idx="38">
                  <c:v>1.5582707206572621</c:v>
                </c:pt>
                <c:pt idx="39">
                  <c:v>2.2172162106372184</c:v>
                </c:pt>
                <c:pt idx="40">
                  <c:v>2.6120888075634952</c:v>
                </c:pt>
                <c:pt idx="41">
                  <c:v>5.5171583613329744</c:v>
                </c:pt>
                <c:pt idx="42">
                  <c:v>1.1091968140039654</c:v>
                </c:pt>
                <c:pt idx="43">
                  <c:v>-0.31072008427486253</c:v>
                </c:pt>
                <c:pt idx="44">
                  <c:v>18.018696112376631</c:v>
                </c:pt>
                <c:pt idx="45">
                  <c:v>16.273548127254145</c:v>
                </c:pt>
                <c:pt idx="46">
                  <c:v>12.70379632320342</c:v>
                </c:pt>
                <c:pt idx="47">
                  <c:v>12.307601746520902</c:v>
                </c:pt>
                <c:pt idx="48">
                  <c:v>27.077608416041343</c:v>
                </c:pt>
                <c:pt idx="49">
                  <c:v>22.743376235102986</c:v>
                </c:pt>
                <c:pt idx="50">
                  <c:v>31.28282926771071</c:v>
                </c:pt>
                <c:pt idx="51">
                  <c:v>32.648952679262777</c:v>
                </c:pt>
                <c:pt idx="52">
                  <c:v>3.9256710305163978</c:v>
                </c:pt>
                <c:pt idx="53">
                  <c:v>3.7773550897188812</c:v>
                </c:pt>
                <c:pt idx="54">
                  <c:v>11.616311953688196</c:v>
                </c:pt>
                <c:pt idx="55">
                  <c:v>12.558603939245572</c:v>
                </c:pt>
                <c:pt idx="56">
                  <c:v>22.058055274548138</c:v>
                </c:pt>
                <c:pt idx="57">
                  <c:v>27.476744264774311</c:v>
                </c:pt>
                <c:pt idx="58">
                  <c:v>75.94031907488592</c:v>
                </c:pt>
                <c:pt idx="59">
                  <c:v>24.125201888744385</c:v>
                </c:pt>
                <c:pt idx="60">
                  <c:v>12.675593851430378</c:v>
                </c:pt>
                <c:pt idx="61">
                  <c:v>24.732519030577649</c:v>
                </c:pt>
                <c:pt idx="62">
                  <c:v>21.570805314282637</c:v>
                </c:pt>
                <c:pt idx="63">
                  <c:v>19.997982882969723</c:v>
                </c:pt>
                <c:pt idx="64">
                  <c:v>25.141968512193458</c:v>
                </c:pt>
                <c:pt idx="65">
                  <c:v>27.658134439076321</c:v>
                </c:pt>
                <c:pt idx="66">
                  <c:v>25.639294810657276</c:v>
                </c:pt>
                <c:pt idx="67">
                  <c:v>15.03775643185925</c:v>
                </c:pt>
                <c:pt idx="68">
                  <c:v>7.3048519656577326</c:v>
                </c:pt>
                <c:pt idx="69">
                  <c:v>12.731620607621608</c:v>
                </c:pt>
                <c:pt idx="70">
                  <c:v>29.805924468432821</c:v>
                </c:pt>
                <c:pt idx="71">
                  <c:v>46.030036088006554</c:v>
                </c:pt>
                <c:pt idx="72">
                  <c:v>47.189513219415247</c:v>
                </c:pt>
                <c:pt idx="73">
                  <c:v>21.683194992073496</c:v>
                </c:pt>
                <c:pt idx="74">
                  <c:v>103.95675841427483</c:v>
                </c:pt>
                <c:pt idx="75">
                  <c:v>169.3804463870361</c:v>
                </c:pt>
                <c:pt idx="76">
                  <c:v>101.53428539917151</c:v>
                </c:pt>
                <c:pt idx="77">
                  <c:v>101.34526899693022</c:v>
                </c:pt>
                <c:pt idx="78">
                  <c:v>95.362533225656065</c:v>
                </c:pt>
                <c:pt idx="79">
                  <c:v>69.696524734066756</c:v>
                </c:pt>
                <c:pt idx="80">
                  <c:v>71.527925629359146</c:v>
                </c:pt>
                <c:pt idx="81">
                  <c:v>97.371683671261337</c:v>
                </c:pt>
                <c:pt idx="82">
                  <c:v>149.02244015606615</c:v>
                </c:pt>
                <c:pt idx="83">
                  <c:v>198.33733499255803</c:v>
                </c:pt>
                <c:pt idx="84">
                  <c:v>204.40472747809153</c:v>
                </c:pt>
                <c:pt idx="85">
                  <c:v>64.234631316671553</c:v>
                </c:pt>
                <c:pt idx="86">
                  <c:v>83.867930385972926</c:v>
                </c:pt>
                <c:pt idx="87">
                  <c:v>148.82980491794308</c:v>
                </c:pt>
                <c:pt idx="88">
                  <c:v>345.92993798997412</c:v>
                </c:pt>
                <c:pt idx="89">
                  <c:v>318.38556548027702</c:v>
                </c:pt>
                <c:pt idx="90">
                  <c:v>99.942415197271529</c:v>
                </c:pt>
                <c:pt idx="91">
                  <c:v>22.234275784456937</c:v>
                </c:pt>
                <c:pt idx="92">
                  <c:v>10.085407980348894</c:v>
                </c:pt>
                <c:pt idx="93">
                  <c:v>4.092438097638107</c:v>
                </c:pt>
                <c:pt idx="94">
                  <c:v>3.320400272112467</c:v>
                </c:pt>
                <c:pt idx="95">
                  <c:v>0.15552042241597785</c:v>
                </c:pt>
                <c:pt idx="96">
                  <c:v>0.52719654472901389</c:v>
                </c:pt>
                <c:pt idx="97">
                  <c:v>0.88115543282498709</c:v>
                </c:pt>
                <c:pt idx="98">
                  <c:v>-1.1342758392283159</c:v>
                </c:pt>
                <c:pt idx="99">
                  <c:v>-0.15473501809912804</c:v>
                </c:pt>
                <c:pt idx="100">
                  <c:v>-1.0710808325656407</c:v>
                </c:pt>
                <c:pt idx="101">
                  <c:v>23.00675082301553</c:v>
                </c:pt>
                <c:pt idx="102">
                  <c:v>12.612899364852881</c:v>
                </c:pt>
                <c:pt idx="103">
                  <c:v>4.3210032950229849</c:v>
                </c:pt>
                <c:pt idx="104">
                  <c:v>9.2047251761126603</c:v>
                </c:pt>
                <c:pt idx="105">
                  <c:v>10.343889842903042</c:v>
                </c:pt>
                <c:pt idx="106">
                  <c:v>13.369058130593992</c:v>
                </c:pt>
                <c:pt idx="107">
                  <c:v>20.647545811368452</c:v>
                </c:pt>
                <c:pt idx="108">
                  <c:v>15.302277349745808</c:v>
                </c:pt>
                <c:pt idx="109">
                  <c:v>20.256950304244725</c:v>
                </c:pt>
                <c:pt idx="110">
                  <c:v>21.753396079568343</c:v>
                </c:pt>
                <c:pt idx="111">
                  <c:v>21.034514551606343</c:v>
                </c:pt>
                <c:pt idx="112">
                  <c:v>21.976790997901354</c:v>
                </c:pt>
                <c:pt idx="113">
                  <c:v>33.270746527740556</c:v>
                </c:pt>
                <c:pt idx="114">
                  <c:v>25.684117052971178</c:v>
                </c:pt>
                <c:pt idx="115">
                  <c:v>32.406416208649077</c:v>
                </c:pt>
                <c:pt idx="116">
                  <c:v>23.74522902103573</c:v>
                </c:pt>
                <c:pt idx="117">
                  <c:v>29.379062453765759</c:v>
                </c:pt>
                <c:pt idx="118">
                  <c:v>42.892325156265265</c:v>
                </c:pt>
                <c:pt idx="119">
                  <c:v>35.076316693299425</c:v>
                </c:pt>
                <c:pt idx="120">
                  <c:v>39.480434103343498</c:v>
                </c:pt>
                <c:pt idx="121">
                  <c:v>54.482556428591167</c:v>
                </c:pt>
                <c:pt idx="122">
                  <c:v>84.796450496250046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C8-4844-BBEB-E05D0A92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94783"/>
        <c:axId val="381347647"/>
      </c:scatterChart>
      <c:valAx>
        <c:axId val="3809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Base Monetaria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81347647"/>
        <c:crosses val="autoZero"/>
        <c:crossBetween val="midCat"/>
      </c:valAx>
      <c:valAx>
        <c:axId val="3813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Nivel de Preciios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3809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41186</xdr:colOff>
      <xdr:row>1</xdr:row>
      <xdr:rowOff>44450</xdr:rowOff>
    </xdr:from>
    <xdr:to>
      <xdr:col>18</xdr:col>
      <xdr:colOff>272990</xdr:colOff>
      <xdr:row>20</xdr:row>
      <xdr:rowOff>43051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E622E-CA20-AE26-C35F-C5273AC1E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22645</xdr:colOff>
      <xdr:row>20</xdr:row>
      <xdr:rowOff>35607</xdr:rowOff>
    </xdr:from>
    <xdr:to>
      <xdr:col>18</xdr:col>
      <xdr:colOff>237383</xdr:colOff>
      <xdr:row>44</xdr:row>
      <xdr:rowOff>59347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E04F69-0259-AB70-1332-7CEE942C1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762000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C8B1E-BF62-014F-A4B2-993A3C5C7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26</xdr:row>
      <xdr:rowOff>165100</xdr:rowOff>
    </xdr:from>
    <xdr:to>
      <xdr:col>15</xdr:col>
      <xdr:colOff>762000</xdr:colOff>
      <xdr:row>51</xdr:row>
      <xdr:rowOff>33167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3C416F-A680-F141-8C1A-5A7206111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575299</xdr:colOff>
      <xdr:row>1</xdr:row>
      <xdr:rowOff>56319</xdr:rowOff>
    </xdr:from>
    <xdr:to>
      <xdr:col>18</xdr:col>
      <xdr:colOff>717582</xdr:colOff>
      <xdr:row>20</xdr:row>
      <xdr:rowOff>54920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B70D4-E6ED-5544-AF2A-EBB45D074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580494</xdr:colOff>
      <xdr:row>20</xdr:row>
      <xdr:rowOff>102386</xdr:rowOff>
    </xdr:from>
    <xdr:to>
      <xdr:col>19</xdr:col>
      <xdr:colOff>49288</xdr:colOff>
      <xdr:row>44</xdr:row>
      <xdr:rowOff>195137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68B724-5C2E-AA40-85CE-A4800C5B7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575299</xdr:colOff>
      <xdr:row>1</xdr:row>
      <xdr:rowOff>56319</xdr:rowOff>
    </xdr:from>
    <xdr:to>
      <xdr:col>21</xdr:col>
      <xdr:colOff>717582</xdr:colOff>
      <xdr:row>20</xdr:row>
      <xdr:rowOff>54920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99C38-E281-1341-8948-1BA123EF4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580494</xdr:colOff>
      <xdr:row>20</xdr:row>
      <xdr:rowOff>102386</xdr:rowOff>
    </xdr:from>
    <xdr:to>
      <xdr:col>22</xdr:col>
      <xdr:colOff>49288</xdr:colOff>
      <xdr:row>44</xdr:row>
      <xdr:rowOff>195137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A46FF-1316-3149-9C2F-1D7F43EBB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17448</xdr:colOff>
      <xdr:row>0</xdr:row>
      <xdr:rowOff>198750</xdr:rowOff>
    </xdr:from>
    <xdr:to>
      <xdr:col>18</xdr:col>
      <xdr:colOff>249252</xdr:colOff>
      <xdr:row>19</xdr:row>
      <xdr:rowOff>197351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371AB-D856-CE43-A32D-4EF25E1BD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22645</xdr:colOff>
      <xdr:row>20</xdr:row>
      <xdr:rowOff>35607</xdr:rowOff>
    </xdr:from>
    <xdr:to>
      <xdr:col>18</xdr:col>
      <xdr:colOff>237383</xdr:colOff>
      <xdr:row>44</xdr:row>
      <xdr:rowOff>59347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0B5697-7BA4-8445-A3CB-31FCDE27C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762000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69F15-519D-E34C-A976-B3A87E96E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26</xdr:row>
      <xdr:rowOff>165100</xdr:rowOff>
    </xdr:from>
    <xdr:to>
      <xdr:col>15</xdr:col>
      <xdr:colOff>762000</xdr:colOff>
      <xdr:row>51</xdr:row>
      <xdr:rowOff>33167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13730-3214-4440-BC54-9569EAB69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575299</xdr:colOff>
      <xdr:row>1</xdr:row>
      <xdr:rowOff>56319</xdr:rowOff>
    </xdr:from>
    <xdr:to>
      <xdr:col>18</xdr:col>
      <xdr:colOff>717582</xdr:colOff>
      <xdr:row>20</xdr:row>
      <xdr:rowOff>54920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45823-42CC-1C41-B1F7-964785E4C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580494</xdr:colOff>
      <xdr:row>20</xdr:row>
      <xdr:rowOff>102386</xdr:rowOff>
    </xdr:from>
    <xdr:to>
      <xdr:col>19</xdr:col>
      <xdr:colOff>49288</xdr:colOff>
      <xdr:row>44</xdr:row>
      <xdr:rowOff>195137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4BCF36-C674-3A45-921D-B1A56BAF4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575299</xdr:colOff>
      <xdr:row>1</xdr:row>
      <xdr:rowOff>56319</xdr:rowOff>
    </xdr:from>
    <xdr:to>
      <xdr:col>21</xdr:col>
      <xdr:colOff>717582</xdr:colOff>
      <xdr:row>20</xdr:row>
      <xdr:rowOff>54920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898EA-7973-1440-8A60-9554F7FD2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580494</xdr:colOff>
      <xdr:row>20</xdr:row>
      <xdr:rowOff>102386</xdr:rowOff>
    </xdr:from>
    <xdr:to>
      <xdr:col>22</xdr:col>
      <xdr:colOff>49288</xdr:colOff>
      <xdr:row>44</xdr:row>
      <xdr:rowOff>195137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E2A40-932F-834C-A9A9-D7FA7ED96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3E10-2EF4-1944-8FBA-0CFDD3CC4716}">
  <dimension ref="A2:M138"/>
  <sheetViews>
    <sheetView tabSelected="1" zoomScale="116" workbookViewId="0">
      <selection activeCell="L135" sqref="L135"/>
    </sheetView>
  </sheetViews>
  <sheetFormatPr baseColWidth="10" defaultRowHeight="15" x14ac:dyDescent="0.2"/>
  <cols>
    <col min="1" max="1" width="15.1640625" style="67" bestFit="1" customWidth="1"/>
    <col min="2" max="2" width="15.1640625" style="12" bestFit="1" customWidth="1"/>
    <col min="3" max="3" width="18.6640625" style="12" customWidth="1"/>
    <col min="4" max="4" width="27.6640625" style="66" bestFit="1" customWidth="1"/>
    <col min="5" max="5" width="13" style="61" bestFit="1" customWidth="1"/>
    <col min="6" max="6" width="13.6640625" style="61" bestFit="1" customWidth="1"/>
    <col min="7" max="7" width="13.6640625" style="62" bestFit="1" customWidth="1"/>
    <col min="8" max="9" width="13.6640625" style="12" bestFit="1" customWidth="1"/>
    <col min="10" max="10" width="14.1640625" style="62" bestFit="1" customWidth="1"/>
    <col min="11" max="11" width="13.6640625" style="12" bestFit="1" customWidth="1"/>
    <col min="12" max="12" width="13.83203125" style="12" bestFit="1" customWidth="1"/>
    <col min="13" max="13" width="14.83203125" style="62" bestFit="1" customWidth="1"/>
    <col min="14" max="14" width="23.83203125" style="12" bestFit="1" customWidth="1"/>
    <col min="15" max="15" width="16.83203125" style="12" bestFit="1" customWidth="1"/>
    <col min="16" max="16384" width="10.83203125" style="12"/>
  </cols>
  <sheetData>
    <row r="2" spans="1:13" ht="82" customHeight="1" x14ac:dyDescent="0.2">
      <c r="A2" s="67" t="s">
        <v>0</v>
      </c>
      <c r="B2" s="52" t="s">
        <v>1</v>
      </c>
      <c r="C2" s="52" t="s">
        <v>360</v>
      </c>
      <c r="D2" s="64" t="s">
        <v>2</v>
      </c>
      <c r="E2" s="55" t="s">
        <v>3</v>
      </c>
      <c r="F2" s="55" t="s">
        <v>4</v>
      </c>
      <c r="G2" s="56" t="s">
        <v>5</v>
      </c>
      <c r="H2" s="53" t="s">
        <v>31</v>
      </c>
      <c r="I2" s="53" t="s">
        <v>32</v>
      </c>
      <c r="J2" s="56" t="s">
        <v>33</v>
      </c>
      <c r="K2" s="53" t="s">
        <v>37</v>
      </c>
      <c r="L2" s="53" t="s">
        <v>38</v>
      </c>
      <c r="M2" s="56" t="s">
        <v>39</v>
      </c>
    </row>
    <row r="3" spans="1:13" x14ac:dyDescent="0.2">
      <c r="A3" s="67">
        <v>1900</v>
      </c>
      <c r="B3" s="37">
        <v>8.3940620711903885E-14</v>
      </c>
      <c r="C3" s="37">
        <v>20675.222103400745</v>
      </c>
      <c r="D3" s="58">
        <v>3.57E-5</v>
      </c>
      <c r="E3" s="57">
        <f>+LN(C3)</f>
        <v>9.93669126244124</v>
      </c>
      <c r="F3" s="57">
        <f>+LN(B3)</f>
        <v>-30.108666742323219</v>
      </c>
      <c r="G3" s="58">
        <f>+LN(D3)</f>
        <v>-10.240359869178681</v>
      </c>
      <c r="H3" s="37"/>
      <c r="I3" s="37"/>
      <c r="J3" s="58"/>
      <c r="K3" s="37"/>
      <c r="L3" s="37"/>
      <c r="M3" s="58"/>
    </row>
    <row r="4" spans="1:13" x14ac:dyDescent="0.2">
      <c r="A4" s="67">
        <v>1901</v>
      </c>
      <c r="B4" s="37">
        <v>8.1700212685785456E-14</v>
      </c>
      <c r="C4" s="37">
        <v>22423.567144929701</v>
      </c>
      <c r="D4" s="58">
        <v>3.96E-5</v>
      </c>
      <c r="E4" s="57">
        <f>+LN(C4)</f>
        <v>10.017867789453254</v>
      </c>
      <c r="F4" s="57">
        <f>+LN(B4)</f>
        <v>-30.13571978979493</v>
      </c>
      <c r="G4" s="58">
        <f>+LN(D4)</f>
        <v>-10.136681439703839</v>
      </c>
      <c r="H4" s="37">
        <f>100*(G4-G3)</f>
        <v>10.367842947484185</v>
      </c>
      <c r="I4" s="37">
        <f>100*(F4-F3)</f>
        <v>-2.7053047471710556</v>
      </c>
      <c r="J4" s="58">
        <f>100*(E4-E3)</f>
        <v>8.1176527012013722</v>
      </c>
      <c r="K4" s="37"/>
      <c r="L4" s="37"/>
      <c r="M4" s="58"/>
    </row>
    <row r="5" spans="1:13" x14ac:dyDescent="0.2">
      <c r="A5" s="67">
        <v>1902</v>
      </c>
      <c r="B5" s="37">
        <v>8.8072928848966767E-14</v>
      </c>
      <c r="C5" s="37">
        <v>21971.673696303649</v>
      </c>
      <c r="D5" s="58">
        <v>3.4200000000000005E-5</v>
      </c>
      <c r="E5" s="57">
        <f>+LN(C5)</f>
        <v>9.9975093434649089</v>
      </c>
      <c r="F5" s="57">
        <f>+LN(B5)</f>
        <v>-30.060611186725236</v>
      </c>
      <c r="G5" s="58">
        <f>+LN(D5)</f>
        <v>-10.283284913895715</v>
      </c>
      <c r="H5" s="37">
        <f t="shared" ref="H5:H68" si="0">100*(G5-G4)</f>
        <v>-14.66034741918758</v>
      </c>
      <c r="I5" s="37">
        <f t="shared" ref="I5:I68" si="1">100*(F5-F4)</f>
        <v>7.5108603069693913</v>
      </c>
      <c r="J5" s="58">
        <f t="shared" ref="J5:J68" si="2">100*(E5-E4)</f>
        <v>-2.0358445988344798</v>
      </c>
      <c r="K5" s="37"/>
      <c r="L5" s="37"/>
      <c r="M5" s="58"/>
    </row>
    <row r="6" spans="1:13" x14ac:dyDescent="0.2">
      <c r="A6" s="67">
        <v>1903</v>
      </c>
      <c r="B6" s="37">
        <v>8.563337344274893E-14</v>
      </c>
      <c r="C6" s="37">
        <v>25115.184919027604</v>
      </c>
      <c r="D6" s="58">
        <v>4.4499999999999997E-5</v>
      </c>
      <c r="E6" s="57">
        <f>+LN(C6)</f>
        <v>10.131227919048841</v>
      </c>
      <c r="F6" s="57">
        <f>+LN(B6)</f>
        <v>-30.088701311077521</v>
      </c>
      <c r="G6" s="58">
        <f>+LN(D6)</f>
        <v>-10.020021368792079</v>
      </c>
      <c r="H6" s="37">
        <f t="shared" si="0"/>
        <v>26.326354510363537</v>
      </c>
      <c r="I6" s="37">
        <f t="shared" si="1"/>
        <v>-2.8090124352285528</v>
      </c>
      <c r="J6" s="58">
        <f t="shared" si="2"/>
        <v>13.371857558393252</v>
      </c>
      <c r="K6" s="37"/>
      <c r="L6" s="37"/>
      <c r="M6" s="58"/>
    </row>
    <row r="7" spans="1:13" x14ac:dyDescent="0.2">
      <c r="A7" s="67">
        <v>1904</v>
      </c>
      <c r="B7" s="37">
        <v>8.458784969722701E-14</v>
      </c>
      <c r="C7" s="37">
        <v>27793.64074801989</v>
      </c>
      <c r="D7" s="58">
        <v>5.4999999999999995E-5</v>
      </c>
      <c r="E7" s="57">
        <f>+LN(C7)</f>
        <v>10.232562523440214</v>
      </c>
      <c r="F7" s="57">
        <f>+LN(B7)</f>
        <v>-30.100985759213088</v>
      </c>
      <c r="G7" s="58">
        <f>+LN(D7)</f>
        <v>-9.8081773727318033</v>
      </c>
      <c r="H7" s="37">
        <f t="shared" si="0"/>
        <v>21.184399606027604</v>
      </c>
      <c r="I7" s="37">
        <f t="shared" si="1"/>
        <v>-1.2284448135567061</v>
      </c>
      <c r="J7" s="58">
        <f t="shared" si="2"/>
        <v>10.13346043913721</v>
      </c>
      <c r="K7" s="37">
        <f>100*(G7-G3)</f>
        <v>43.218249644687745</v>
      </c>
      <c r="L7" s="37">
        <f>100*(F7-F3)</f>
        <v>0.7680983110130768</v>
      </c>
      <c r="M7" s="58">
        <f>100*(E7-E3)</f>
        <v>29.587126099897354</v>
      </c>
    </row>
    <row r="8" spans="1:13" x14ac:dyDescent="0.2">
      <c r="A8" s="67">
        <v>1905</v>
      </c>
      <c r="B8" s="37">
        <v>9.0661844790259181E-14</v>
      </c>
      <c r="C8" s="37">
        <v>31483.372692626792</v>
      </c>
      <c r="D8" s="58">
        <v>6.8499999999999998E-5</v>
      </c>
      <c r="E8" s="57">
        <f>+LN(C8)</f>
        <v>10.357214834423607</v>
      </c>
      <c r="F8" s="57">
        <f>+LN(B8)</f>
        <v>-30.031639801157411</v>
      </c>
      <c r="G8" s="58">
        <f>+LN(D8)</f>
        <v>-9.5886768126960948</v>
      </c>
      <c r="H8" s="37">
        <f t="shared" si="0"/>
        <v>21.95005600357085</v>
      </c>
      <c r="I8" s="37">
        <f t="shared" si="1"/>
        <v>6.934595805567767</v>
      </c>
      <c r="J8" s="58">
        <f t="shared" si="2"/>
        <v>12.465231098339302</v>
      </c>
      <c r="K8" s="37">
        <f t="shared" ref="K8:K71" si="3">100*(G8-G4)</f>
        <v>54.800462700774411</v>
      </c>
      <c r="L8" s="37">
        <f t="shared" ref="L8:L71" si="4">100*(F8-F4)</f>
        <v>10.407998863751899</v>
      </c>
      <c r="M8" s="58">
        <f t="shared" ref="M8:M71" si="5">100*(E8-E4)</f>
        <v>33.934704497035284</v>
      </c>
    </row>
    <row r="9" spans="1:13" x14ac:dyDescent="0.2">
      <c r="A9" s="67">
        <v>1906</v>
      </c>
      <c r="B9" s="37">
        <v>9.2703105436278212E-14</v>
      </c>
      <c r="C9" s="37">
        <v>33067.193420335585</v>
      </c>
      <c r="D9" s="58">
        <v>6.510000000000001E-5</v>
      </c>
      <c r="E9" s="57">
        <f>+LN(C9)</f>
        <v>10.406296934528443</v>
      </c>
      <c r="F9" s="57">
        <f>+LN(B9)</f>
        <v>-30.009374423048008</v>
      </c>
      <c r="G9" s="58">
        <f>+LN(D9)</f>
        <v>-9.6395860087497507</v>
      </c>
      <c r="H9" s="37">
        <f t="shared" si="0"/>
        <v>-5.0909196053655847</v>
      </c>
      <c r="I9" s="37">
        <f t="shared" si="1"/>
        <v>2.2265378109402434</v>
      </c>
      <c r="J9" s="58">
        <f t="shared" si="2"/>
        <v>4.9082100104836712</v>
      </c>
      <c r="K9" s="37">
        <f t="shared" si="3"/>
        <v>64.369890514596406</v>
      </c>
      <c r="L9" s="37">
        <f t="shared" si="4"/>
        <v>5.1236763677227515</v>
      </c>
      <c r="M9" s="58">
        <f t="shared" si="5"/>
        <v>40.878759106353435</v>
      </c>
    </row>
    <row r="10" spans="1:13" x14ac:dyDescent="0.2">
      <c r="A10" s="67">
        <v>1907</v>
      </c>
      <c r="B10" s="37">
        <v>9.3649055491750415E-14</v>
      </c>
      <c r="C10" s="37">
        <v>33764.776510933087</v>
      </c>
      <c r="D10" s="58">
        <v>6.6000000000000005E-5</v>
      </c>
      <c r="E10" s="57">
        <f>+LN(C10)</f>
        <v>10.427173423030517</v>
      </c>
      <c r="F10" s="57">
        <f>+LN(B10)</f>
        <v>-29.999222051583988</v>
      </c>
      <c r="G10" s="58">
        <f>+LN(D10)</f>
        <v>-9.6258558159378484</v>
      </c>
      <c r="H10" s="37">
        <f t="shared" si="0"/>
        <v>1.3730192811902242</v>
      </c>
      <c r="I10" s="37">
        <f t="shared" si="1"/>
        <v>1.0152371464020149</v>
      </c>
      <c r="J10" s="58">
        <f t="shared" si="2"/>
        <v>2.0876488502073798</v>
      </c>
      <c r="K10" s="37">
        <f t="shared" si="3"/>
        <v>39.416555285423094</v>
      </c>
      <c r="L10" s="37">
        <f t="shared" si="4"/>
        <v>8.9479259493533192</v>
      </c>
      <c r="M10" s="58">
        <f t="shared" si="5"/>
        <v>29.594550398167563</v>
      </c>
    </row>
    <row r="11" spans="1:13" x14ac:dyDescent="0.2">
      <c r="A11" s="67">
        <v>1908</v>
      </c>
      <c r="B11" s="37">
        <v>9.6287758278067687E-14</v>
      </c>
      <c r="C11" s="37">
        <v>37072.812047477215</v>
      </c>
      <c r="D11" s="58">
        <v>7.9400000000000006E-5</v>
      </c>
      <c r="E11" s="57">
        <f>+LN(C11)</f>
        <v>10.520639151036194</v>
      </c>
      <c r="F11" s="57">
        <f>+LN(B11)</f>
        <v>-29.971435204871781</v>
      </c>
      <c r="G11" s="58">
        <f>+LN(D11)</f>
        <v>-9.4410121897111843</v>
      </c>
      <c r="H11" s="37">
        <f t="shared" si="0"/>
        <v>18.484362622666417</v>
      </c>
      <c r="I11" s="37">
        <f t="shared" si="1"/>
        <v>2.7786846712206881</v>
      </c>
      <c r="J11" s="58">
        <f t="shared" si="2"/>
        <v>9.3465728005677207</v>
      </c>
      <c r="K11" s="37">
        <f t="shared" si="3"/>
        <v>36.716518302061907</v>
      </c>
      <c r="L11" s="37">
        <f t="shared" si="4"/>
        <v>12.955055434130713</v>
      </c>
      <c r="M11" s="58">
        <f t="shared" si="5"/>
        <v>28.807662759598074</v>
      </c>
    </row>
    <row r="12" spans="1:13" x14ac:dyDescent="0.2">
      <c r="A12" s="67">
        <v>1909</v>
      </c>
      <c r="B12" s="37">
        <v>9.7034560953440505E-14</v>
      </c>
      <c r="C12" s="37">
        <v>38902.322417157455</v>
      </c>
      <c r="D12" s="58">
        <v>1.0060000000000001E-4</v>
      </c>
      <c r="E12" s="57">
        <f>+LN(C12)</f>
        <v>10.568809230064982</v>
      </c>
      <c r="F12" s="57">
        <f>+LN(B12)</f>
        <v>-29.96370918137746</v>
      </c>
      <c r="G12" s="58">
        <f>+LN(D12)</f>
        <v>-9.2043583002986349</v>
      </c>
      <c r="H12" s="37">
        <f t="shared" si="0"/>
        <v>23.665388941254939</v>
      </c>
      <c r="I12" s="37">
        <f t="shared" si="1"/>
        <v>0.77260234943210548</v>
      </c>
      <c r="J12" s="58">
        <f t="shared" si="2"/>
        <v>4.8170079028787782</v>
      </c>
      <c r="K12" s="37">
        <f t="shared" si="3"/>
        <v>38.431851239745995</v>
      </c>
      <c r="L12" s="37">
        <f t="shared" si="4"/>
        <v>6.7930619779950518</v>
      </c>
      <c r="M12" s="58">
        <f t="shared" si="5"/>
        <v>21.15943956413755</v>
      </c>
    </row>
    <row r="13" spans="1:13" x14ac:dyDescent="0.2">
      <c r="A13" s="67">
        <v>1910</v>
      </c>
      <c r="B13" s="37">
        <v>1.0017113219000628E-13</v>
      </c>
      <c r="C13" s="37">
        <v>41732.140614864293</v>
      </c>
      <c r="D13" s="58">
        <v>1.104E-4</v>
      </c>
      <c r="E13" s="57">
        <f>+LN(C13)</f>
        <v>10.639026869055591</v>
      </c>
      <c r="F13" s="57">
        <f>+LN(B13)</f>
        <v>-29.93189634966539</v>
      </c>
      <c r="G13" s="58">
        <f>+LN(D13)</f>
        <v>-9.11140042412128</v>
      </c>
      <c r="H13" s="37">
        <f t="shared" si="0"/>
        <v>9.2957876177354848</v>
      </c>
      <c r="I13" s="37">
        <f t="shared" si="1"/>
        <v>3.1812831712070277</v>
      </c>
      <c r="J13" s="58">
        <f t="shared" si="2"/>
        <v>7.0217638990609288</v>
      </c>
      <c r="K13" s="37">
        <f t="shared" si="3"/>
        <v>52.818558462847065</v>
      </c>
      <c r="L13" s="37">
        <f t="shared" si="4"/>
        <v>7.7478073382618362</v>
      </c>
      <c r="M13" s="58">
        <f t="shared" si="5"/>
        <v>23.272993452714807</v>
      </c>
    </row>
    <row r="14" spans="1:13" x14ac:dyDescent="0.2">
      <c r="A14" s="67">
        <v>1911</v>
      </c>
      <c r="B14" s="37">
        <v>9.8378805769111539E-14</v>
      </c>
      <c r="C14" s="37">
        <v>42482.371485884243</v>
      </c>
      <c r="D14" s="58">
        <v>1.0970000000000001E-4</v>
      </c>
      <c r="E14" s="57">
        <f>+LN(C14)</f>
        <v>10.656844480296506</v>
      </c>
      <c r="F14" s="57">
        <f>+LN(B14)</f>
        <v>-29.949951002577208</v>
      </c>
      <c r="G14" s="58">
        <f>+LN(D14)</f>
        <v>-9.1177611906830887</v>
      </c>
      <c r="H14" s="37">
        <f t="shared" si="0"/>
        <v>-0.63607665618086173</v>
      </c>
      <c r="I14" s="37">
        <f t="shared" si="1"/>
        <v>-1.8054652911818181</v>
      </c>
      <c r="J14" s="58">
        <f t="shared" si="2"/>
        <v>1.7817611240914744</v>
      </c>
      <c r="K14" s="37">
        <f t="shared" si="3"/>
        <v>50.809462525475979</v>
      </c>
      <c r="L14" s="37">
        <f t="shared" si="4"/>
        <v>4.9271049006780032</v>
      </c>
      <c r="M14" s="58">
        <f t="shared" si="5"/>
        <v>22.967105726598902</v>
      </c>
    </row>
    <row r="15" spans="1:13" x14ac:dyDescent="0.2">
      <c r="A15" s="67">
        <v>1912</v>
      </c>
      <c r="B15" s="37">
        <v>1.0430344032706918E-13</v>
      </c>
      <c r="C15" s="37">
        <v>45952.737678730926</v>
      </c>
      <c r="D15" s="58">
        <v>1.2569999999999999E-4</v>
      </c>
      <c r="E15" s="57">
        <f>+LN(C15)</f>
        <v>10.735368705524408</v>
      </c>
      <c r="F15" s="57">
        <f>+LN(B15)</f>
        <v>-29.891472048528783</v>
      </c>
      <c r="G15" s="58">
        <f>+LN(D15)</f>
        <v>-8.981612442368073</v>
      </c>
      <c r="H15" s="37">
        <f t="shared" si="0"/>
        <v>13.614874831501567</v>
      </c>
      <c r="I15" s="37">
        <f t="shared" si="1"/>
        <v>5.847895404842518</v>
      </c>
      <c r="J15" s="58">
        <f t="shared" si="2"/>
        <v>7.8524225227901923</v>
      </c>
      <c r="K15" s="37">
        <f t="shared" si="3"/>
        <v>45.939974734311129</v>
      </c>
      <c r="L15" s="37">
        <f t="shared" si="4"/>
        <v>7.9963156342998332</v>
      </c>
      <c r="M15" s="58">
        <f t="shared" si="5"/>
        <v>21.472955448821374</v>
      </c>
    </row>
    <row r="16" spans="1:13" x14ac:dyDescent="0.2">
      <c r="A16" s="67">
        <v>1913</v>
      </c>
      <c r="B16" s="37">
        <v>1.0544853776264082E-13</v>
      </c>
      <c r="C16" s="37">
        <v>46430.955017568209</v>
      </c>
      <c r="D16" s="58">
        <v>1.002E-4</v>
      </c>
      <c r="E16" s="57">
        <f>+LN(C16)</f>
        <v>10.745721649778698</v>
      </c>
      <c r="F16" s="57">
        <f>+LN(B16)</f>
        <v>-29.880553354723666</v>
      </c>
      <c r="G16" s="58">
        <f>+LN(D16)</f>
        <v>-9.2083423693135096</v>
      </c>
      <c r="H16" s="37">
        <f t="shared" si="0"/>
        <v>-22.672992694543659</v>
      </c>
      <c r="I16" s="37">
        <f t="shared" si="1"/>
        <v>1.0918693805116675</v>
      </c>
      <c r="J16" s="58">
        <f t="shared" si="2"/>
        <v>1.0352944254290009</v>
      </c>
      <c r="K16" s="37">
        <f t="shared" si="3"/>
        <v>-0.39840690148746916</v>
      </c>
      <c r="L16" s="37">
        <f t="shared" si="4"/>
        <v>8.3155826653793952</v>
      </c>
      <c r="M16" s="58">
        <f t="shared" si="5"/>
        <v>17.691241971371596</v>
      </c>
    </row>
    <row r="17" spans="1:13" x14ac:dyDescent="0.2">
      <c r="A17" s="67">
        <v>1914</v>
      </c>
      <c r="B17" s="37">
        <v>1.0544853776264082E-13</v>
      </c>
      <c r="C17" s="37">
        <v>41622.457738984187</v>
      </c>
      <c r="D17" s="58">
        <v>9.7400000000000009E-5</v>
      </c>
      <c r="E17" s="57">
        <f>+LN(C17)</f>
        <v>10.636395150077851</v>
      </c>
      <c r="F17" s="57">
        <f>+LN(B17)</f>
        <v>-29.880553354723666</v>
      </c>
      <c r="G17" s="58">
        <f>+LN(D17)</f>
        <v>-9.2366843473157854</v>
      </c>
      <c r="H17" s="37">
        <f t="shared" si="0"/>
        <v>-2.8341978002275781</v>
      </c>
      <c r="I17" s="37">
        <f>100*(F17-F16)</f>
        <v>0</v>
      </c>
      <c r="J17" s="58">
        <f t="shared" si="2"/>
        <v>-10.932649970084718</v>
      </c>
      <c r="K17" s="37">
        <f t="shared" si="3"/>
        <v>-12.528392319450532</v>
      </c>
      <c r="L17" s="37">
        <f t="shared" si="4"/>
        <v>5.1342994941723674</v>
      </c>
      <c r="M17" s="58">
        <f t="shared" si="5"/>
        <v>-0.26317189777405048</v>
      </c>
    </row>
    <row r="18" spans="1:13" x14ac:dyDescent="0.2">
      <c r="A18" s="67">
        <v>1915</v>
      </c>
      <c r="B18" s="37">
        <v>1.1366336719174173E-13</v>
      </c>
      <c r="C18" s="37">
        <v>41841.823490744398</v>
      </c>
      <c r="D18" s="58">
        <v>9.9600000000000009E-5</v>
      </c>
      <c r="E18" s="57">
        <f>+LN(C18)</f>
        <v>10.641651680263887</v>
      </c>
      <c r="F18" s="57">
        <f>+LN(B18)</f>
        <v>-29.805535234355226</v>
      </c>
      <c r="G18" s="58">
        <f>+LN(D18)</f>
        <v>-9.2143483933737222</v>
      </c>
      <c r="H18" s="37">
        <f t="shared" si="0"/>
        <v>2.2335953942063114</v>
      </c>
      <c r="I18" s="37">
        <f t="shared" si="1"/>
        <v>7.5018120368440577</v>
      </c>
      <c r="J18" s="58">
        <f t="shared" si="2"/>
        <v>0.52565301860365565</v>
      </c>
      <c r="K18" s="37">
        <f t="shared" si="3"/>
        <v>-9.6587202690633589</v>
      </c>
      <c r="L18" s="37">
        <f t="shared" si="4"/>
        <v>14.441576822198243</v>
      </c>
      <c r="M18" s="58">
        <f t="shared" si="5"/>
        <v>-1.5192800032618692</v>
      </c>
    </row>
    <row r="19" spans="1:13" x14ac:dyDescent="0.2">
      <c r="A19" s="67">
        <v>1916</v>
      </c>
      <c r="B19" s="37">
        <v>1.220275571559172E-13</v>
      </c>
      <c r="C19" s="37">
        <v>40637.505513580792</v>
      </c>
      <c r="D19" s="58">
        <v>1.0400000000000001E-4</v>
      </c>
      <c r="E19" s="57">
        <f>+LN(C19)</f>
        <v>10.612446700289317</v>
      </c>
      <c r="F19" s="57">
        <f>+LN(B19)</f>
        <v>-29.734529497356906</v>
      </c>
      <c r="G19" s="58">
        <f>+LN(D19)</f>
        <v>-9.1711196588229011</v>
      </c>
      <c r="H19" s="37">
        <f t="shared" si="0"/>
        <v>4.3228734550821102</v>
      </c>
      <c r="I19" s="37">
        <f t="shared" si="1"/>
        <v>7.1005736998319691</v>
      </c>
      <c r="J19" s="58">
        <f t="shared" si="2"/>
        <v>-2.9204979974570833</v>
      </c>
      <c r="K19" s="37">
        <f t="shared" si="3"/>
        <v>-18.950721645482815</v>
      </c>
      <c r="L19" s="37">
        <f t="shared" si="4"/>
        <v>15.694255117187694</v>
      </c>
      <c r="M19" s="58">
        <f t="shared" si="5"/>
        <v>-12.292200523509145</v>
      </c>
    </row>
    <row r="20" spans="1:13" x14ac:dyDescent="0.2">
      <c r="A20" s="67">
        <v>1917</v>
      </c>
      <c r="B20" s="37">
        <v>1.428384583763062E-13</v>
      </c>
      <c r="C20" s="37">
        <v>37344.82557965989</v>
      </c>
      <c r="D20" s="58">
        <v>1.1620000000000001E-4</v>
      </c>
      <c r="E20" s="57">
        <f>+LN(C20)</f>
        <v>10.5279496422664</v>
      </c>
      <c r="F20" s="57">
        <f>+LN(B20)</f>
        <v>-29.577062064903654</v>
      </c>
      <c r="G20" s="58">
        <f>+LN(D20)</f>
        <v>-9.0601977135464633</v>
      </c>
      <c r="H20" s="37">
        <f t="shared" si="0"/>
        <v>11.092194527643784</v>
      </c>
      <c r="I20" s="37">
        <f t="shared" si="1"/>
        <v>15.746743245325234</v>
      </c>
      <c r="J20" s="58">
        <f t="shared" si="2"/>
        <v>-8.449705802291696</v>
      </c>
      <c r="K20" s="37">
        <f t="shared" si="3"/>
        <v>14.814465576704627</v>
      </c>
      <c r="L20" s="37">
        <f t="shared" si="4"/>
        <v>30.349128982001261</v>
      </c>
      <c r="M20" s="58">
        <f t="shared" si="5"/>
        <v>-21.777200751229842</v>
      </c>
    </row>
    <row r="21" spans="1:13" x14ac:dyDescent="0.2">
      <c r="A21" s="67">
        <v>1918</v>
      </c>
      <c r="B21" s="37">
        <v>1.8022837898997155E-13</v>
      </c>
      <c r="C21" s="37">
        <v>44191.230692096367</v>
      </c>
      <c r="D21" s="58">
        <v>1.5010000000000002E-4</v>
      </c>
      <c r="E21" s="57">
        <f>+LN(C21)</f>
        <v>10.696281647750476</v>
      </c>
      <c r="F21" s="57">
        <f>+LN(B21)</f>
        <v>-29.344551576065204</v>
      </c>
      <c r="G21" s="58">
        <f>+LN(D21)</f>
        <v>-8.8042088193248578</v>
      </c>
      <c r="H21" s="37">
        <f t="shared" si="0"/>
        <v>25.598889422160553</v>
      </c>
      <c r="I21" s="37">
        <f t="shared" si="1"/>
        <v>23.251048883845016</v>
      </c>
      <c r="J21" s="58">
        <f t="shared" si="2"/>
        <v>16.833200548407667</v>
      </c>
      <c r="K21" s="37">
        <f t="shared" si="3"/>
        <v>43.247552799092759</v>
      </c>
      <c r="L21" s="37">
        <f t="shared" si="4"/>
        <v>53.600177865846277</v>
      </c>
      <c r="M21" s="58">
        <f t="shared" si="5"/>
        <v>5.9886497672625438</v>
      </c>
    </row>
    <row r="22" spans="1:13" x14ac:dyDescent="0.2">
      <c r="A22" s="67">
        <v>1919</v>
      </c>
      <c r="B22" s="37">
        <v>1.6927527308450366E-13</v>
      </c>
      <c r="C22" s="37">
        <v>45816.730912639607</v>
      </c>
      <c r="D22" s="58">
        <v>1.6109999999999999E-4</v>
      </c>
      <c r="E22" s="57">
        <f>+LN(C22)</f>
        <v>10.732404607164524</v>
      </c>
      <c r="F22" s="57">
        <f>+LN(B22)</f>
        <v>-29.407250170280768</v>
      </c>
      <c r="G22" s="58">
        <f>+LN(D22)</f>
        <v>-8.7334852677813455</v>
      </c>
      <c r="H22" s="37">
        <f t="shared" si="0"/>
        <v>7.0723551543512286</v>
      </c>
      <c r="I22" s="37">
        <f t="shared" si="1"/>
        <v>-6.2698594215564896</v>
      </c>
      <c r="J22" s="58">
        <f t="shared" si="2"/>
        <v>3.6122959414047529</v>
      </c>
      <c r="K22" s="37">
        <f t="shared" si="3"/>
        <v>48.086312559237676</v>
      </c>
      <c r="L22" s="37">
        <f t="shared" si="4"/>
        <v>39.82850640744573</v>
      </c>
      <c r="M22" s="58">
        <f t="shared" si="5"/>
        <v>9.075292690063641</v>
      </c>
    </row>
    <row r="23" spans="1:13" x14ac:dyDescent="0.2">
      <c r="A23" s="67">
        <v>1920</v>
      </c>
      <c r="B23" s="37">
        <v>1.983010037339936E-13</v>
      </c>
      <c r="C23" s="37">
        <v>49151.090339394956</v>
      </c>
      <c r="D23" s="58">
        <v>1.6120000000000002E-4</v>
      </c>
      <c r="E23" s="57">
        <f>+LN(C23)</f>
        <v>10.802654309243698</v>
      </c>
      <c r="F23" s="57">
        <f>+LN(B23)</f>
        <v>-29.248990297703376</v>
      </c>
      <c r="G23" s="58">
        <f>+LN(D23)</f>
        <v>-8.7328647278917462</v>
      </c>
      <c r="H23" s="37">
        <f t="shared" si="0"/>
        <v>6.2053988959931417E-2</v>
      </c>
      <c r="I23" s="37">
        <f t="shared" si="1"/>
        <v>15.825987257739271</v>
      </c>
      <c r="J23" s="58">
        <f t="shared" si="2"/>
        <v>7.0249702079173915</v>
      </c>
      <c r="K23" s="37">
        <f t="shared" si="3"/>
        <v>43.825493093115497</v>
      </c>
      <c r="L23" s="37">
        <f t="shared" si="4"/>
        <v>48.553919965353032</v>
      </c>
      <c r="M23" s="58">
        <f t="shared" si="5"/>
        <v>19.020760895438116</v>
      </c>
    </row>
    <row r="24" spans="1:13" x14ac:dyDescent="0.2">
      <c r="A24" s="67">
        <v>1921</v>
      </c>
      <c r="B24" s="37">
        <v>1.7619564454295837E-13</v>
      </c>
      <c r="C24" s="37">
        <v>50408.056096981025</v>
      </c>
      <c r="D24" s="58">
        <v>1.3649999999999998E-4</v>
      </c>
      <c r="E24" s="57">
        <f>+LN(C24)</f>
        <v>10.827906284479965</v>
      </c>
      <c r="F24" s="57">
        <f>+LN(B24)</f>
        <v>-29.367181400539558</v>
      </c>
      <c r="G24" s="58">
        <f>+LN(D24)</f>
        <v>-8.8991859433392602</v>
      </c>
      <c r="H24" s="37">
        <f t="shared" si="0"/>
        <v>-16.632121544751399</v>
      </c>
      <c r="I24" s="37">
        <f t="shared" si="1"/>
        <v>-11.819110283618173</v>
      </c>
      <c r="J24" s="58">
        <f t="shared" si="2"/>
        <v>2.5251975236267654</v>
      </c>
      <c r="K24" s="37">
        <f t="shared" si="3"/>
        <v>16.101177020720314</v>
      </c>
      <c r="L24" s="37">
        <f t="shared" si="4"/>
        <v>20.988066436409625</v>
      </c>
      <c r="M24" s="58">
        <f t="shared" si="5"/>
        <v>29.995664221356577</v>
      </c>
    </row>
    <row r="25" spans="1:13" x14ac:dyDescent="0.2">
      <c r="A25" s="67">
        <v>1922</v>
      </c>
      <c r="B25" s="37">
        <v>1.4831501132904011E-13</v>
      </c>
      <c r="C25" s="37">
        <v>54439.998614333883</v>
      </c>
      <c r="D25" s="58">
        <v>1.451E-4</v>
      </c>
      <c r="E25" s="57">
        <f>+LN(C25)</f>
        <v>10.904854431312314</v>
      </c>
      <c r="F25" s="57">
        <f>+LN(B25)</f>
        <v>-29.539437928171736</v>
      </c>
      <c r="G25" s="58">
        <f>+LN(D25)</f>
        <v>-8.8380873980741317</v>
      </c>
      <c r="H25" s="37">
        <f t="shared" si="0"/>
        <v>6.1098545265128479</v>
      </c>
      <c r="I25" s="37">
        <f t="shared" si="1"/>
        <v>-17.22565276321788</v>
      </c>
      <c r="J25" s="58">
        <f t="shared" si="2"/>
        <v>7.6948146832348741</v>
      </c>
      <c r="K25" s="37">
        <f t="shared" si="3"/>
        <v>-3.3878578749273913</v>
      </c>
      <c r="L25" s="37">
        <f t="shared" si="4"/>
        <v>-19.488635210653271</v>
      </c>
      <c r="M25" s="58">
        <f t="shared" si="5"/>
        <v>20.857278356183784</v>
      </c>
    </row>
    <row r="26" spans="1:13" x14ac:dyDescent="0.2">
      <c r="A26" s="67">
        <v>1923</v>
      </c>
      <c r="B26" s="37">
        <v>1.4557673485267316E-13</v>
      </c>
      <c r="C26" s="37">
        <v>60437.458267458307</v>
      </c>
      <c r="D26" s="58">
        <v>1.7589999999999999E-4</v>
      </c>
      <c r="E26" s="57">
        <f>+LN(C26)</f>
        <v>11.009364361688</v>
      </c>
      <c r="F26" s="57">
        <f>+LN(B26)</f>
        <v>-29.558073060015349</v>
      </c>
      <c r="G26" s="58">
        <f>+LN(D26)</f>
        <v>-8.6455949062207615</v>
      </c>
      <c r="H26" s="37">
        <f t="shared" si="0"/>
        <v>19.249249185337014</v>
      </c>
      <c r="I26" s="37">
        <f t="shared" si="1"/>
        <v>-1.8635131843613095</v>
      </c>
      <c r="J26" s="58">
        <f t="shared" si="2"/>
        <v>10.450993037568601</v>
      </c>
      <c r="K26" s="37">
        <f t="shared" si="3"/>
        <v>8.7890361560583941</v>
      </c>
      <c r="L26" s="37">
        <f t="shared" si="4"/>
        <v>-15.082288973458091</v>
      </c>
      <c r="M26" s="58">
        <f t="shared" si="5"/>
        <v>27.695975452347632</v>
      </c>
    </row>
    <row r="27" spans="1:13" x14ac:dyDescent="0.2">
      <c r="A27" s="67">
        <v>1924</v>
      </c>
      <c r="B27" s="37">
        <v>1.4831501132904011E-13</v>
      </c>
      <c r="C27" s="37">
        <v>65151.628272785441</v>
      </c>
      <c r="D27" s="58">
        <v>1.8009999999999999E-4</v>
      </c>
      <c r="E27" s="57">
        <f>+LN(C27)</f>
        <v>11.08447257491582</v>
      </c>
      <c r="F27" s="57">
        <f>+LN(B27)</f>
        <v>-29.539437928171736</v>
      </c>
      <c r="G27" s="58">
        <f>+LN(D27)</f>
        <v>-8.6219983057823644</v>
      </c>
      <c r="H27" s="37">
        <f t="shared" si="0"/>
        <v>2.3596600438397175</v>
      </c>
      <c r="I27" s="37">
        <f t="shared" si="1"/>
        <v>1.8635131843613095</v>
      </c>
      <c r="J27" s="58">
        <f t="shared" si="2"/>
        <v>7.5108213227819576</v>
      </c>
      <c r="K27" s="37">
        <f t="shared" si="3"/>
        <v>11.08664221093818</v>
      </c>
      <c r="L27" s="37">
        <f t="shared" si="4"/>
        <v>-29.044763046836053</v>
      </c>
      <c r="M27" s="58">
        <f t="shared" si="5"/>
        <v>28.181826567212198</v>
      </c>
    </row>
    <row r="28" spans="1:13" x14ac:dyDescent="0.2">
      <c r="A28" s="67">
        <v>1925</v>
      </c>
      <c r="B28" s="37">
        <v>1.4428227688202693E-13</v>
      </c>
      <c r="C28" s="37">
        <v>64879.614740602781</v>
      </c>
      <c r="D28" s="58">
        <v>1.7470000000000002E-4</v>
      </c>
      <c r="E28" s="57">
        <f>+LN(C28)</f>
        <v>11.080288750741497</v>
      </c>
      <c r="F28" s="57">
        <f>+LN(B28)</f>
        <v>-29.567004758004391</v>
      </c>
      <c r="G28" s="58">
        <f>+LN(D28)</f>
        <v>-8.6524403408242634</v>
      </c>
      <c r="H28" s="37">
        <f t="shared" si="0"/>
        <v>-3.0442035041899018</v>
      </c>
      <c r="I28" s="37">
        <f t="shared" si="1"/>
        <v>-2.7566829832654349</v>
      </c>
      <c r="J28" s="58">
        <f t="shared" si="2"/>
        <v>-0.41838241743228366</v>
      </c>
      <c r="K28" s="37">
        <f t="shared" si="3"/>
        <v>24.674560251499678</v>
      </c>
      <c r="L28" s="37">
        <f t="shared" si="4"/>
        <v>-19.982335746483315</v>
      </c>
      <c r="M28" s="58">
        <f t="shared" si="5"/>
        <v>25.238246626153149</v>
      </c>
    </row>
    <row r="29" spans="1:13" x14ac:dyDescent="0.2">
      <c r="A29" s="67">
        <v>1926</v>
      </c>
      <c r="B29" s="37">
        <v>1.4010018189993923E-13</v>
      </c>
      <c r="C29" s="37">
        <v>68007.770360703522</v>
      </c>
      <c r="D29" s="58">
        <v>1.9029999999999999E-4</v>
      </c>
      <c r="E29" s="57">
        <f>+LN(C29)</f>
        <v>11.12737724764027</v>
      </c>
      <c r="F29" s="57">
        <f>+LN(B29)</f>
        <v>-29.596418643210686</v>
      </c>
      <c r="G29" s="58">
        <f>+LN(D29)</f>
        <v>-8.5669087836621696</v>
      </c>
      <c r="H29" s="37">
        <f t="shared" si="0"/>
        <v>8.5531557162093819</v>
      </c>
      <c r="I29" s="37">
        <f t="shared" si="1"/>
        <v>-2.9413885206295731</v>
      </c>
      <c r="J29" s="58">
        <f t="shared" si="2"/>
        <v>4.7088496898773258</v>
      </c>
      <c r="K29" s="37">
        <f t="shared" si="3"/>
        <v>27.117861441196212</v>
      </c>
      <c r="L29" s="37">
        <f t="shared" si="4"/>
        <v>-5.698071503895008</v>
      </c>
      <c r="M29" s="58">
        <f t="shared" si="5"/>
        <v>22.252281632795601</v>
      </c>
    </row>
    <row r="30" spans="1:13" x14ac:dyDescent="0.2">
      <c r="A30" s="67">
        <v>1927</v>
      </c>
      <c r="B30" s="37">
        <v>1.3865636339421845E-13</v>
      </c>
      <c r="C30" s="37">
        <v>72831.623241910769</v>
      </c>
      <c r="D30" s="58">
        <v>2.0259999999999999E-4</v>
      </c>
      <c r="E30" s="57">
        <f>+LN(C30)</f>
        <v>11.195905525057924</v>
      </c>
      <c r="F30" s="57">
        <f>+LN(B30)</f>
        <v>-29.606777728523635</v>
      </c>
      <c r="G30" s="58">
        <f>+LN(D30)</f>
        <v>-8.5042769661496909</v>
      </c>
      <c r="H30" s="37">
        <f t="shared" si="0"/>
        <v>6.2631817512478705</v>
      </c>
      <c r="I30" s="37">
        <f t="shared" si="1"/>
        <v>-1.0359085312948935</v>
      </c>
      <c r="J30" s="58">
        <f t="shared" si="2"/>
        <v>6.8528277417653882</v>
      </c>
      <c r="K30" s="37">
        <f t="shared" si="3"/>
        <v>14.131794007107068</v>
      </c>
      <c r="L30" s="37">
        <f t="shared" si="4"/>
        <v>-4.870466850828592</v>
      </c>
      <c r="M30" s="58">
        <f t="shared" si="5"/>
        <v>18.654116336992388</v>
      </c>
    </row>
    <row r="31" spans="1:13" x14ac:dyDescent="0.2">
      <c r="A31" s="67">
        <v>1928</v>
      </c>
      <c r="B31" s="37">
        <v>1.3736190542357222E-13</v>
      </c>
      <c r="C31" s="37">
        <v>77341.783098100888</v>
      </c>
      <c r="D31" s="58">
        <v>2.173E-4</v>
      </c>
      <c r="E31" s="57">
        <f>+LN(C31)</f>
        <v>11.25598962021102</v>
      </c>
      <c r="F31" s="57">
        <f>+LN(B31)</f>
        <v>-29.616157306667734</v>
      </c>
      <c r="G31" s="58">
        <f>+LN(D31)</f>
        <v>-8.4342316707018909</v>
      </c>
      <c r="H31" s="37">
        <f t="shared" si="0"/>
        <v>7.0045295447799916</v>
      </c>
      <c r="I31" s="37">
        <f t="shared" si="1"/>
        <v>-0.93795781440988435</v>
      </c>
      <c r="J31" s="58">
        <f t="shared" si="2"/>
        <v>6.0084095153095873</v>
      </c>
      <c r="K31" s="37">
        <f t="shared" si="3"/>
        <v>18.776663508047342</v>
      </c>
      <c r="L31" s="37">
        <f t="shared" si="4"/>
        <v>-7.6719378495997859</v>
      </c>
      <c r="M31" s="58">
        <f t="shared" si="5"/>
        <v>17.151704529520018</v>
      </c>
    </row>
    <row r="32" spans="1:13" x14ac:dyDescent="0.2">
      <c r="A32" s="67">
        <v>1929</v>
      </c>
      <c r="B32" s="37">
        <v>1.3865636339421845E-13</v>
      </c>
      <c r="C32" s="37">
        <v>80906.47656420448</v>
      </c>
      <c r="D32" s="58">
        <v>2.0370000000000002E-4</v>
      </c>
      <c r="E32" s="57">
        <f>+LN(C32)</f>
        <v>11.301049156260094</v>
      </c>
      <c r="F32" s="57">
        <f>+LN(B32)</f>
        <v>-29.606777728523635</v>
      </c>
      <c r="G32" s="58">
        <f>+LN(D32)</f>
        <v>-8.4988622347315133</v>
      </c>
      <c r="H32" s="37">
        <f t="shared" si="0"/>
        <v>-6.4630564029622306</v>
      </c>
      <c r="I32" s="37">
        <f t="shared" si="1"/>
        <v>0.93795781440988435</v>
      </c>
      <c r="J32" s="58">
        <f t="shared" si="2"/>
        <v>4.5059536049073756</v>
      </c>
      <c r="K32" s="37">
        <f t="shared" si="3"/>
        <v>15.357810609275013</v>
      </c>
      <c r="L32" s="37">
        <f t="shared" si="4"/>
        <v>-3.9772970519244666</v>
      </c>
      <c r="M32" s="58">
        <f t="shared" si="5"/>
        <v>22.076040551859677</v>
      </c>
    </row>
    <row r="33" spans="1:13" x14ac:dyDescent="0.2">
      <c r="A33" s="67">
        <v>1930</v>
      </c>
      <c r="B33" s="37">
        <v>1.401001818999392E-13</v>
      </c>
      <c r="C33" s="37">
        <v>77558.955192343521</v>
      </c>
      <c r="D33" s="58">
        <v>1.9990000000000001E-4</v>
      </c>
      <c r="E33" s="57">
        <f>+LN(C33)</f>
        <v>11.258793638305868</v>
      </c>
      <c r="F33" s="57">
        <f>+LN(B33)</f>
        <v>-29.596418643210686</v>
      </c>
      <c r="G33" s="58">
        <f>+LN(D33)</f>
        <v>-8.5176933164579189</v>
      </c>
      <c r="H33" s="37">
        <f t="shared" si="0"/>
        <v>-1.8831081726405685</v>
      </c>
      <c r="I33" s="37">
        <f t="shared" si="1"/>
        <v>1.0359085312948935</v>
      </c>
      <c r="J33" s="58">
        <f t="shared" si="2"/>
        <v>-4.2255517954226107</v>
      </c>
      <c r="K33" s="37">
        <f t="shared" si="3"/>
        <v>4.9215467204250629</v>
      </c>
      <c r="L33" s="37">
        <f t="shared" si="4"/>
        <v>0</v>
      </c>
      <c r="M33" s="58">
        <f t="shared" si="5"/>
        <v>13.14163906655974</v>
      </c>
    </row>
    <row r="34" spans="1:13" x14ac:dyDescent="0.2">
      <c r="A34" s="67">
        <v>1931</v>
      </c>
      <c r="B34" s="37">
        <v>1.2058373865019642E-13</v>
      </c>
      <c r="C34" s="37">
        <v>72175.719644147714</v>
      </c>
      <c r="D34" s="58">
        <v>1.7030000000000002E-4</v>
      </c>
      <c r="E34" s="57">
        <f>+LN(C34)</f>
        <v>11.186858975304396</v>
      </c>
      <c r="F34" s="57">
        <f>+LN(B34)</f>
        <v>-29.746431956771982</v>
      </c>
      <c r="G34" s="58">
        <f>+LN(D34)</f>
        <v>-8.6779489702956312</v>
      </c>
      <c r="H34" s="37">
        <f t="shared" si="0"/>
        <v>-16.025565383771223</v>
      </c>
      <c r="I34" s="37">
        <f t="shared" si="1"/>
        <v>-15.001331356129555</v>
      </c>
      <c r="J34" s="58">
        <f t="shared" si="2"/>
        <v>-7.1934663001471222</v>
      </c>
      <c r="K34" s="37">
        <f t="shared" si="3"/>
        <v>-17.367200414594031</v>
      </c>
      <c r="L34" s="37">
        <f t="shared" si="4"/>
        <v>-13.965422824834661</v>
      </c>
      <c r="M34" s="58">
        <f t="shared" si="5"/>
        <v>-0.90465497535276995</v>
      </c>
    </row>
    <row r="35" spans="1:13" x14ac:dyDescent="0.2">
      <c r="A35" s="67">
        <v>1932</v>
      </c>
      <c r="B35" s="37">
        <v>1.0818681423900779E-13</v>
      </c>
      <c r="C35" s="37">
        <v>69784.632949961306</v>
      </c>
      <c r="D35" s="58">
        <v>1.7760000000000001E-4</v>
      </c>
      <c r="E35" s="57">
        <f>+LN(C35)</f>
        <v>11.153169106202055</v>
      </c>
      <c r="F35" s="57">
        <f>+LN(B35)</f>
        <v>-29.854916900628591</v>
      </c>
      <c r="G35" s="58">
        <f>+LN(D35)</f>
        <v>-8.635976727406204</v>
      </c>
      <c r="H35" s="37">
        <f t="shared" si="0"/>
        <v>4.1972242889427136</v>
      </c>
      <c r="I35" s="37">
        <f t="shared" si="1"/>
        <v>-10.848494385660956</v>
      </c>
      <c r="J35" s="58">
        <f t="shared" si="2"/>
        <v>-3.3689869102341063</v>
      </c>
      <c r="K35" s="37">
        <f t="shared" si="3"/>
        <v>-20.174505670431309</v>
      </c>
      <c r="L35" s="37">
        <f t="shared" si="4"/>
        <v>-23.875959396085733</v>
      </c>
      <c r="M35" s="58">
        <f t="shared" si="5"/>
        <v>-10.282051400896464</v>
      </c>
    </row>
    <row r="36" spans="1:13" x14ac:dyDescent="0.2">
      <c r="A36" s="67">
        <v>1933</v>
      </c>
      <c r="B36" s="37">
        <v>1.2202755715591722E-13</v>
      </c>
      <c r="C36" s="37">
        <v>73064.150938776613</v>
      </c>
      <c r="D36" s="58">
        <v>1.8650000000000001E-4</v>
      </c>
      <c r="E36" s="57">
        <f>+LN(C36)</f>
        <v>11.199093114212705</v>
      </c>
      <c r="F36" s="57">
        <f>+LN(B36)</f>
        <v>-29.734529497356906</v>
      </c>
      <c r="G36" s="58">
        <f>+LN(D36)</f>
        <v>-8.587079318880404</v>
      </c>
      <c r="H36" s="37">
        <f t="shared" si="0"/>
        <v>4.8897408525800046</v>
      </c>
      <c r="I36" s="37">
        <f t="shared" si="1"/>
        <v>12.03874032716854</v>
      </c>
      <c r="J36" s="58">
        <f t="shared" si="2"/>
        <v>4.5924008010649331</v>
      </c>
      <c r="K36" s="37">
        <f t="shared" si="3"/>
        <v>-8.8217084148890734</v>
      </c>
      <c r="L36" s="37">
        <f t="shared" si="4"/>
        <v>-12.775176883327077</v>
      </c>
      <c r="M36" s="58">
        <f t="shared" si="5"/>
        <v>-10.195604204738906</v>
      </c>
    </row>
    <row r="37" spans="1:13" x14ac:dyDescent="0.2">
      <c r="A37" s="67">
        <v>1934</v>
      </c>
      <c r="B37" s="37">
        <v>1.0818681423900777E-13</v>
      </c>
      <c r="C37" s="37">
        <v>78831.276552552808</v>
      </c>
      <c r="D37" s="58">
        <v>1.8709999999999999E-4</v>
      </c>
      <c r="E37" s="57">
        <f>+LN(C37)</f>
        <v>11.275065107663199</v>
      </c>
      <c r="F37" s="57">
        <f>+LN(B37)</f>
        <v>-29.854916900628591</v>
      </c>
      <c r="G37" s="58">
        <f>+LN(D37)</f>
        <v>-8.5838673246842294</v>
      </c>
      <c r="H37" s="37">
        <f t="shared" si="0"/>
        <v>0.32119941961745724</v>
      </c>
      <c r="I37" s="37">
        <f t="shared" si="1"/>
        <v>-12.03874032716854</v>
      </c>
      <c r="J37" s="58">
        <f t="shared" si="2"/>
        <v>7.5971993450494324</v>
      </c>
      <c r="K37" s="37">
        <f t="shared" si="3"/>
        <v>-6.6174008226310477</v>
      </c>
      <c r="L37" s="37">
        <f t="shared" si="4"/>
        <v>-25.849825741790511</v>
      </c>
      <c r="M37" s="58">
        <f t="shared" si="5"/>
        <v>1.627146935733137</v>
      </c>
    </row>
    <row r="38" spans="1:13" x14ac:dyDescent="0.2">
      <c r="A38" s="67">
        <v>1935</v>
      </c>
      <c r="B38" s="37">
        <v>1.1465910409223879E-13</v>
      </c>
      <c r="C38" s="37">
        <v>82259.963252565052</v>
      </c>
      <c r="D38" s="58">
        <v>1.885E-4</v>
      </c>
      <c r="E38" s="57">
        <f>+LN(C38)</f>
        <v>11.317639795061304</v>
      </c>
      <c r="F38" s="57">
        <f>+LN(B38)</f>
        <v>-29.796812981064335</v>
      </c>
      <c r="G38" s="58">
        <f>+LN(D38)</f>
        <v>-8.5764125510762081</v>
      </c>
      <c r="H38" s="37">
        <f t="shared" si="0"/>
        <v>0.74547736080212701</v>
      </c>
      <c r="I38" s="37">
        <f t="shared" si="1"/>
        <v>5.8103919564256756</v>
      </c>
      <c r="J38" s="58">
        <f t="shared" si="2"/>
        <v>4.2574687398104771</v>
      </c>
      <c r="K38" s="37">
        <f t="shared" si="3"/>
        <v>10.153641921942302</v>
      </c>
      <c r="L38" s="37">
        <f t="shared" si="4"/>
        <v>-5.0381024292352805</v>
      </c>
      <c r="M38" s="58">
        <f t="shared" si="5"/>
        <v>13.078081975690736</v>
      </c>
    </row>
    <row r="39" spans="1:13" x14ac:dyDescent="0.2">
      <c r="A39" s="67">
        <v>1936</v>
      </c>
      <c r="B39" s="37">
        <v>1.2436753887208536E-13</v>
      </c>
      <c r="C39" s="37">
        <v>82944.384398056922</v>
      </c>
      <c r="D39" s="58">
        <v>2.2029999999999999E-4</v>
      </c>
      <c r="E39" s="57">
        <f>+LN(C39)</f>
        <v>11.325925594689886</v>
      </c>
      <c r="F39" s="57">
        <f>+LN(B39)</f>
        <v>-29.715535190199496</v>
      </c>
      <c r="G39" s="58">
        <f>+LN(D39)</f>
        <v>-8.4205203041559766</v>
      </c>
      <c r="H39" s="37">
        <f t="shared" si="0"/>
        <v>15.589224692023151</v>
      </c>
      <c r="I39" s="37">
        <f t="shared" si="1"/>
        <v>8.1277790864838551</v>
      </c>
      <c r="J39" s="58">
        <f t="shared" si="2"/>
        <v>0.82857996285827795</v>
      </c>
      <c r="K39" s="37">
        <f t="shared" si="3"/>
        <v>21.54564232502274</v>
      </c>
      <c r="L39" s="37">
        <f t="shared" si="4"/>
        <v>13.938171042909531</v>
      </c>
      <c r="M39" s="58">
        <f t="shared" si="5"/>
        <v>17.275648848783121</v>
      </c>
    </row>
    <row r="40" spans="1:13" x14ac:dyDescent="0.2">
      <c r="A40" s="67">
        <v>1937</v>
      </c>
      <c r="B40" s="37">
        <v>1.2765347064372571E-13</v>
      </c>
      <c r="C40" s="37">
        <v>88955.005996286971</v>
      </c>
      <c r="D40" s="58">
        <v>2.3919999999999999E-4</v>
      </c>
      <c r="E40" s="57">
        <f>+LN(C40)</f>
        <v>11.395885970276968</v>
      </c>
      <c r="F40" s="57">
        <f>+LN(B40)</f>
        <v>-29.689457062844458</v>
      </c>
      <c r="G40" s="58">
        <f>+LN(D40)</f>
        <v>-8.3382105358877983</v>
      </c>
      <c r="H40" s="37">
        <f t="shared" si="0"/>
        <v>8.2309768268178374</v>
      </c>
      <c r="I40" s="37">
        <f t="shared" si="1"/>
        <v>2.6078127355038561</v>
      </c>
      <c r="J40" s="58">
        <f t="shared" si="2"/>
        <v>6.9960375587081458</v>
      </c>
      <c r="K40" s="37">
        <f t="shared" si="3"/>
        <v>24.886878299260573</v>
      </c>
      <c r="L40" s="37">
        <f t="shared" si="4"/>
        <v>4.5072434512448467</v>
      </c>
      <c r="M40" s="58">
        <f t="shared" si="5"/>
        <v>19.679285606426333</v>
      </c>
    </row>
    <row r="41" spans="1:13" x14ac:dyDescent="0.2">
      <c r="A41" s="67">
        <v>1938</v>
      </c>
      <c r="B41" s="37">
        <v>1.2680709427830318E-13</v>
      </c>
      <c r="C41" s="37">
        <v>89229.213185987261</v>
      </c>
      <c r="D41" s="58">
        <v>2.297E-4</v>
      </c>
      <c r="E41" s="57">
        <f>+LN(C41)</f>
        <v>11.398963767036058</v>
      </c>
      <c r="F41" s="57">
        <f>+LN(B41)</f>
        <v>-29.696109405905563</v>
      </c>
      <c r="G41" s="58">
        <f>+LN(D41)</f>
        <v>-8.3787364482692208</v>
      </c>
      <c r="H41" s="37">
        <f t="shared" si="0"/>
        <v>-4.0525912381422557</v>
      </c>
      <c r="I41" s="37">
        <f t="shared" si="1"/>
        <v>-0.66523430611056256</v>
      </c>
      <c r="J41" s="58">
        <f t="shared" si="2"/>
        <v>0.30777967590900346</v>
      </c>
      <c r="K41" s="37">
        <f t="shared" si="3"/>
        <v>20.51308764150086</v>
      </c>
      <c r="L41" s="37">
        <f t="shared" si="4"/>
        <v>15.880749472302824</v>
      </c>
      <c r="M41" s="58">
        <f t="shared" si="5"/>
        <v>12.389865937285904</v>
      </c>
    </row>
    <row r="42" spans="1:13" x14ac:dyDescent="0.2">
      <c r="A42" s="67">
        <v>1939</v>
      </c>
      <c r="B42" s="37">
        <v>1.2879856807929733E-13</v>
      </c>
      <c r="C42" s="37">
        <v>92644.737940893901</v>
      </c>
      <c r="D42" s="58">
        <v>2.4929999999999999E-4</v>
      </c>
      <c r="E42" s="57">
        <f>+LN(C42)</f>
        <v>11.436527435075178</v>
      </c>
      <c r="F42" s="57">
        <f>+LN(B42)</f>
        <v>-29.680526698698991</v>
      </c>
      <c r="G42" s="58">
        <f>+LN(D42)</f>
        <v>-8.2968535674347628</v>
      </c>
      <c r="H42" s="37">
        <f t="shared" si="0"/>
        <v>8.1882880834458049</v>
      </c>
      <c r="I42" s="37">
        <f t="shared" si="1"/>
        <v>1.5582707206572621</v>
      </c>
      <c r="J42" s="58">
        <f t="shared" si="2"/>
        <v>3.7563668039119591</v>
      </c>
      <c r="K42" s="37">
        <f t="shared" si="3"/>
        <v>27.955898364144538</v>
      </c>
      <c r="L42" s="37">
        <f t="shared" si="4"/>
        <v>11.628628236534411</v>
      </c>
      <c r="M42" s="58">
        <f t="shared" si="5"/>
        <v>11.888764001387386</v>
      </c>
    </row>
    <row r="43" spans="1:13" x14ac:dyDescent="0.2">
      <c r="A43" s="67">
        <v>1940</v>
      </c>
      <c r="B43" s="37">
        <v>1.3168620509073888E-13</v>
      </c>
      <c r="C43" s="37">
        <v>94147.393340451395</v>
      </c>
      <c r="D43" s="58">
        <v>2.432E-4</v>
      </c>
      <c r="E43" s="57">
        <f>+LN(C43)</f>
        <v>11.452616847461469</v>
      </c>
      <c r="F43" s="57">
        <f>+LN(B43)</f>
        <v>-29.658354536592618</v>
      </c>
      <c r="G43" s="58">
        <f>+LN(D43)</f>
        <v>-8.3216264078722624</v>
      </c>
      <c r="H43" s="37">
        <f t="shared" si="0"/>
        <v>-2.477284043749961</v>
      </c>
      <c r="I43" s="37">
        <f t="shared" si="1"/>
        <v>2.2172162106372184</v>
      </c>
      <c r="J43" s="58">
        <f t="shared" si="2"/>
        <v>1.6089412386291357</v>
      </c>
      <c r="K43" s="37">
        <f t="shared" si="3"/>
        <v>9.8893896283714255</v>
      </c>
      <c r="L43" s="37">
        <f t="shared" si="4"/>
        <v>5.718065360687774</v>
      </c>
      <c r="M43" s="58">
        <f t="shared" si="5"/>
        <v>12.669125277158244</v>
      </c>
    </row>
    <row r="44" spans="1:13" x14ac:dyDescent="0.2">
      <c r="A44" s="67">
        <v>1941</v>
      </c>
      <c r="B44" s="37">
        <v>1.3517128424247869E-13</v>
      </c>
      <c r="C44" s="37">
        <v>99067.767152433138</v>
      </c>
      <c r="D44" s="58">
        <v>3.099E-4</v>
      </c>
      <c r="E44" s="57">
        <f>+LN(C44)</f>
        <v>11.50355941163328</v>
      </c>
      <c r="F44" s="57">
        <f>+LN(B44)</f>
        <v>-29.632233648516983</v>
      </c>
      <c r="G44" s="58">
        <f>+LN(D44)</f>
        <v>-8.0792608931705718</v>
      </c>
      <c r="H44" s="37">
        <f t="shared" si="0"/>
        <v>24.236551470169054</v>
      </c>
      <c r="I44" s="37">
        <f t="shared" si="1"/>
        <v>2.6120888075634952</v>
      </c>
      <c r="J44" s="58">
        <f t="shared" si="2"/>
        <v>5.0942564171810645</v>
      </c>
      <c r="K44" s="37">
        <f t="shared" si="3"/>
        <v>25.894964271722642</v>
      </c>
      <c r="L44" s="37">
        <f t="shared" si="4"/>
        <v>5.7223414327474131</v>
      </c>
      <c r="M44" s="58">
        <f t="shared" si="5"/>
        <v>10.767344135631163</v>
      </c>
    </row>
    <row r="45" spans="1:13" x14ac:dyDescent="0.2">
      <c r="A45" s="67">
        <v>1942</v>
      </c>
      <c r="B45" s="37">
        <v>1.428384583763062E-13</v>
      </c>
      <c r="C45" s="37">
        <v>100160.20859619902</v>
      </c>
      <c r="D45" s="58">
        <v>3.6309999999999999E-4</v>
      </c>
      <c r="E45" s="57">
        <f>+LN(C45)</f>
        <v>11.514526268961539</v>
      </c>
      <c r="F45" s="57">
        <f>+LN(B45)</f>
        <v>-29.577062064903654</v>
      </c>
      <c r="G45" s="58">
        <f>+LN(D45)</f>
        <v>-7.9208322795439843</v>
      </c>
      <c r="H45" s="37">
        <f t="shared" si="0"/>
        <v>15.842861362658756</v>
      </c>
      <c r="I45" s="37">
        <f t="shared" si="1"/>
        <v>5.5171583613329744</v>
      </c>
      <c r="J45" s="58">
        <f t="shared" si="2"/>
        <v>1.0966857328259749</v>
      </c>
      <c r="K45" s="37">
        <f t="shared" si="3"/>
        <v>45.79041687252365</v>
      </c>
      <c r="L45" s="37">
        <f t="shared" si="4"/>
        <v>11.90473410019095</v>
      </c>
      <c r="M45" s="58">
        <f t="shared" si="5"/>
        <v>11.556250192548134</v>
      </c>
    </row>
    <row r="46" spans="1:13" x14ac:dyDescent="0.2">
      <c r="A46" s="67">
        <v>1943</v>
      </c>
      <c r="B46" s="37">
        <v>1.4443163741710156E-13</v>
      </c>
      <c r="C46" s="37">
        <v>99477.981108224732</v>
      </c>
      <c r="D46" s="58">
        <v>4.349E-4</v>
      </c>
      <c r="E46" s="57">
        <f>+LN(C46)</f>
        <v>11.507691603262518</v>
      </c>
      <c r="F46" s="57">
        <f>+LN(B46)</f>
        <v>-29.565970096763614</v>
      </c>
      <c r="G46" s="58">
        <f>+LN(D46)</f>
        <v>-7.7403944383606813</v>
      </c>
      <c r="H46" s="37">
        <f t="shared" si="0"/>
        <v>18.043784118330297</v>
      </c>
      <c r="I46" s="37">
        <f t="shared" si="1"/>
        <v>1.1091968140039654</v>
      </c>
      <c r="J46" s="58">
        <f t="shared" si="2"/>
        <v>-0.68346656990208032</v>
      </c>
      <c r="K46" s="37">
        <f t="shared" si="3"/>
        <v>55.645912907408146</v>
      </c>
      <c r="L46" s="37">
        <f t="shared" si="4"/>
        <v>11.455660193537653</v>
      </c>
      <c r="M46" s="58">
        <f t="shared" si="5"/>
        <v>7.1164168187340948</v>
      </c>
    </row>
    <row r="47" spans="1:13" x14ac:dyDescent="0.2">
      <c r="A47" s="67">
        <v>1944</v>
      </c>
      <c r="B47" s="37">
        <v>1.4398355581187785E-13</v>
      </c>
      <c r="C47" s="37">
        <v>110683.18370813678</v>
      </c>
      <c r="D47" s="58">
        <v>5.3779999999999995E-4</v>
      </c>
      <c r="E47" s="57">
        <f>+LN(C47)</f>
        <v>11.614427198468517</v>
      </c>
      <c r="F47" s="57">
        <f>+LN(B47)</f>
        <v>-29.569077297606363</v>
      </c>
      <c r="G47" s="58">
        <f>+LN(D47)</f>
        <v>-7.5280238141295097</v>
      </c>
      <c r="H47" s="37">
        <f t="shared" si="0"/>
        <v>21.237062423117159</v>
      </c>
      <c r="I47" s="37">
        <f t="shared" si="1"/>
        <v>-0.31072008427486253</v>
      </c>
      <c r="J47" s="58">
        <f t="shared" si="2"/>
        <v>10.673559520599873</v>
      </c>
      <c r="K47" s="37">
        <f t="shared" si="3"/>
        <v>79.360259374275273</v>
      </c>
      <c r="L47" s="37">
        <f t="shared" si="4"/>
        <v>8.9277238986255725</v>
      </c>
      <c r="M47" s="58">
        <f t="shared" si="5"/>
        <v>16.181035100704833</v>
      </c>
    </row>
    <row r="48" spans="1:13" x14ac:dyDescent="0.2">
      <c r="A48" s="67">
        <v>1945</v>
      </c>
      <c r="B48" s="37">
        <v>1.7241184432106951E-13</v>
      </c>
      <c r="C48" s="37">
        <v>107129.4585296212</v>
      </c>
      <c r="D48" s="58">
        <v>6.4119999999999997E-4</v>
      </c>
      <c r="E48" s="57">
        <f>+LN(C48)</f>
        <v>11.581793274913776</v>
      </c>
      <c r="F48" s="57">
        <f>+LN(B48)</f>
        <v>-29.388890336482596</v>
      </c>
      <c r="G48" s="58">
        <f>+LN(D48)</f>
        <v>-7.3521691372288762</v>
      </c>
      <c r="H48" s="37">
        <f t="shared" si="0"/>
        <v>17.58546769006335</v>
      </c>
      <c r="I48" s="37">
        <f t="shared" si="1"/>
        <v>18.018696112376631</v>
      </c>
      <c r="J48" s="58">
        <f t="shared" si="2"/>
        <v>-3.2633923554740818</v>
      </c>
      <c r="K48" s="37">
        <f t="shared" si="3"/>
        <v>72.709175594169565</v>
      </c>
      <c r="L48" s="37">
        <f t="shared" si="4"/>
        <v>24.334331203438708</v>
      </c>
      <c r="M48" s="58">
        <f t="shared" si="5"/>
        <v>7.8233863280496863</v>
      </c>
    </row>
    <row r="49" spans="1:13" x14ac:dyDescent="0.2">
      <c r="A49" s="67">
        <v>1946</v>
      </c>
      <c r="B49" s="37">
        <v>2.0288139347628017E-13</v>
      </c>
      <c r="C49" s="37">
        <v>116695.99896388443</v>
      </c>
      <c r="D49" s="58">
        <v>8.4580000000000007E-4</v>
      </c>
      <c r="E49" s="57">
        <f>+LN(C49)</f>
        <v>11.66732753288729</v>
      </c>
      <c r="F49" s="57">
        <f>+LN(B49)</f>
        <v>-29.226154855210055</v>
      </c>
      <c r="G49" s="58">
        <f>+LN(D49)</f>
        <v>-7.0752276329258859</v>
      </c>
      <c r="H49" s="37">
        <f t="shared" si="0"/>
        <v>27.694150430299036</v>
      </c>
      <c r="I49" s="37">
        <f t="shared" si="1"/>
        <v>16.273548127254145</v>
      </c>
      <c r="J49" s="58">
        <f t="shared" si="2"/>
        <v>8.5534257973513661</v>
      </c>
      <c r="K49" s="37">
        <f t="shared" si="3"/>
        <v>84.560464661809846</v>
      </c>
      <c r="L49" s="37">
        <f t="shared" si="4"/>
        <v>35.090720969359879</v>
      </c>
      <c r="M49" s="58">
        <f t="shared" si="5"/>
        <v>15.280126392575077</v>
      </c>
    </row>
    <row r="50" spans="1:13" x14ac:dyDescent="0.2">
      <c r="A50" s="67">
        <v>1947</v>
      </c>
      <c r="B50" s="37">
        <v>2.3036373192999959E-13</v>
      </c>
      <c r="C50" s="37">
        <v>129675.87049553664</v>
      </c>
      <c r="D50" s="58">
        <v>1.0246999999999999E-3</v>
      </c>
      <c r="E50" s="57">
        <f>+LN(C50)</f>
        <v>11.772793312098836</v>
      </c>
      <c r="F50" s="57">
        <f>+LN(B50)</f>
        <v>-29.099116891978021</v>
      </c>
      <c r="G50" s="58">
        <f>+LN(D50)</f>
        <v>-6.8833553921586024</v>
      </c>
      <c r="H50" s="37">
        <f t="shared" si="0"/>
        <v>19.187224076728349</v>
      </c>
      <c r="I50" s="37">
        <f t="shared" si="1"/>
        <v>12.70379632320342</v>
      </c>
      <c r="J50" s="58">
        <f t="shared" si="2"/>
        <v>10.546577921154565</v>
      </c>
      <c r="K50" s="37">
        <f t="shared" si="3"/>
        <v>85.703904620207894</v>
      </c>
      <c r="L50" s="37">
        <f t="shared" si="4"/>
        <v>46.685320478559333</v>
      </c>
      <c r="M50" s="58">
        <f t="shared" si="5"/>
        <v>26.510170883631723</v>
      </c>
    </row>
    <row r="51" spans="1:13" x14ac:dyDescent="0.2">
      <c r="A51" s="67">
        <v>1948</v>
      </c>
      <c r="B51" s="37">
        <v>2.605345600150611E-13</v>
      </c>
      <c r="C51" s="37">
        <v>136781.12719505018</v>
      </c>
      <c r="D51" s="58">
        <v>1.3771999999999999E-3</v>
      </c>
      <c r="E51" s="57">
        <f>+LN(C51)</f>
        <v>11.826137315552845</v>
      </c>
      <c r="F51" s="57">
        <f>+LN(B51)</f>
        <v>-28.976040874512812</v>
      </c>
      <c r="G51" s="58">
        <f>+LN(D51)</f>
        <v>-6.5877028264999051</v>
      </c>
      <c r="H51" s="37">
        <f t="shared" si="0"/>
        <v>29.565256565869724</v>
      </c>
      <c r="I51" s="37">
        <f t="shared" si="1"/>
        <v>12.307601746520902</v>
      </c>
      <c r="J51" s="58">
        <f t="shared" si="2"/>
        <v>5.3344003454009581</v>
      </c>
      <c r="K51" s="37">
        <f t="shared" si="3"/>
        <v>94.032098762960459</v>
      </c>
      <c r="L51" s="37">
        <f t="shared" si="4"/>
        <v>59.303642309355098</v>
      </c>
      <c r="M51" s="58">
        <f t="shared" si="5"/>
        <v>21.171011708432808</v>
      </c>
    </row>
    <row r="52" spans="1:13" x14ac:dyDescent="0.2">
      <c r="A52" s="67">
        <v>1949</v>
      </c>
      <c r="B52" s="37">
        <v>3.4155598516302591E-13</v>
      </c>
      <c r="C52" s="37">
        <v>135006.45826331002</v>
      </c>
      <c r="D52" s="58">
        <v>1.7577000000000001E-3</v>
      </c>
      <c r="E52" s="57">
        <f>+LN(C52)</f>
        <v>11.813077895263801</v>
      </c>
      <c r="F52" s="57">
        <f>+LN(B52)</f>
        <v>-28.705264790352398</v>
      </c>
      <c r="G52" s="58">
        <f>+LN(D52)</f>
        <v>-6.3437491427454216</v>
      </c>
      <c r="H52" s="37">
        <f t="shared" si="0"/>
        <v>24.395368375448356</v>
      </c>
      <c r="I52" s="37">
        <f t="shared" si="1"/>
        <v>27.077608416041343</v>
      </c>
      <c r="J52" s="58">
        <f t="shared" si="2"/>
        <v>-1.305942028904461</v>
      </c>
      <c r="K52" s="37">
        <f t="shared" si="3"/>
        <v>100.84199944834546</v>
      </c>
      <c r="L52" s="37">
        <f t="shared" si="4"/>
        <v>68.36255461301981</v>
      </c>
      <c r="M52" s="58">
        <f t="shared" si="5"/>
        <v>23.128462035002428</v>
      </c>
    </row>
    <row r="53" spans="1:13" x14ac:dyDescent="0.2">
      <c r="A53" s="67">
        <v>1950</v>
      </c>
      <c r="B53" s="37">
        <v>4.2878060030594041E-13</v>
      </c>
      <c r="C53" s="37">
        <v>136645.12042895888</v>
      </c>
      <c r="D53" s="58">
        <v>2.2049000000000001E-3</v>
      </c>
      <c r="E53" s="57">
        <f>+LN(C53)</f>
        <v>11.825142482185601</v>
      </c>
      <c r="F53" s="57">
        <f>+LN(B53)</f>
        <v>-28.477831028001368</v>
      </c>
      <c r="G53" s="58">
        <f>+LN(D53)</f>
        <v>-6.1170731225856594</v>
      </c>
      <c r="H53" s="37">
        <f t="shared" si="0"/>
        <v>22.667602015976218</v>
      </c>
      <c r="I53" s="37">
        <f t="shared" si="1"/>
        <v>22.743376235102986</v>
      </c>
      <c r="J53" s="58">
        <f t="shared" si="2"/>
        <v>1.2064586921800569</v>
      </c>
      <c r="K53" s="37">
        <f t="shared" si="3"/>
        <v>95.815451034022644</v>
      </c>
      <c r="L53" s="37">
        <f t="shared" si="4"/>
        <v>74.832382720868651</v>
      </c>
      <c r="M53" s="58">
        <f t="shared" si="5"/>
        <v>15.781494929831119</v>
      </c>
    </row>
    <row r="54" spans="1:13" x14ac:dyDescent="0.2">
      <c r="A54" s="67">
        <v>1951</v>
      </c>
      <c r="B54" s="37">
        <v>5.8626602819205667E-13</v>
      </c>
      <c r="C54" s="37">
        <v>141957.13729197675</v>
      </c>
      <c r="D54" s="58">
        <v>2.6744999999999998E-3</v>
      </c>
      <c r="E54" s="57">
        <f>+LN(C54)</f>
        <v>11.863280440960999</v>
      </c>
      <c r="F54" s="57">
        <f>+LN(B54)</f>
        <v>-28.165002735324261</v>
      </c>
      <c r="G54" s="58">
        <f>+LN(D54)</f>
        <v>-5.9239928319929698</v>
      </c>
      <c r="H54" s="37">
        <f t="shared" si="0"/>
        <v>19.308029059268961</v>
      </c>
      <c r="I54" s="37">
        <f t="shared" si="1"/>
        <v>31.28282926771071</v>
      </c>
      <c r="J54" s="58">
        <f t="shared" si="2"/>
        <v>3.8137958775397607</v>
      </c>
      <c r="K54" s="37">
        <f t="shared" si="3"/>
        <v>95.936256016563263</v>
      </c>
      <c r="L54" s="37">
        <f t="shared" si="4"/>
        <v>93.411415665375941</v>
      </c>
      <c r="M54" s="58">
        <f t="shared" si="5"/>
        <v>9.0487128862163146</v>
      </c>
    </row>
    <row r="55" spans="1:13" x14ac:dyDescent="0.2">
      <c r="A55" s="67">
        <v>1952</v>
      </c>
      <c r="B55" s="37">
        <v>8.1261966745394312E-13</v>
      </c>
      <c r="C55" s="37">
        <v>134812.32986961381</v>
      </c>
      <c r="D55" s="58">
        <v>3.0416000000000002E-3</v>
      </c>
      <c r="E55" s="57">
        <f>+LN(C55)</f>
        <v>11.811638941152886</v>
      </c>
      <c r="F55" s="57">
        <f>+LN(B55)</f>
        <v>-27.838513208531634</v>
      </c>
      <c r="G55" s="58">
        <f>+LN(D55)</f>
        <v>-5.7953715862301092</v>
      </c>
      <c r="H55" s="37">
        <f t="shared" si="0"/>
        <v>12.86212457628606</v>
      </c>
      <c r="I55" s="37">
        <f t="shared" si="1"/>
        <v>32.648952679262777</v>
      </c>
      <c r="J55" s="58">
        <f t="shared" si="2"/>
        <v>-5.1641499808113167</v>
      </c>
      <c r="K55" s="37">
        <f t="shared" si="3"/>
        <v>79.233124026979596</v>
      </c>
      <c r="L55" s="37">
        <f t="shared" si="4"/>
        <v>113.75276659811782</v>
      </c>
      <c r="M55" s="58">
        <f t="shared" si="5"/>
        <v>-1.4498374399959602</v>
      </c>
    </row>
    <row r="56" spans="1:13" x14ac:dyDescent="0.2">
      <c r="A56" s="67">
        <v>1953</v>
      </c>
      <c r="B56" s="37">
        <v>8.45154876772998E-13</v>
      </c>
      <c r="C56" s="37">
        <v>141957.13729197675</v>
      </c>
      <c r="D56" s="58">
        <v>3.7732E-3</v>
      </c>
      <c r="E56" s="57">
        <f>+LN(C56)</f>
        <v>11.863280440960999</v>
      </c>
      <c r="F56" s="57">
        <f>+LN(B56)</f>
        <v>-27.79925649822647</v>
      </c>
      <c r="G56" s="58">
        <f>+LN(D56)</f>
        <v>-5.5798318311885762</v>
      </c>
      <c r="H56" s="37">
        <f t="shared" si="0"/>
        <v>21.5539755041533</v>
      </c>
      <c r="I56" s="37">
        <f t="shared" si="1"/>
        <v>3.9256710305163978</v>
      </c>
      <c r="J56" s="58">
        <f t="shared" si="2"/>
        <v>5.1641499808113167</v>
      </c>
      <c r="K56" s="37">
        <f t="shared" si="3"/>
        <v>76.391731155684539</v>
      </c>
      <c r="L56" s="37">
        <f t="shared" si="4"/>
        <v>90.60082921259287</v>
      </c>
      <c r="M56" s="58">
        <f t="shared" si="5"/>
        <v>5.0202545697198175</v>
      </c>
    </row>
    <row r="57" spans="1:13" x14ac:dyDescent="0.2">
      <c r="A57" s="67">
        <v>1954</v>
      </c>
      <c r="B57" s="37">
        <v>8.7768999250702508E-13</v>
      </c>
      <c r="C57" s="37">
        <v>147817.36297975425</v>
      </c>
      <c r="D57" s="58">
        <v>4.3882000000000001E-3</v>
      </c>
      <c r="E57" s="57">
        <f>+LN(C57)</f>
        <v>11.903732756778822</v>
      </c>
      <c r="F57" s="57">
        <f>+LN(B57)</f>
        <v>-27.761482947329281</v>
      </c>
      <c r="G57" s="58">
        <f>+LN(D57)</f>
        <v>-5.4288361587564244</v>
      </c>
      <c r="H57" s="37">
        <f t="shared" si="0"/>
        <v>15.099567243215173</v>
      </c>
      <c r="I57" s="37">
        <f t="shared" si="1"/>
        <v>3.7773550897188812</v>
      </c>
      <c r="J57" s="58">
        <f t="shared" si="2"/>
        <v>4.0452315817823603</v>
      </c>
      <c r="K57" s="37">
        <f t="shared" si="3"/>
        <v>68.823696382923487</v>
      </c>
      <c r="L57" s="37">
        <f t="shared" si="4"/>
        <v>71.634808067208766</v>
      </c>
      <c r="M57" s="58">
        <f t="shared" si="5"/>
        <v>7.859027459322121</v>
      </c>
    </row>
    <row r="58" spans="1:13" x14ac:dyDescent="0.2">
      <c r="A58" s="67">
        <v>1955</v>
      </c>
      <c r="B58" s="37">
        <v>9.858030292172374E-13</v>
      </c>
      <c r="C58" s="37">
        <v>158258.66043087011</v>
      </c>
      <c r="D58" s="58">
        <v>5.1612999999999997E-3</v>
      </c>
      <c r="E58" s="57">
        <f>+LN(C58)</f>
        <v>11.971986064770418</v>
      </c>
      <c r="F58" s="57">
        <f>+LN(B58)</f>
        <v>-27.645319827792399</v>
      </c>
      <c r="G58" s="58">
        <f>+LN(D58)</f>
        <v>-5.2665667932352145</v>
      </c>
      <c r="H58" s="37">
        <f t="shared" si="0"/>
        <v>16.226936552120996</v>
      </c>
      <c r="I58" s="37">
        <f t="shared" si="1"/>
        <v>11.616311953688196</v>
      </c>
      <c r="J58" s="58">
        <f t="shared" si="2"/>
        <v>6.8253307991595236</v>
      </c>
      <c r="K58" s="37">
        <f t="shared" si="3"/>
        <v>65.742603875775529</v>
      </c>
      <c r="L58" s="37">
        <f t="shared" si="4"/>
        <v>51.968290753186253</v>
      </c>
      <c r="M58" s="58">
        <f t="shared" si="5"/>
        <v>10.870562380941884</v>
      </c>
    </row>
    <row r="59" spans="1:13" x14ac:dyDescent="0.2">
      <c r="A59" s="67">
        <v>1956</v>
      </c>
      <c r="B59" s="37">
        <v>1.1177160113003847E-12</v>
      </c>
      <c r="C59" s="37">
        <v>162655.18664923977</v>
      </c>
      <c r="D59" s="58">
        <v>6.0238000000000002E-3</v>
      </c>
      <c r="E59" s="57">
        <f>+LN(C59)</f>
        <v>11.999387819799097</v>
      </c>
      <c r="F59" s="57">
        <f>+LN(B59)</f>
        <v>-27.519733788399943</v>
      </c>
      <c r="G59" s="58">
        <f>+LN(D59)</f>
        <v>-5.1120369895669029</v>
      </c>
      <c r="H59" s="37">
        <f t="shared" si="0"/>
        <v>15.452980366831159</v>
      </c>
      <c r="I59" s="37">
        <f t="shared" si="1"/>
        <v>12.558603939245572</v>
      </c>
      <c r="J59" s="58">
        <f t="shared" si="2"/>
        <v>2.740175502867892</v>
      </c>
      <c r="K59" s="37">
        <f t="shared" si="3"/>
        <v>68.333459666320636</v>
      </c>
      <c r="L59" s="37">
        <f t="shared" si="4"/>
        <v>31.877942013169047</v>
      </c>
      <c r="M59" s="58">
        <f t="shared" si="5"/>
        <v>18.774887864621093</v>
      </c>
    </row>
    <row r="60" spans="1:13" x14ac:dyDescent="0.2">
      <c r="A60" s="67">
        <v>1957</v>
      </c>
      <c r="B60" s="37">
        <v>1.3935687184320554E-12</v>
      </c>
      <c r="C60" s="37">
        <v>171080.95726609064</v>
      </c>
      <c r="D60" s="58">
        <v>6.7583999999999995E-3</v>
      </c>
      <c r="E60" s="57">
        <f>+LN(C60)</f>
        <v>12.04989215775476</v>
      </c>
      <c r="F60" s="57">
        <f>+LN(B60)</f>
        <v>-27.299153235654462</v>
      </c>
      <c r="G60" s="58">
        <f>+LN(D60)</f>
        <v>-4.9969691033324413</v>
      </c>
      <c r="H60" s="37">
        <f t="shared" si="0"/>
        <v>11.506788623446162</v>
      </c>
      <c r="I60" s="37">
        <f t="shared" si="1"/>
        <v>22.058055274548138</v>
      </c>
      <c r="J60" s="58">
        <f t="shared" si="2"/>
        <v>5.0504337955663559</v>
      </c>
      <c r="K60" s="37">
        <f t="shared" si="3"/>
        <v>58.286272785613491</v>
      </c>
      <c r="L60" s="37">
        <f t="shared" si="4"/>
        <v>50.010326257200788</v>
      </c>
      <c r="M60" s="58">
        <f t="shared" si="5"/>
        <v>18.661171679376132</v>
      </c>
    </row>
    <row r="61" spans="1:13" x14ac:dyDescent="0.2">
      <c r="A61" s="67">
        <v>1958</v>
      </c>
      <c r="B61" s="37">
        <v>1.8342493475754801E-12</v>
      </c>
      <c r="C61" s="37">
        <v>181522.25471720647</v>
      </c>
      <c r="D61" s="58">
        <v>9.8829E-3</v>
      </c>
      <c r="E61" s="57">
        <f>+LN(C61)</f>
        <v>12.109133540692172</v>
      </c>
      <c r="F61" s="57">
        <f>+LN(B61)</f>
        <v>-27.024385793006719</v>
      </c>
      <c r="G61" s="58">
        <f>+LN(D61)</f>
        <v>-4.6169492880243874</v>
      </c>
      <c r="H61" s="37">
        <f t="shared" si="0"/>
        <v>38.001981530805381</v>
      </c>
      <c r="I61" s="37">
        <f t="shared" si="1"/>
        <v>27.476744264774311</v>
      </c>
      <c r="J61" s="58">
        <f t="shared" si="2"/>
        <v>5.9241382937411657</v>
      </c>
      <c r="K61" s="37">
        <f t="shared" si="3"/>
        <v>81.18868707320371</v>
      </c>
      <c r="L61" s="37">
        <f t="shared" si="4"/>
        <v>73.709715432256218</v>
      </c>
      <c r="M61" s="58">
        <f t="shared" si="5"/>
        <v>20.540078391334937</v>
      </c>
    </row>
    <row r="62" spans="1:13" x14ac:dyDescent="0.2">
      <c r="A62" s="67">
        <v>1959</v>
      </c>
      <c r="B62" s="37">
        <v>3.9197916962185046E-12</v>
      </c>
      <c r="C62" s="37">
        <v>169798.18480155399</v>
      </c>
      <c r="D62" s="58">
        <v>1.42157E-2</v>
      </c>
      <c r="E62" s="57">
        <f>+LN(C62)</f>
        <v>12.042365862587602</v>
      </c>
      <c r="F62" s="57">
        <f>+LN(B62)</f>
        <v>-26.264982602257859</v>
      </c>
      <c r="G62" s="58">
        <f>+LN(D62)</f>
        <v>-4.2534082913350124</v>
      </c>
      <c r="H62" s="37">
        <f t="shared" si="0"/>
        <v>36.354099668937501</v>
      </c>
      <c r="I62" s="37">
        <f t="shared" si="1"/>
        <v>75.94031907488592</v>
      </c>
      <c r="J62" s="58">
        <f t="shared" si="2"/>
        <v>-6.6767678104570294</v>
      </c>
      <c r="K62" s="37">
        <f t="shared" si="3"/>
        <v>101.3158501900202</v>
      </c>
      <c r="L62" s="37">
        <f t="shared" si="4"/>
        <v>138.03372255345394</v>
      </c>
      <c r="M62" s="58">
        <f t="shared" si="5"/>
        <v>7.0379797817183842</v>
      </c>
    </row>
    <row r="63" spans="1:13" x14ac:dyDescent="0.2">
      <c r="A63" s="67">
        <v>1960</v>
      </c>
      <c r="B63" s="37">
        <v>4.9892746204736726E-12</v>
      </c>
      <c r="C63" s="37">
        <v>183170.49973158294</v>
      </c>
      <c r="D63" s="58">
        <v>1.7863999999999998E-2</v>
      </c>
      <c r="E63" s="57">
        <f>+LN(C63)</f>
        <v>12.118172690589788</v>
      </c>
      <c r="F63" s="57">
        <f>+LN(B63)</f>
        <v>-26.023730583370416</v>
      </c>
      <c r="G63" s="58">
        <f>+LN(D63)</f>
        <v>-4.0249677644442805</v>
      </c>
      <c r="H63" s="37">
        <f t="shared" si="0"/>
        <v>22.844052689073191</v>
      </c>
      <c r="I63" s="37">
        <f t="shared" si="1"/>
        <v>24.125201888744385</v>
      </c>
      <c r="J63" s="58">
        <f t="shared" si="2"/>
        <v>7.5806828002185966</v>
      </c>
      <c r="K63" s="37">
        <f t="shared" si="3"/>
        <v>108.70692251226224</v>
      </c>
      <c r="L63" s="37">
        <f t="shared" si="4"/>
        <v>149.60032050295274</v>
      </c>
      <c r="M63" s="58">
        <f t="shared" si="5"/>
        <v>11.878487079069089</v>
      </c>
    </row>
    <row r="64" spans="1:13" x14ac:dyDescent="0.2">
      <c r="A64" s="67">
        <v>1961</v>
      </c>
      <c r="B64" s="37">
        <v>5.6635248934807962E-12</v>
      </c>
      <c r="C64" s="37">
        <v>196175.53284172338</v>
      </c>
      <c r="D64" s="58">
        <v>2.05445E-2</v>
      </c>
      <c r="E64" s="57">
        <f>+LN(C64)</f>
        <v>12.186765113147068</v>
      </c>
      <c r="F64" s="57">
        <f>+LN(B64)</f>
        <v>-25.896974644856112</v>
      </c>
      <c r="G64" s="58">
        <f>+LN(D64)</f>
        <v>-3.8851620137645204</v>
      </c>
      <c r="H64" s="37">
        <f t="shared" si="0"/>
        <v>13.980575067976009</v>
      </c>
      <c r="I64" s="37">
        <f t="shared" si="1"/>
        <v>12.675593851430378</v>
      </c>
      <c r="J64" s="58">
        <f t="shared" si="2"/>
        <v>6.8592422557280486</v>
      </c>
      <c r="K64" s="37">
        <f t="shared" si="3"/>
        <v>111.18070895679209</v>
      </c>
      <c r="L64" s="37">
        <f t="shared" si="4"/>
        <v>140.21785907983499</v>
      </c>
      <c r="M64" s="58">
        <f t="shared" si="5"/>
        <v>13.687295539230782</v>
      </c>
    </row>
    <row r="65" spans="1:13" x14ac:dyDescent="0.2">
      <c r="A65" s="67">
        <v>1962</v>
      </c>
      <c r="B65" s="37">
        <v>7.2526843925496725E-12</v>
      </c>
      <c r="C65" s="37">
        <v>193061.77908789043</v>
      </c>
      <c r="D65" s="58">
        <v>2.1966300000000001E-2</v>
      </c>
      <c r="E65" s="57">
        <f>+LN(C65)</f>
        <v>12.170765515567286</v>
      </c>
      <c r="F65" s="57">
        <f>+LN(B65)</f>
        <v>-25.649649454550335</v>
      </c>
      <c r="G65" s="58">
        <f>+LN(D65)</f>
        <v>-3.818245818238609</v>
      </c>
      <c r="H65" s="37">
        <f t="shared" si="0"/>
        <v>6.6916195525911437</v>
      </c>
      <c r="I65" s="37">
        <f t="shared" si="1"/>
        <v>24.732519030577649</v>
      </c>
      <c r="J65" s="58">
        <f t="shared" si="2"/>
        <v>-1.5999597579781977</v>
      </c>
      <c r="K65" s="37">
        <f t="shared" si="3"/>
        <v>79.870346978577842</v>
      </c>
      <c r="L65" s="37">
        <f t="shared" si="4"/>
        <v>137.47363384563835</v>
      </c>
      <c r="M65" s="58">
        <f t="shared" si="5"/>
        <v>6.1631974875114182</v>
      </c>
    </row>
    <row r="66" spans="1:13" x14ac:dyDescent="0.2">
      <c r="A66" s="67">
        <v>1963</v>
      </c>
      <c r="B66" s="37">
        <v>8.9986963290923799E-12</v>
      </c>
      <c r="C66" s="37">
        <v>188482.51659460086</v>
      </c>
      <c r="D66" s="58">
        <v>2.8287099999999999E-2</v>
      </c>
      <c r="E66" s="57">
        <f>+LN(C66)</f>
        <v>12.146760531407372</v>
      </c>
      <c r="F66" s="57">
        <f>+LN(B66)</f>
        <v>-25.433941401407509</v>
      </c>
      <c r="G66" s="58">
        <f>+LN(D66)</f>
        <v>-3.565349408643891</v>
      </c>
      <c r="H66" s="37">
        <f t="shared" si="0"/>
        <v>25.289640959471793</v>
      </c>
      <c r="I66" s="37">
        <f t="shared" si="1"/>
        <v>21.570805314282637</v>
      </c>
      <c r="J66" s="58">
        <f t="shared" si="2"/>
        <v>-2.4004984159914144</v>
      </c>
      <c r="K66" s="37">
        <f t="shared" si="3"/>
        <v>68.805888269112131</v>
      </c>
      <c r="L66" s="37">
        <f t="shared" si="4"/>
        <v>83.104120085035049</v>
      </c>
      <c r="M66" s="58">
        <f t="shared" si="5"/>
        <v>10.439466881977033</v>
      </c>
    </row>
    <row r="67" spans="1:13" x14ac:dyDescent="0.2">
      <c r="A67" s="67">
        <v>1964</v>
      </c>
      <c r="B67" s="37">
        <v>1.0990810816446522E-11</v>
      </c>
      <c r="C67" s="37">
        <v>207897.7934873272</v>
      </c>
      <c r="D67" s="58">
        <v>3.95649E-2</v>
      </c>
      <c r="E67" s="57">
        <f>+LN(C67)</f>
        <v>12.244801860453213</v>
      </c>
      <c r="F67" s="57">
        <f>+LN(B67)</f>
        <v>-25.233961572577812</v>
      </c>
      <c r="G67" s="58">
        <f>+LN(D67)</f>
        <v>-3.2298129174105892</v>
      </c>
      <c r="H67" s="37">
        <f t="shared" si="0"/>
        <v>33.553649123330189</v>
      </c>
      <c r="I67" s="37">
        <f t="shared" si="1"/>
        <v>19.997982882969723</v>
      </c>
      <c r="J67" s="58">
        <f t="shared" si="2"/>
        <v>9.8041329045841508</v>
      </c>
      <c r="K67" s="37">
        <f t="shared" si="3"/>
        <v>79.51548470336914</v>
      </c>
      <c r="L67" s="37">
        <f t="shared" si="4"/>
        <v>78.976901079260386</v>
      </c>
      <c r="M67" s="58">
        <f t="shared" si="5"/>
        <v>12.662916986342587</v>
      </c>
    </row>
    <row r="68" spans="1:13" x14ac:dyDescent="0.2">
      <c r="A68" s="67">
        <v>1965</v>
      </c>
      <c r="B68" s="37">
        <v>1.4132529945461755E-11</v>
      </c>
      <c r="C68" s="37">
        <v>226947.59783021378</v>
      </c>
      <c r="D68" s="58">
        <v>4.9748199999999999E-2</v>
      </c>
      <c r="E68" s="57">
        <f>+LN(C68)</f>
        <v>12.332474423251435</v>
      </c>
      <c r="F68" s="57">
        <f>+LN(B68)</f>
        <v>-24.982541887455877</v>
      </c>
      <c r="G68" s="58">
        <f>+LN(D68)</f>
        <v>-3.0007809969366028</v>
      </c>
      <c r="H68" s="37">
        <f t="shared" si="0"/>
        <v>22.903192047398633</v>
      </c>
      <c r="I68" s="37">
        <f t="shared" si="1"/>
        <v>25.141968512193458</v>
      </c>
      <c r="J68" s="58">
        <f t="shared" si="2"/>
        <v>8.7672562798221776</v>
      </c>
      <c r="K68" s="37">
        <f t="shared" si="3"/>
        <v>88.438101682791753</v>
      </c>
      <c r="L68" s="37">
        <f t="shared" si="4"/>
        <v>91.443275740023466</v>
      </c>
      <c r="M68" s="58">
        <f t="shared" si="5"/>
        <v>14.570931010436716</v>
      </c>
    </row>
    <row r="69" spans="1:13" x14ac:dyDescent="0.2">
      <c r="A69" s="67">
        <v>1966</v>
      </c>
      <c r="B69" s="37">
        <v>1.863535481251459E-11</v>
      </c>
      <c r="C69" s="37">
        <v>228413.10656967032</v>
      </c>
      <c r="D69" s="58">
        <v>6.7170000000000007E-2</v>
      </c>
      <c r="E69" s="57">
        <f>+LN(C69)</f>
        <v>12.338911139398096</v>
      </c>
      <c r="F69" s="57">
        <f>+LN(B69)</f>
        <v>-24.705960543065114</v>
      </c>
      <c r="G69" s="58">
        <f>+LN(D69)</f>
        <v>-2.7005285597033639</v>
      </c>
      <c r="H69" s="37">
        <f t="shared" ref="H69:H121" si="6">100*(G69-G68)</f>
        <v>30.025243723323889</v>
      </c>
      <c r="I69" s="37">
        <f t="shared" ref="I69:I121" si="7">100*(F69-F68)</f>
        <v>27.658134439076321</v>
      </c>
      <c r="J69" s="58">
        <f t="shared" ref="J69:J121" si="8">100*(E69-E68)</f>
        <v>0.64367161466609701</v>
      </c>
      <c r="K69" s="37">
        <f t="shared" si="3"/>
        <v>111.7717258535245</v>
      </c>
      <c r="L69" s="37">
        <f t="shared" si="4"/>
        <v>94.368891148522138</v>
      </c>
      <c r="M69" s="58">
        <f t="shared" si="5"/>
        <v>16.814562383081011</v>
      </c>
    </row>
    <row r="70" spans="1:13" x14ac:dyDescent="0.2">
      <c r="A70" s="67">
        <v>1967</v>
      </c>
      <c r="B70" s="37">
        <v>2.4081731426992186E-11</v>
      </c>
      <c r="C70" s="37">
        <v>234457.87780241648</v>
      </c>
      <c r="D70" s="58">
        <v>8.7160000000000001E-2</v>
      </c>
      <c r="E70" s="57">
        <f>+LN(C70)</f>
        <v>12.365031225157816</v>
      </c>
      <c r="F70" s="57">
        <f>+LN(B70)</f>
        <v>-24.449567594958541</v>
      </c>
      <c r="G70" s="58">
        <f>+LN(D70)</f>
        <v>-2.4400097689057181</v>
      </c>
      <c r="H70" s="37">
        <f t="shared" si="6"/>
        <v>26.051879079764582</v>
      </c>
      <c r="I70" s="37">
        <f t="shared" si="7"/>
        <v>25.639294810657276</v>
      </c>
      <c r="J70" s="58">
        <f t="shared" si="8"/>
        <v>2.6120085759719913</v>
      </c>
      <c r="K70" s="37">
        <f t="shared" si="3"/>
        <v>112.53396397381729</v>
      </c>
      <c r="L70" s="37">
        <f t="shared" si="4"/>
        <v>98.437380644896777</v>
      </c>
      <c r="M70" s="58">
        <f t="shared" si="5"/>
        <v>21.827069375044417</v>
      </c>
    </row>
    <row r="71" spans="1:13" x14ac:dyDescent="0.2">
      <c r="A71" s="67">
        <v>1968</v>
      </c>
      <c r="B71" s="37">
        <v>2.798954605517817E-11</v>
      </c>
      <c r="C71" s="37">
        <v>244531.89343364374</v>
      </c>
      <c r="D71" s="58">
        <v>0.1105</v>
      </c>
      <c r="E71" s="57">
        <f>+LN(C71)</f>
        <v>12.407101022881436</v>
      </c>
      <c r="F71" s="57">
        <f>+LN(B71)</f>
        <v>-24.299190030639949</v>
      </c>
      <c r="G71" s="58">
        <f>+LN(D71)</f>
        <v>-2.2027397580243298</v>
      </c>
      <c r="H71" s="37">
        <f t="shared" si="6"/>
        <v>23.727001088138834</v>
      </c>
      <c r="I71" s="37">
        <f t="shared" si="7"/>
        <v>15.03775643185925</v>
      </c>
      <c r="J71" s="58">
        <f t="shared" si="8"/>
        <v>4.2069797723620184</v>
      </c>
      <c r="K71" s="37">
        <f t="shared" si="3"/>
        <v>102.70731593862594</v>
      </c>
      <c r="L71" s="37">
        <f t="shared" si="4"/>
        <v>93.477154193786305</v>
      </c>
      <c r="M71" s="58">
        <f t="shared" si="5"/>
        <v>16.229916242822284</v>
      </c>
    </row>
    <row r="72" spans="1:13" x14ac:dyDescent="0.2">
      <c r="A72" s="67">
        <v>1969</v>
      </c>
      <c r="B72" s="37">
        <v>3.0110670329877307E-11</v>
      </c>
      <c r="C72" s="37">
        <v>265412.6790658267</v>
      </c>
      <c r="D72" s="58">
        <v>0.12231</v>
      </c>
      <c r="E72" s="57">
        <f>+LN(C72)</f>
        <v>12.489041173159729</v>
      </c>
      <c r="F72" s="57">
        <f>+LN(B72)</f>
        <v>-24.226141510983371</v>
      </c>
      <c r="G72" s="58">
        <f>+LN(D72)</f>
        <v>-2.1011964734828652</v>
      </c>
      <c r="H72" s="37">
        <f t="shared" si="6"/>
        <v>10.154328454146455</v>
      </c>
      <c r="I72" s="37">
        <f t="shared" si="7"/>
        <v>7.3048519656577326</v>
      </c>
      <c r="J72" s="58">
        <f t="shared" si="8"/>
        <v>8.1940150278292379</v>
      </c>
      <c r="K72" s="37">
        <f t="shared" ref="K72:K121" si="9">100*(G72-G68)</f>
        <v>89.958452345373757</v>
      </c>
      <c r="L72" s="37">
        <f t="shared" ref="L72:L121" si="10">100*(F72-F68)</f>
        <v>75.64003764725058</v>
      </c>
      <c r="M72" s="58">
        <f t="shared" ref="M72:M121" si="11">100*(E72-E68)</f>
        <v>15.656674990829345</v>
      </c>
    </row>
    <row r="73" spans="1:13" x14ac:dyDescent="0.2">
      <c r="A73" s="67">
        <v>1970</v>
      </c>
      <c r="B73" s="37">
        <v>3.4198979725005926E-11</v>
      </c>
      <c r="C73" s="37">
        <v>279700.48464050371</v>
      </c>
      <c r="D73" s="58">
        <v>0.14678000000000002</v>
      </c>
      <c r="E73" s="57">
        <f>+LN(C73)</f>
        <v>12.541474611903972</v>
      </c>
      <c r="F73" s="57">
        <f>+LN(B73)</f>
        <v>-24.098825304907155</v>
      </c>
      <c r="G73" s="58">
        <f>+LN(D73)</f>
        <v>-1.9188204118652201</v>
      </c>
      <c r="H73" s="37">
        <f t="shared" si="6"/>
        <v>18.237606161764507</v>
      </c>
      <c r="I73" s="37">
        <f t="shared" si="7"/>
        <v>12.731620607621608</v>
      </c>
      <c r="J73" s="58">
        <f t="shared" si="8"/>
        <v>5.2433438744243333</v>
      </c>
      <c r="K73" s="37">
        <f t="shared" si="9"/>
        <v>78.170814783814379</v>
      </c>
      <c r="L73" s="37">
        <f t="shared" si="10"/>
        <v>60.713523815795867</v>
      </c>
      <c r="M73" s="58">
        <f t="shared" si="11"/>
        <v>20.256347250587581</v>
      </c>
    </row>
    <row r="74" spans="1:13" x14ac:dyDescent="0.2">
      <c r="A74" s="67">
        <v>1971</v>
      </c>
      <c r="B74" s="37">
        <v>4.6074288245801193E-11</v>
      </c>
      <c r="C74" s="37">
        <v>290222.92238394555</v>
      </c>
      <c r="D74" s="58">
        <v>0.20100000000000001</v>
      </c>
      <c r="E74" s="57">
        <f>+LN(C74)</f>
        <v>12.578404604541438</v>
      </c>
      <c r="F74" s="57">
        <f>+LN(B74)</f>
        <v>-23.800766060222827</v>
      </c>
      <c r="G74" s="58">
        <f>+LN(D74)</f>
        <v>-1.6044503709230613</v>
      </c>
      <c r="H74" s="37">
        <f t="shared" si="6"/>
        <v>31.437004094215879</v>
      </c>
      <c r="I74" s="37">
        <f t="shared" si="7"/>
        <v>29.805924468432821</v>
      </c>
      <c r="J74" s="58">
        <f t="shared" si="8"/>
        <v>3.6929992637466214</v>
      </c>
      <c r="K74" s="37">
        <f t="shared" si="9"/>
        <v>83.555939798265683</v>
      </c>
      <c r="L74" s="37">
        <f t="shared" si="10"/>
        <v>64.880153473571411</v>
      </c>
      <c r="M74" s="58">
        <f t="shared" si="11"/>
        <v>21.337337938362211</v>
      </c>
    </row>
    <row r="75" spans="1:13" x14ac:dyDescent="0.2">
      <c r="A75" s="67">
        <v>1972</v>
      </c>
      <c r="B75" s="37">
        <v>7.3007006543152477E-11</v>
      </c>
      <c r="C75" s="37">
        <v>296250.77145175787</v>
      </c>
      <c r="D75" s="58">
        <v>0.28866999999999998</v>
      </c>
      <c r="E75" s="57">
        <f>+LN(C75)</f>
        <v>12.598961575484655</v>
      </c>
      <c r="F75" s="57">
        <f>+LN(B75)</f>
        <v>-23.340465699342761</v>
      </c>
      <c r="G75" s="58">
        <f>+LN(D75)</f>
        <v>-1.2424711118103708</v>
      </c>
      <c r="H75" s="37">
        <f t="shared" si="6"/>
        <v>36.197925911269046</v>
      </c>
      <c r="I75" s="37">
        <f t="shared" si="7"/>
        <v>46.030036088006554</v>
      </c>
      <c r="J75" s="58">
        <f t="shared" si="8"/>
        <v>2.0556970943216513</v>
      </c>
      <c r="K75" s="37">
        <f t="shared" si="9"/>
        <v>96.026864621395887</v>
      </c>
      <c r="L75" s="37">
        <f t="shared" si="10"/>
        <v>95.872433129718715</v>
      </c>
      <c r="M75" s="58">
        <f t="shared" si="11"/>
        <v>19.186055260321844</v>
      </c>
    </row>
    <row r="76" spans="1:13" x14ac:dyDescent="0.2">
      <c r="A76" s="67">
        <v>1973</v>
      </c>
      <c r="B76" s="37">
        <v>1.1703236831247294E-10</v>
      </c>
      <c r="C76" s="37">
        <v>307346.98647293955</v>
      </c>
      <c r="D76" s="58">
        <v>0.56215000000000004</v>
      </c>
      <c r="E76" s="57">
        <f>+LN(C76)</f>
        <v>12.635732637416222</v>
      </c>
      <c r="F76" s="57">
        <f>+LN(B76)</f>
        <v>-22.868570567148609</v>
      </c>
      <c r="G76" s="58">
        <f>+LN(D76)</f>
        <v>-0.57598656078636834</v>
      </c>
      <c r="H76" s="37">
        <f t="shared" si="6"/>
        <v>66.648455102400249</v>
      </c>
      <c r="I76" s="37">
        <f t="shared" si="7"/>
        <v>47.189513219415247</v>
      </c>
      <c r="J76" s="58">
        <f t="shared" si="8"/>
        <v>3.6771061931567317</v>
      </c>
      <c r="K76" s="37">
        <f t="shared" si="9"/>
        <v>152.5209912696497</v>
      </c>
      <c r="L76" s="37">
        <f t="shared" si="10"/>
        <v>135.75709438347621</v>
      </c>
      <c r="M76" s="58">
        <f t="shared" si="11"/>
        <v>14.669146425649338</v>
      </c>
    </row>
    <row r="77" spans="1:13" x14ac:dyDescent="0.2">
      <c r="A77" s="67">
        <v>1974</v>
      </c>
      <c r="B77" s="37">
        <v>1.4537004103249701E-10</v>
      </c>
      <c r="C77" s="37">
        <v>323961.02631505375</v>
      </c>
      <c r="D77" s="58">
        <v>0.88800000000000001</v>
      </c>
      <c r="E77" s="57">
        <f>+LN(C77)</f>
        <v>12.688378498388078</v>
      </c>
      <c r="F77" s="57">
        <f>+LN(B77)</f>
        <v>-22.651738617227874</v>
      </c>
      <c r="G77" s="58">
        <f>+LN(D77)</f>
        <v>-0.11878353598996698</v>
      </c>
      <c r="H77" s="37">
        <f t="shared" si="6"/>
        <v>45.720302479640132</v>
      </c>
      <c r="I77" s="37">
        <f t="shared" si="7"/>
        <v>21.683194992073496</v>
      </c>
      <c r="J77" s="58">
        <f t="shared" si="8"/>
        <v>5.264586097185564</v>
      </c>
      <c r="K77" s="37">
        <f t="shared" si="9"/>
        <v>180.00368758752532</v>
      </c>
      <c r="L77" s="37">
        <f t="shared" si="10"/>
        <v>144.70866876792812</v>
      </c>
      <c r="M77" s="58">
        <f t="shared" si="11"/>
        <v>14.690388648410568</v>
      </c>
    </row>
    <row r="78" spans="1:13" x14ac:dyDescent="0.2">
      <c r="A78" s="67">
        <v>1975</v>
      </c>
      <c r="B78" s="37">
        <v>4.1110558645102185E-10</v>
      </c>
      <c r="C78" s="37">
        <v>322038.87243462499</v>
      </c>
      <c r="D78" s="58">
        <v>2.6020000000000003</v>
      </c>
      <c r="E78" s="57">
        <f>+LN(C78)</f>
        <v>12.682427539086911</v>
      </c>
      <c r="F78" s="57">
        <f>+LN(B78)</f>
        <v>-21.612171033085126</v>
      </c>
      <c r="G78" s="58">
        <f>+LN(D78)</f>
        <v>0.95628038009031369</v>
      </c>
      <c r="H78" s="37">
        <f t="shared" si="6"/>
        <v>107.50639160802807</v>
      </c>
      <c r="I78" s="37">
        <f t="shared" si="7"/>
        <v>103.95675841427483</v>
      </c>
      <c r="J78" s="58">
        <f t="shared" si="8"/>
        <v>-0.59509593011668471</v>
      </c>
      <c r="K78" s="37">
        <f t="shared" si="9"/>
        <v>256.07307510133751</v>
      </c>
      <c r="L78" s="37">
        <f t="shared" si="10"/>
        <v>218.85950271377013</v>
      </c>
      <c r="M78" s="58">
        <f t="shared" si="11"/>
        <v>10.402293454547262</v>
      </c>
    </row>
    <row r="79" spans="1:13" x14ac:dyDescent="0.2">
      <c r="A79" s="67">
        <v>1976</v>
      </c>
      <c r="B79" s="37">
        <v>2.2364712026555287E-9</v>
      </c>
      <c r="C79" s="37">
        <v>322000.62061610894</v>
      </c>
      <c r="D79" s="58">
        <v>9.2729999999999997</v>
      </c>
      <c r="E79" s="57">
        <f>+LN(C79)</f>
        <v>12.682308751903909</v>
      </c>
      <c r="F79" s="57">
        <f>+LN(B79)</f>
        <v>-19.918366569214765</v>
      </c>
      <c r="G79" s="58">
        <f>+LN(D79)</f>
        <v>2.2271069518180888</v>
      </c>
      <c r="H79" s="37">
        <f t="shared" si="6"/>
        <v>127.08265717277752</v>
      </c>
      <c r="I79" s="37">
        <f t="shared" si="7"/>
        <v>169.3804463870361</v>
      </c>
      <c r="J79" s="58">
        <f t="shared" si="8"/>
        <v>-1.1878718300195601E-2</v>
      </c>
      <c r="K79" s="37">
        <f t="shared" si="9"/>
        <v>346.95780636284599</v>
      </c>
      <c r="L79" s="37">
        <f t="shared" si="10"/>
        <v>342.20991301279969</v>
      </c>
      <c r="M79" s="58">
        <f t="shared" si="11"/>
        <v>8.3347176419254154</v>
      </c>
    </row>
    <row r="80" spans="1:13" x14ac:dyDescent="0.2">
      <c r="A80" s="67">
        <v>1977</v>
      </c>
      <c r="B80" s="37">
        <v>6.1733529718086021E-9</v>
      </c>
      <c r="C80" s="37">
        <v>342564.16071999964</v>
      </c>
      <c r="D80" s="58">
        <v>20.856000000000002</v>
      </c>
      <c r="E80" s="57">
        <f>+LN(C80)</f>
        <v>12.744214249709579</v>
      </c>
      <c r="F80" s="57">
        <f>+LN(B80)</f>
        <v>-18.90302371522305</v>
      </c>
      <c r="G80" s="58">
        <f>+LN(D80)</f>
        <v>3.0376416766312007</v>
      </c>
      <c r="H80" s="37">
        <f t="shared" si="6"/>
        <v>81.053472481311189</v>
      </c>
      <c r="I80" s="37">
        <f t="shared" si="7"/>
        <v>101.53428539917151</v>
      </c>
      <c r="J80" s="58">
        <f t="shared" si="8"/>
        <v>6.1905497805669896</v>
      </c>
      <c r="K80" s="37">
        <f t="shared" si="9"/>
        <v>361.36282374175693</v>
      </c>
      <c r="L80" s="37">
        <f t="shared" si="10"/>
        <v>396.55468519255589</v>
      </c>
      <c r="M80" s="58">
        <f t="shared" si="11"/>
        <v>10.848161229335673</v>
      </c>
    </row>
    <row r="81" spans="1:13" x14ac:dyDescent="0.2">
      <c r="A81" s="67">
        <v>1978</v>
      </c>
      <c r="B81" s="37">
        <v>1.7008186920530121E-8</v>
      </c>
      <c r="C81" s="37">
        <v>331525.32342659181</v>
      </c>
      <c r="D81" s="58">
        <v>56.334000000000003</v>
      </c>
      <c r="E81" s="57">
        <f>+LN(C81)</f>
        <v>12.711459476117579</v>
      </c>
      <c r="F81" s="57">
        <f>+LN(B81)</f>
        <v>-17.889571025253748</v>
      </c>
      <c r="G81" s="58">
        <f>+LN(D81)</f>
        <v>4.0312982605044656</v>
      </c>
      <c r="H81" s="37">
        <f t="shared" si="6"/>
        <v>99.365658387326491</v>
      </c>
      <c r="I81" s="37">
        <f t="shared" si="7"/>
        <v>101.34526899693022</v>
      </c>
      <c r="J81" s="58">
        <f t="shared" si="8"/>
        <v>-3.2754773591999964</v>
      </c>
      <c r="K81" s="37">
        <f t="shared" si="9"/>
        <v>415.00817964944321</v>
      </c>
      <c r="L81" s="37">
        <f t="shared" si="10"/>
        <v>476.21675919741267</v>
      </c>
      <c r="M81" s="58">
        <f t="shared" si="11"/>
        <v>2.3080977729501129</v>
      </c>
    </row>
    <row r="82" spans="1:13" x14ac:dyDescent="0.2">
      <c r="A82" s="67">
        <v>1979</v>
      </c>
      <c r="B82" s="37">
        <v>4.4137958268567222E-8</v>
      </c>
      <c r="C82" s="37">
        <v>354521.0416577913</v>
      </c>
      <c r="D82" s="58">
        <v>138.29000000000002</v>
      </c>
      <c r="E82" s="57">
        <f>+LN(C82)</f>
        <v>12.778522979068121</v>
      </c>
      <c r="F82" s="57">
        <f>+LN(B82)</f>
        <v>-16.935945692997187</v>
      </c>
      <c r="G82" s="58">
        <f>+LN(D82)</f>
        <v>4.9293529294765674</v>
      </c>
      <c r="H82" s="37">
        <f t="shared" si="6"/>
        <v>89.805466897210181</v>
      </c>
      <c r="I82" s="37">
        <f t="shared" si="7"/>
        <v>95.362533225656065</v>
      </c>
      <c r="J82" s="58">
        <f t="shared" si="8"/>
        <v>6.7063502950542642</v>
      </c>
      <c r="K82" s="37">
        <f t="shared" si="9"/>
        <v>397.30725493862542</v>
      </c>
      <c r="L82" s="37">
        <f t="shared" si="10"/>
        <v>467.62253400879388</v>
      </c>
      <c r="M82" s="58">
        <f t="shared" si="11"/>
        <v>9.6095439981210617</v>
      </c>
    </row>
    <row r="83" spans="1:13" x14ac:dyDescent="0.2">
      <c r="A83" s="67">
        <v>1980</v>
      </c>
      <c r="B83" s="37">
        <v>8.8613604128266035E-8</v>
      </c>
      <c r="C83" s="37">
        <v>359945.62767109094</v>
      </c>
      <c r="D83" s="58">
        <v>273.5</v>
      </c>
      <c r="E83" s="57">
        <f>+LN(C83)</f>
        <v>12.793708264778502</v>
      </c>
      <c r="F83" s="57">
        <f>+LN(B83)</f>
        <v>-16.238980445656519</v>
      </c>
      <c r="G83" s="58">
        <f>+LN(D83)</f>
        <v>5.6113016218620357</v>
      </c>
      <c r="H83" s="37">
        <f t="shared" si="6"/>
        <v>68.194869238546829</v>
      </c>
      <c r="I83" s="37">
        <f t="shared" si="7"/>
        <v>69.696524734066756</v>
      </c>
      <c r="J83" s="58">
        <f t="shared" si="8"/>
        <v>1.5185285710380469</v>
      </c>
      <c r="K83" s="37">
        <f t="shared" si="9"/>
        <v>338.41946700439468</v>
      </c>
      <c r="L83" s="37">
        <f t="shared" si="10"/>
        <v>367.93861235582455</v>
      </c>
      <c r="M83" s="58">
        <f t="shared" si="11"/>
        <v>11.139951287459304</v>
      </c>
    </row>
    <row r="84" spans="1:13" x14ac:dyDescent="0.2">
      <c r="A84" s="67">
        <v>1981</v>
      </c>
      <c r="B84" s="37">
        <v>1.8119334174253118E-7</v>
      </c>
      <c r="C84" s="37">
        <v>341046.11442403361</v>
      </c>
      <c r="D84" s="58">
        <v>460.95</v>
      </c>
      <c r="E84" s="57">
        <f>+LN(C84)</f>
        <v>12.739772980037563</v>
      </c>
      <c r="F84" s="57">
        <f>+LN(B84)</f>
        <v>-15.523701189362928</v>
      </c>
      <c r="G84" s="58">
        <f>+LN(D84)</f>
        <v>6.1332895772446037</v>
      </c>
      <c r="H84" s="37">
        <f t="shared" si="6"/>
        <v>52.198795538256789</v>
      </c>
      <c r="I84" s="37">
        <f t="shared" si="7"/>
        <v>71.527925629359146</v>
      </c>
      <c r="J84" s="58">
        <f t="shared" si="8"/>
        <v>-5.3935284740939338</v>
      </c>
      <c r="K84" s="37">
        <f t="shared" si="9"/>
        <v>309.56479006134032</v>
      </c>
      <c r="L84" s="37">
        <f t="shared" si="10"/>
        <v>337.93225258601217</v>
      </c>
      <c r="M84" s="58">
        <f t="shared" si="11"/>
        <v>-0.44412696720161904</v>
      </c>
    </row>
    <row r="85" spans="1:13" x14ac:dyDescent="0.2">
      <c r="A85" s="67">
        <v>1982</v>
      </c>
      <c r="B85" s="37">
        <v>4.797578436927458E-7</v>
      </c>
      <c r="C85" s="37">
        <v>329577.28478637768</v>
      </c>
      <c r="D85" s="58">
        <v>1480</v>
      </c>
      <c r="E85" s="57">
        <f>+LN(C85)</f>
        <v>12.705566157125475</v>
      </c>
      <c r="F85" s="57">
        <f>+LN(B85)</f>
        <v>-14.549984352650315</v>
      </c>
      <c r="G85" s="58">
        <f>+LN(D85)</f>
        <v>7.2997973667581606</v>
      </c>
      <c r="H85" s="37">
        <f t="shared" si="6"/>
        <v>116.65077895135569</v>
      </c>
      <c r="I85" s="37">
        <f t="shared" si="7"/>
        <v>97.371683671261337</v>
      </c>
      <c r="J85" s="58">
        <f t="shared" si="8"/>
        <v>-3.4206822912087986</v>
      </c>
      <c r="K85" s="37">
        <f t="shared" si="9"/>
        <v>326.84991062536949</v>
      </c>
      <c r="L85" s="37">
        <f t="shared" si="10"/>
        <v>333.9586672603433</v>
      </c>
      <c r="M85" s="58">
        <f t="shared" si="11"/>
        <v>-0.58933189921042128</v>
      </c>
    </row>
    <row r="86" spans="1:13" x14ac:dyDescent="0.2">
      <c r="A86" s="67">
        <v>1983</v>
      </c>
      <c r="B86" s="37">
        <v>2.129209122700767E-6</v>
      </c>
      <c r="C86" s="37">
        <v>343330.77071269281</v>
      </c>
      <c r="D86" s="58">
        <v>6990</v>
      </c>
      <c r="E86" s="57">
        <f>+LN(C86)</f>
        <v>12.746449607566241</v>
      </c>
      <c r="F86" s="57">
        <f>+LN(B86)</f>
        <v>-13.059759951089653</v>
      </c>
      <c r="G86" s="58">
        <f>+LN(D86)</f>
        <v>8.8522358352278552</v>
      </c>
      <c r="H86" s="37">
        <f t="shared" si="6"/>
        <v>155.24384684696946</v>
      </c>
      <c r="I86" s="37">
        <f t="shared" si="7"/>
        <v>149.02244015606615</v>
      </c>
      <c r="J86" s="58">
        <f t="shared" si="8"/>
        <v>4.0883450440766467</v>
      </c>
      <c r="K86" s="37">
        <f t="shared" si="9"/>
        <v>392.28829057512877</v>
      </c>
      <c r="L86" s="37">
        <f t="shared" si="10"/>
        <v>387.61857419075341</v>
      </c>
      <c r="M86" s="58">
        <f t="shared" si="11"/>
        <v>-3.2073371501880388</v>
      </c>
    </row>
    <row r="87" spans="1:13" x14ac:dyDescent="0.2">
      <c r="A87" s="67">
        <v>1984</v>
      </c>
      <c r="B87" s="37">
        <v>1.5473423769382347E-5</v>
      </c>
      <c r="C87" s="37">
        <v>350103.52456306817</v>
      </c>
      <c r="D87" s="58">
        <v>43480</v>
      </c>
      <c r="E87" s="57">
        <f>+LN(C87)</f>
        <v>12.765984174195903</v>
      </c>
      <c r="F87" s="57">
        <f>+LN(B87)</f>
        <v>-11.076386601164073</v>
      </c>
      <c r="G87" s="58">
        <f>+LN(D87)</f>
        <v>10.680056341235145</v>
      </c>
      <c r="H87" s="37">
        <f t="shared" si="6"/>
        <v>182.78205060072904</v>
      </c>
      <c r="I87" s="37">
        <f t="shared" si="7"/>
        <v>198.33733499255803</v>
      </c>
      <c r="J87" s="58">
        <f t="shared" si="8"/>
        <v>1.9534566629662464</v>
      </c>
      <c r="K87" s="37">
        <f t="shared" si="9"/>
        <v>506.87547193731098</v>
      </c>
      <c r="L87" s="37">
        <f t="shared" si="10"/>
        <v>516.25938444924464</v>
      </c>
      <c r="M87" s="58">
        <f t="shared" si="11"/>
        <v>-2.7724090582598393</v>
      </c>
    </row>
    <row r="88" spans="1:13" x14ac:dyDescent="0.2">
      <c r="A88" s="67">
        <v>1985</v>
      </c>
      <c r="B88" s="37">
        <v>1.1948265705364767E-4</v>
      </c>
      <c r="C88" s="37">
        <v>325988.24123279663</v>
      </c>
      <c r="D88" s="58">
        <v>300600</v>
      </c>
      <c r="E88" s="57">
        <f>+LN(C88)</f>
        <v>12.694616589860265</v>
      </c>
      <c r="F88" s="57">
        <f>+LN(B88)</f>
        <v>-9.0323393263831573</v>
      </c>
      <c r="G88" s="58">
        <f>+LN(D88)</f>
        <v>12.613535756301012</v>
      </c>
      <c r="H88" s="37">
        <f t="shared" si="6"/>
        <v>193.34794150658664</v>
      </c>
      <c r="I88" s="37">
        <f t="shared" si="7"/>
        <v>204.40472747809153</v>
      </c>
      <c r="J88" s="58">
        <f t="shared" si="8"/>
        <v>-7.1367584335638057</v>
      </c>
      <c r="K88" s="37">
        <f t="shared" si="9"/>
        <v>648.02461790564075</v>
      </c>
      <c r="L88" s="37">
        <f t="shared" si="10"/>
        <v>649.13618629797702</v>
      </c>
      <c r="M88" s="58">
        <f t="shared" si="11"/>
        <v>-4.5156390177297112</v>
      </c>
    </row>
    <row r="89" spans="1:13" x14ac:dyDescent="0.2">
      <c r="A89" s="67">
        <v>1986</v>
      </c>
      <c r="B89" s="37">
        <v>2.2712886525329327E-4</v>
      </c>
      <c r="C89" s="37">
        <v>348867.84340016212</v>
      </c>
      <c r="D89" s="58">
        <v>557680</v>
      </c>
      <c r="E89" s="57">
        <f>+LN(C89)</f>
        <v>12.7624484572643</v>
      </c>
      <c r="F89" s="57">
        <f>+LN(B89)</f>
        <v>-8.3899930132164418</v>
      </c>
      <c r="G89" s="58">
        <f>+LN(D89)</f>
        <v>13.23154060016028</v>
      </c>
      <c r="H89" s="37">
        <f t="shared" si="6"/>
        <v>61.800484385926779</v>
      </c>
      <c r="I89" s="37">
        <f t="shared" si="7"/>
        <v>64.234631316671553</v>
      </c>
      <c r="J89" s="58">
        <f t="shared" si="8"/>
        <v>6.7831867404034796</v>
      </c>
      <c r="K89" s="37">
        <f t="shared" si="9"/>
        <v>593.17432334021191</v>
      </c>
      <c r="L89" s="37">
        <f t="shared" si="10"/>
        <v>615.99913394338728</v>
      </c>
      <c r="M89" s="58">
        <f t="shared" si="11"/>
        <v>5.688230013882567</v>
      </c>
    </row>
    <row r="90" spans="1:13" x14ac:dyDescent="0.2">
      <c r="A90" s="67">
        <v>1987</v>
      </c>
      <c r="B90" s="37">
        <v>5.254194251095906E-4</v>
      </c>
      <c r="C90" s="37">
        <v>358180.7400443168</v>
      </c>
      <c r="D90" s="58">
        <v>1253980</v>
      </c>
      <c r="E90" s="57">
        <f>+LN(C90)</f>
        <v>12.788792998442659</v>
      </c>
      <c r="F90" s="57">
        <f>+LN(B90)</f>
        <v>-7.5513137093567124</v>
      </c>
      <c r="G90" s="58">
        <f>+LN(D90)</f>
        <v>14.041833051084499</v>
      </c>
      <c r="H90" s="37">
        <f t="shared" si="6"/>
        <v>81.029245092421931</v>
      </c>
      <c r="I90" s="37">
        <f t="shared" si="7"/>
        <v>83.867930385972926</v>
      </c>
      <c r="J90" s="58">
        <f t="shared" si="8"/>
        <v>2.6344541178358938</v>
      </c>
      <c r="K90" s="37">
        <f t="shared" si="9"/>
        <v>518.9597215856644</v>
      </c>
      <c r="L90" s="37">
        <f t="shared" si="10"/>
        <v>550.84462417329405</v>
      </c>
      <c r="M90" s="58">
        <f t="shared" si="11"/>
        <v>4.2343390876418141</v>
      </c>
    </row>
    <row r="91" spans="1:13" x14ac:dyDescent="0.2">
      <c r="A91" s="67">
        <v>1988</v>
      </c>
      <c r="B91" s="37">
        <v>2.3273717318343053E-3</v>
      </c>
      <c r="C91" s="37">
        <v>351917.33901634347</v>
      </c>
      <c r="D91" s="58">
        <v>5487670</v>
      </c>
      <c r="E91" s="57">
        <f>+LN(C91)</f>
        <v>12.77115159466287</v>
      </c>
      <c r="F91" s="57">
        <f>+LN(B91)</f>
        <v>-6.0630156601772818</v>
      </c>
      <c r="G91" s="58">
        <f>+LN(D91)</f>
        <v>15.518014315384571</v>
      </c>
      <c r="H91" s="37">
        <f t="shared" si="6"/>
        <v>147.61812643000721</v>
      </c>
      <c r="I91" s="37">
        <f t="shared" si="7"/>
        <v>148.82980491794308</v>
      </c>
      <c r="J91" s="58">
        <f t="shared" si="8"/>
        <v>-1.76414037797894</v>
      </c>
      <c r="K91" s="37">
        <f t="shared" si="9"/>
        <v>483.79579741494251</v>
      </c>
      <c r="L91" s="37">
        <f t="shared" si="10"/>
        <v>501.33709409867907</v>
      </c>
      <c r="M91" s="58">
        <f t="shared" si="11"/>
        <v>0.51674204669662771</v>
      </c>
    </row>
    <row r="92" spans="1:13" x14ac:dyDescent="0.2">
      <c r="A92" s="67">
        <v>1989</v>
      </c>
      <c r="B92" s="37">
        <v>7.3998069032225486E-2</v>
      </c>
      <c r="C92" s="37">
        <v>327497.09355856467</v>
      </c>
      <c r="D92" s="58">
        <v>230560400</v>
      </c>
      <c r="E92" s="57">
        <f>+LN(C92)</f>
        <v>12.699234459387727</v>
      </c>
      <c r="F92" s="57">
        <f>+LN(B92)</f>
        <v>-2.6037162802775407</v>
      </c>
      <c r="G92" s="58">
        <f>+LN(D92)</f>
        <v>19.256023425120297</v>
      </c>
      <c r="H92" s="37">
        <f t="shared" si="6"/>
        <v>373.80091097357263</v>
      </c>
      <c r="I92" s="37">
        <f t="shared" si="7"/>
        <v>345.92993798997412</v>
      </c>
      <c r="J92" s="58">
        <f t="shared" si="8"/>
        <v>-7.1917135275143096</v>
      </c>
      <c r="K92" s="37">
        <f t="shared" si="9"/>
        <v>664.24876688192853</v>
      </c>
      <c r="L92" s="37">
        <f t="shared" si="10"/>
        <v>642.86230461056175</v>
      </c>
      <c r="M92" s="58">
        <f t="shared" si="11"/>
        <v>0.4617869527461238</v>
      </c>
    </row>
    <row r="93" spans="1:13" x14ac:dyDescent="0.2">
      <c r="A93" s="67">
        <v>1990</v>
      </c>
      <c r="B93" s="37">
        <v>1.7862873763563358</v>
      </c>
      <c r="C93" s="37">
        <v>320579.77808835148</v>
      </c>
      <c r="D93" s="58">
        <v>2700327300</v>
      </c>
      <c r="E93" s="57">
        <f>+LN(C93)</f>
        <v>12.677886441960379</v>
      </c>
      <c r="F93" s="57">
        <f>+LN(B93)</f>
        <v>0.58013937452522957</v>
      </c>
      <c r="G93" s="58">
        <f>+LN(D93)</f>
        <v>21.716638824832096</v>
      </c>
      <c r="H93" s="37">
        <f t="shared" si="6"/>
        <v>246.06153997117985</v>
      </c>
      <c r="I93" s="37">
        <f t="shared" si="7"/>
        <v>318.38556548027702</v>
      </c>
      <c r="J93" s="58">
        <f t="shared" si="8"/>
        <v>-2.1348017427348154</v>
      </c>
      <c r="K93" s="37">
        <f t="shared" si="9"/>
        <v>848.50982246718161</v>
      </c>
      <c r="L93" s="37">
        <f t="shared" si="10"/>
        <v>897.01323877416712</v>
      </c>
      <c r="M93" s="58">
        <f t="shared" si="11"/>
        <v>-8.4562015303921712</v>
      </c>
    </row>
    <row r="94" spans="1:13" x14ac:dyDescent="0.2">
      <c r="A94" s="67">
        <v>1991</v>
      </c>
      <c r="B94" s="37">
        <v>4.8528372140615783</v>
      </c>
      <c r="C94" s="37">
        <v>354459.2179879676</v>
      </c>
      <c r="D94" s="58">
        <v>6869700000</v>
      </c>
      <c r="E94" s="57">
        <f>+LN(C94)</f>
        <v>12.778348577399981</v>
      </c>
      <c r="F94" s="57">
        <f>+LN(B94)</f>
        <v>1.5795635264979448</v>
      </c>
      <c r="G94" s="58">
        <f>+LN(D94)</f>
        <v>22.650386274104918</v>
      </c>
      <c r="H94" s="37">
        <f t="shared" si="6"/>
        <v>93.374744927282194</v>
      </c>
      <c r="I94" s="37">
        <f t="shared" si="7"/>
        <v>99.942415197271529</v>
      </c>
      <c r="J94" s="58">
        <f t="shared" si="8"/>
        <v>10.046213543960292</v>
      </c>
      <c r="K94" s="37">
        <f t="shared" si="9"/>
        <v>860.85532230204183</v>
      </c>
      <c r="L94" s="37">
        <f t="shared" si="10"/>
        <v>913.08772358546571</v>
      </c>
      <c r="M94" s="58">
        <f t="shared" si="11"/>
        <v>-1.0444421042677732</v>
      </c>
    </row>
    <row r="95" spans="1:13" x14ac:dyDescent="0.2">
      <c r="A95" s="67">
        <v>1992</v>
      </c>
      <c r="B95" s="37">
        <v>6.0611908116074629</v>
      </c>
      <c r="C95" s="37">
        <v>389173.59450959368</v>
      </c>
      <c r="D95" s="58">
        <v>10489000000</v>
      </c>
      <c r="E95" s="57">
        <f>+LN(C95)</f>
        <v>12.871780781436344</v>
      </c>
      <c r="F95" s="57">
        <f>+LN(B95)</f>
        <v>1.8019062843425142</v>
      </c>
      <c r="G95" s="58">
        <f>+LN(D95)</f>
        <v>23.07359292592588</v>
      </c>
      <c r="H95" s="37">
        <f t="shared" si="6"/>
        <v>42.320665182096207</v>
      </c>
      <c r="I95" s="37">
        <f t="shared" si="7"/>
        <v>22.234275784456937</v>
      </c>
      <c r="J95" s="58">
        <f t="shared" si="8"/>
        <v>9.3432204036362876</v>
      </c>
      <c r="K95" s="37">
        <f t="shared" si="9"/>
        <v>755.55786105413085</v>
      </c>
      <c r="L95" s="37">
        <f t="shared" si="10"/>
        <v>786.49219445197969</v>
      </c>
      <c r="M95" s="58">
        <f t="shared" si="11"/>
        <v>10.062918677347454</v>
      </c>
    </row>
    <row r="96" spans="1:13" x14ac:dyDescent="0.2">
      <c r="A96" s="67">
        <v>1993</v>
      </c>
      <c r="B96" s="37">
        <v>6.7043754409899785</v>
      </c>
      <c r="C96" s="37">
        <v>411107.47195986693</v>
      </c>
      <c r="D96" s="58">
        <v>13727200000</v>
      </c>
      <c r="E96" s="57">
        <f>+LN(C96)</f>
        <v>12.926609948249542</v>
      </c>
      <c r="F96" s="57">
        <f>+LN(B96)</f>
        <v>1.9027603641460031</v>
      </c>
      <c r="G96" s="58">
        <f>+LN(D96)</f>
        <v>23.342645102935684</v>
      </c>
      <c r="H96" s="37">
        <f t="shared" si="6"/>
        <v>26.905217700980444</v>
      </c>
      <c r="I96" s="37">
        <f t="shared" si="7"/>
        <v>10.085407980348894</v>
      </c>
      <c r="J96" s="58">
        <f t="shared" si="8"/>
        <v>5.4829166813197716</v>
      </c>
      <c r="K96" s="37">
        <f t="shared" si="9"/>
        <v>408.6621677815387</v>
      </c>
      <c r="L96" s="37">
        <f t="shared" si="10"/>
        <v>450.64766444235443</v>
      </c>
      <c r="M96" s="58">
        <f t="shared" si="11"/>
        <v>22.737548886181536</v>
      </c>
    </row>
    <row r="97" spans="1:13" x14ac:dyDescent="0.2">
      <c r="A97" s="67">
        <v>1994</v>
      </c>
      <c r="B97" s="37">
        <v>6.984439493097975</v>
      </c>
      <c r="C97" s="37">
        <v>435282.15842706844</v>
      </c>
      <c r="D97" s="58">
        <v>15508706000</v>
      </c>
      <c r="E97" s="57">
        <f>+LN(C97)</f>
        <v>12.983749739857007</v>
      </c>
      <c r="F97" s="57">
        <f>+LN(B97)</f>
        <v>1.9436847451223842</v>
      </c>
      <c r="G97" s="58">
        <f>+LN(D97)</f>
        <v>23.464667380609246</v>
      </c>
      <c r="H97" s="37">
        <f t="shared" si="6"/>
        <v>12.202227767356177</v>
      </c>
      <c r="I97" s="37">
        <f t="shared" si="7"/>
        <v>4.092438097638107</v>
      </c>
      <c r="J97" s="58">
        <f t="shared" si="8"/>
        <v>5.7139791607465185</v>
      </c>
      <c r="K97" s="37">
        <f t="shared" si="9"/>
        <v>174.80285557771504</v>
      </c>
      <c r="L97" s="37">
        <f t="shared" si="10"/>
        <v>136.35453705971545</v>
      </c>
      <c r="M97" s="58">
        <f t="shared" si="11"/>
        <v>30.586329789662869</v>
      </c>
    </row>
    <row r="98" spans="1:13" x14ac:dyDescent="0.2">
      <c r="A98" s="67">
        <v>1995</v>
      </c>
      <c r="B98" s="37">
        <v>7.2202440035809685</v>
      </c>
      <c r="C98" s="37">
        <v>423238.31440501037</v>
      </c>
      <c r="D98" s="58">
        <v>15768137000</v>
      </c>
      <c r="E98" s="57">
        <f>+LN(C98)</f>
        <v>12.955690690411666</v>
      </c>
      <c r="F98" s="57">
        <f>+LN(B98)</f>
        <v>1.9768887478435089</v>
      </c>
      <c r="G98" s="58">
        <f>+LN(D98)</f>
        <v>23.481257095242089</v>
      </c>
      <c r="H98" s="37">
        <f t="shared" si="6"/>
        <v>1.6589714632843311</v>
      </c>
      <c r="I98" s="37">
        <f t="shared" si="7"/>
        <v>3.320400272112467</v>
      </c>
      <c r="J98" s="58">
        <f t="shared" si="8"/>
        <v>-2.8059049445340989</v>
      </c>
      <c r="K98" s="37">
        <f t="shared" si="9"/>
        <v>83.087082113717159</v>
      </c>
      <c r="L98" s="37">
        <f t="shared" si="10"/>
        <v>39.732522134556405</v>
      </c>
      <c r="M98" s="58">
        <f t="shared" si="11"/>
        <v>17.734211301168479</v>
      </c>
    </row>
    <row r="99" spans="1:13" x14ac:dyDescent="0.2">
      <c r="A99" s="67">
        <v>1996</v>
      </c>
      <c r="B99" s="37">
        <v>7.2314816937413919</v>
      </c>
      <c r="C99" s="37">
        <v>446076.15992470086</v>
      </c>
      <c r="D99" s="58">
        <v>17765715000</v>
      </c>
      <c r="E99" s="57">
        <f>+LN(C99)</f>
        <v>13.008244978587008</v>
      </c>
      <c r="F99" s="57">
        <f>+LN(B99)</f>
        <v>1.9784439520676687</v>
      </c>
      <c r="G99" s="58">
        <f>+LN(D99)</f>
        <v>23.600536313287503</v>
      </c>
      <c r="H99" s="37">
        <f t="shared" si="6"/>
        <v>11.927921804541342</v>
      </c>
      <c r="I99" s="37">
        <f t="shared" si="7"/>
        <v>0.15552042241597785</v>
      </c>
      <c r="J99" s="58">
        <f t="shared" si="8"/>
        <v>5.2554288175342023</v>
      </c>
      <c r="K99" s="37">
        <f t="shared" si="9"/>
        <v>52.694338736162294</v>
      </c>
      <c r="L99" s="37">
        <f t="shared" si="10"/>
        <v>17.653766772515446</v>
      </c>
      <c r="M99" s="58">
        <f t="shared" si="11"/>
        <v>13.646419715066394</v>
      </c>
    </row>
    <row r="100" spans="1:13" x14ac:dyDescent="0.2">
      <c r="A100" s="67">
        <v>1997</v>
      </c>
      <c r="B100" s="37">
        <v>7.2697064867236856</v>
      </c>
      <c r="C100" s="37">
        <v>482284.3388121684</v>
      </c>
      <c r="D100" s="58">
        <v>20449269000</v>
      </c>
      <c r="E100" s="57">
        <f>+LN(C100)</f>
        <v>13.086289133649617</v>
      </c>
      <c r="F100" s="57">
        <f>+LN(B100)</f>
        <v>1.9837159175149588</v>
      </c>
      <c r="G100" s="58">
        <f>+LN(D100)</f>
        <v>23.741212973075058</v>
      </c>
      <c r="H100" s="37">
        <f t="shared" si="6"/>
        <v>14.067665978755528</v>
      </c>
      <c r="I100" s="37">
        <f t="shared" si="7"/>
        <v>0.52719654472901389</v>
      </c>
      <c r="J100" s="58">
        <f t="shared" si="8"/>
        <v>7.8044155062608311</v>
      </c>
      <c r="K100" s="37">
        <f t="shared" si="9"/>
        <v>39.856787013937378</v>
      </c>
      <c r="L100" s="37">
        <f t="shared" si="10"/>
        <v>8.0955553368955648</v>
      </c>
      <c r="M100" s="58">
        <f t="shared" si="11"/>
        <v>15.967918540007453</v>
      </c>
    </row>
    <row r="101" spans="1:13" x14ac:dyDescent="0.2">
      <c r="A101" s="67">
        <v>1998</v>
      </c>
      <c r="B101" s="37">
        <v>7.3340469538416446</v>
      </c>
      <c r="C101" s="37">
        <v>501390.89178460382</v>
      </c>
      <c r="D101" s="58">
        <v>20824738000</v>
      </c>
      <c r="E101" s="57">
        <f>+LN(C101)</f>
        <v>13.12514129897413</v>
      </c>
      <c r="F101" s="57">
        <f>+LN(B101)</f>
        <v>1.9925274718432087</v>
      </c>
      <c r="G101" s="58">
        <f>+LN(D101)</f>
        <v>23.759407443887763</v>
      </c>
      <c r="H101" s="37">
        <f t="shared" si="6"/>
        <v>1.8194470812705532</v>
      </c>
      <c r="I101" s="37">
        <f t="shared" si="7"/>
        <v>0.88115543282498709</v>
      </c>
      <c r="J101" s="58">
        <f t="shared" si="8"/>
        <v>3.8852165324513521</v>
      </c>
      <c r="K101" s="37">
        <f t="shared" si="9"/>
        <v>29.474006327851754</v>
      </c>
      <c r="L101" s="37">
        <f t="shared" si="10"/>
        <v>4.8842726720824459</v>
      </c>
      <c r="M101" s="58">
        <f t="shared" si="11"/>
        <v>14.139155911712287</v>
      </c>
    </row>
    <row r="102" spans="1:13" x14ac:dyDescent="0.2">
      <c r="A102" s="67">
        <v>1999</v>
      </c>
      <c r="B102" s="37">
        <v>7.25132864496626</v>
      </c>
      <c r="C102" s="37">
        <v>484283.92779879423</v>
      </c>
      <c r="D102" s="58">
        <v>20509266000</v>
      </c>
      <c r="E102" s="57">
        <f>+LN(C102)</f>
        <v>13.090426641383472</v>
      </c>
      <c r="F102" s="57">
        <f>+LN(B102)</f>
        <v>1.9811847134509255</v>
      </c>
      <c r="G102" s="58">
        <f>+LN(D102)</f>
        <v>23.744142620969544</v>
      </c>
      <c r="H102" s="37">
        <f t="shared" si="6"/>
        <v>-1.5264822918219068</v>
      </c>
      <c r="I102" s="37">
        <f t="shared" si="7"/>
        <v>-1.1342758392283159</v>
      </c>
      <c r="J102" s="58">
        <f t="shared" si="8"/>
        <v>-3.4714657590658504</v>
      </c>
      <c r="K102" s="37">
        <f t="shared" si="9"/>
        <v>26.288552572745516</v>
      </c>
      <c r="L102" s="37">
        <f t="shared" si="10"/>
        <v>0.42959656074166297</v>
      </c>
      <c r="M102" s="58">
        <f t="shared" si="11"/>
        <v>13.473595097180535</v>
      </c>
    </row>
    <row r="103" spans="1:13" x14ac:dyDescent="0.2">
      <c r="A103" s="67">
        <v>2000</v>
      </c>
      <c r="B103" s="37">
        <v>7.2401169767005058</v>
      </c>
      <c r="C103" s="37">
        <v>480578.04121097724</v>
      </c>
      <c r="D103" s="58">
        <v>18743118000</v>
      </c>
      <c r="E103" s="57">
        <f>+LN(C103)</f>
        <v>13.082744910876494</v>
      </c>
      <c r="F103" s="57">
        <f>+LN(B103)</f>
        <v>1.9796373632699342</v>
      </c>
      <c r="G103" s="58">
        <f>+LN(D103)</f>
        <v>23.654092481987163</v>
      </c>
      <c r="H103" s="37">
        <f t="shared" si="6"/>
        <v>-9.0050138982380901</v>
      </c>
      <c r="I103" s="37">
        <f t="shared" si="7"/>
        <v>-0.15473501809912804</v>
      </c>
      <c r="J103" s="58">
        <f t="shared" si="8"/>
        <v>-0.76817305069774022</v>
      </c>
      <c r="K103" s="37">
        <f t="shared" si="9"/>
        <v>5.3556168699660844</v>
      </c>
      <c r="L103" s="37">
        <f t="shared" si="10"/>
        <v>0.11934112022655707</v>
      </c>
      <c r="M103" s="58">
        <f t="shared" si="11"/>
        <v>7.4499932289485926</v>
      </c>
    </row>
    <row r="104" spans="1:13" x14ac:dyDescent="0.2">
      <c r="A104" s="67">
        <v>2001</v>
      </c>
      <c r="B104" s="37">
        <v>7.1629832909750846</v>
      </c>
      <c r="C104" s="37">
        <v>460103.37038446066</v>
      </c>
      <c r="D104" s="58">
        <v>17853566000</v>
      </c>
      <c r="E104" s="57">
        <f>+LN(C104)</f>
        <v>13.039206461447007</v>
      </c>
      <c r="F104" s="57">
        <f>+LN(B104)</f>
        <v>1.9689265549442778</v>
      </c>
      <c r="G104" s="58">
        <f>+LN(D104)</f>
        <v>23.605469101129874</v>
      </c>
      <c r="H104" s="37">
        <f t="shared" si="6"/>
        <v>-4.8623380857289789</v>
      </c>
      <c r="I104" s="37">
        <f t="shared" si="7"/>
        <v>-1.0710808325656407</v>
      </c>
      <c r="J104" s="58">
        <f t="shared" si="8"/>
        <v>-4.3538449429487258</v>
      </c>
      <c r="K104" s="37">
        <f t="shared" si="9"/>
        <v>-13.574387194518422</v>
      </c>
      <c r="L104" s="37">
        <f t="shared" si="10"/>
        <v>-1.4789362570680975</v>
      </c>
      <c r="M104" s="58">
        <f t="shared" si="11"/>
        <v>-4.7082672202609643</v>
      </c>
    </row>
    <row r="105" spans="1:13" x14ac:dyDescent="0.2">
      <c r="A105" s="67">
        <v>2002</v>
      </c>
      <c r="B105" s="37">
        <v>9.015939470718795</v>
      </c>
      <c r="C105" s="37">
        <v>409152.5914531892</v>
      </c>
      <c r="D105" s="58">
        <v>27925349000</v>
      </c>
      <c r="E105" s="57">
        <f>+LN(C105)</f>
        <v>12.921843449683946</v>
      </c>
      <c r="F105" s="57">
        <f>+LN(B105)</f>
        <v>2.1989940631744331</v>
      </c>
      <c r="G105" s="58">
        <f>+LN(D105)</f>
        <v>24.052800679585442</v>
      </c>
      <c r="H105" s="37">
        <f t="shared" si="6"/>
        <v>44.733157845556804</v>
      </c>
      <c r="I105" s="37">
        <f t="shared" si="7"/>
        <v>23.00675082301553</v>
      </c>
      <c r="J105" s="58">
        <f t="shared" si="8"/>
        <v>-11.736301176306085</v>
      </c>
      <c r="K105" s="37">
        <f t="shared" si="9"/>
        <v>29.339323569767828</v>
      </c>
      <c r="L105" s="37">
        <f t="shared" si="10"/>
        <v>20.646659133122448</v>
      </c>
      <c r="M105" s="58">
        <f t="shared" si="11"/>
        <v>-20.329784929018402</v>
      </c>
    </row>
    <row r="106" spans="1:13" x14ac:dyDescent="0.2">
      <c r="A106" s="67">
        <v>2003</v>
      </c>
      <c r="B106" s="37">
        <v>10.227938625986196</v>
      </c>
      <c r="C106" s="37">
        <v>444941.04135495651</v>
      </c>
      <c r="D106" s="58">
        <v>41710849000</v>
      </c>
      <c r="E106" s="57">
        <f>+LN(C106)</f>
        <v>13.005697061033448</v>
      </c>
      <c r="F106" s="57">
        <f>+LN(B106)</f>
        <v>2.3251230568229619</v>
      </c>
      <c r="G106" s="58">
        <f>+LN(D106)</f>
        <v>24.454027099779083</v>
      </c>
      <c r="H106" s="37">
        <f t="shared" si="6"/>
        <v>40.122642019364108</v>
      </c>
      <c r="I106" s="37">
        <f t="shared" si="7"/>
        <v>12.612899364852881</v>
      </c>
      <c r="J106" s="58">
        <f t="shared" si="8"/>
        <v>8.3853611349502089</v>
      </c>
      <c r="K106" s="37">
        <f t="shared" si="9"/>
        <v>70.988447880953842</v>
      </c>
      <c r="L106" s="37">
        <f t="shared" si="10"/>
        <v>34.393834337203643</v>
      </c>
      <c r="M106" s="58">
        <f t="shared" si="11"/>
        <v>-8.4729580350023426</v>
      </c>
    </row>
    <row r="107" spans="1:13" x14ac:dyDescent="0.2">
      <c r="A107" s="67">
        <v>2004</v>
      </c>
      <c r="B107" s="37">
        <v>10.679575545090179</v>
      </c>
      <c r="C107" s="37">
        <v>485115.19520634523</v>
      </c>
      <c r="D107" s="58">
        <v>51811523200</v>
      </c>
      <c r="E107" s="57">
        <f>+LN(C107)</f>
        <v>13.092141657606559</v>
      </c>
      <c r="F107" s="57">
        <f>+LN(B107)</f>
        <v>2.3683330897731918</v>
      </c>
      <c r="G107" s="58">
        <f>+LN(D107)</f>
        <v>24.670878417070725</v>
      </c>
      <c r="H107" s="37">
        <f t="shared" si="6"/>
        <v>21.685131729164198</v>
      </c>
      <c r="I107" s="37">
        <f t="shared" si="7"/>
        <v>4.3210032950229849</v>
      </c>
      <c r="J107" s="58">
        <f t="shared" si="8"/>
        <v>8.6444596573111099</v>
      </c>
      <c r="K107" s="37">
        <f t="shared" si="9"/>
        <v>101.67859350835613</v>
      </c>
      <c r="L107" s="37">
        <f t="shared" si="10"/>
        <v>38.869572650325757</v>
      </c>
      <c r="M107" s="58">
        <f t="shared" si="11"/>
        <v>0.93967467300650753</v>
      </c>
    </row>
    <row r="108" spans="1:13" x14ac:dyDescent="0.2">
      <c r="A108" s="67">
        <v>2005</v>
      </c>
      <c r="B108" s="37">
        <v>11.709264212675386</v>
      </c>
      <c r="C108" s="37">
        <v>528055.94250341423</v>
      </c>
      <c r="D108" s="58">
        <v>66884492000</v>
      </c>
      <c r="E108" s="57">
        <f>+LN(C108)</f>
        <v>13.176957508786924</v>
      </c>
      <c r="F108" s="57">
        <f>+LN(B108)</f>
        <v>2.4603803415343184</v>
      </c>
      <c r="G108" s="58">
        <f>+LN(D108)</f>
        <v>24.926232968539153</v>
      </c>
      <c r="H108" s="37">
        <f t="shared" si="6"/>
        <v>25.535455146842878</v>
      </c>
      <c r="I108" s="37">
        <f t="shared" si="7"/>
        <v>9.2047251761126603</v>
      </c>
      <c r="J108" s="58">
        <f t="shared" si="8"/>
        <v>8.4815851180364277</v>
      </c>
      <c r="K108" s="37">
        <f t="shared" si="9"/>
        <v>132.076386740928</v>
      </c>
      <c r="L108" s="37">
        <f t="shared" si="10"/>
        <v>49.145378659004059</v>
      </c>
      <c r="M108" s="58">
        <f t="shared" si="11"/>
        <v>13.775104733991661</v>
      </c>
    </row>
    <row r="109" spans="1:13" x14ac:dyDescent="0.2">
      <c r="A109" s="67">
        <v>2006</v>
      </c>
      <c r="B109" s="37">
        <v>12.985316770973325</v>
      </c>
      <c r="C109" s="37">
        <v>570549.40422073146</v>
      </c>
      <c r="D109" s="58">
        <v>80556139000</v>
      </c>
      <c r="E109" s="57">
        <f>+LN(C109)</f>
        <v>13.254355042643073</v>
      </c>
      <c r="F109" s="57">
        <f>+LN(B109)</f>
        <v>2.5638192399633488</v>
      </c>
      <c r="G109" s="58">
        <f>+LN(D109)</f>
        <v>25.11222015719726</v>
      </c>
      <c r="H109" s="37">
        <f t="shared" si="6"/>
        <v>18.598718865810682</v>
      </c>
      <c r="I109" s="37">
        <f t="shared" si="7"/>
        <v>10.343889842903042</v>
      </c>
      <c r="J109" s="58">
        <f t="shared" si="8"/>
        <v>7.7397533856149892</v>
      </c>
      <c r="K109" s="37">
        <f t="shared" si="9"/>
        <v>105.94194776118186</v>
      </c>
      <c r="L109" s="37">
        <f t="shared" si="10"/>
        <v>36.482517678891568</v>
      </c>
      <c r="M109" s="58">
        <f t="shared" si="11"/>
        <v>33.251159295912736</v>
      </c>
    </row>
    <row r="110" spans="1:13" x14ac:dyDescent="0.2">
      <c r="A110" s="67">
        <v>2007</v>
      </c>
      <c r="B110" s="37">
        <v>14.842724629676921</v>
      </c>
      <c r="C110" s="37">
        <v>621942.5026460907</v>
      </c>
      <c r="D110" s="58">
        <v>102704302000</v>
      </c>
      <c r="E110" s="57">
        <f>+LN(C110)</f>
        <v>13.340602927972787</v>
      </c>
      <c r="F110" s="57">
        <f>+LN(B110)</f>
        <v>2.6975098212692887</v>
      </c>
      <c r="G110" s="58">
        <f>+LN(D110)</f>
        <v>25.355119842000683</v>
      </c>
      <c r="H110" s="37">
        <f t="shared" si="6"/>
        <v>24.289968480342239</v>
      </c>
      <c r="I110" s="37">
        <f t="shared" si="7"/>
        <v>13.369058130593992</v>
      </c>
      <c r="J110" s="58">
        <f t="shared" si="8"/>
        <v>8.6247885329713725</v>
      </c>
      <c r="K110" s="37">
        <f t="shared" si="9"/>
        <v>90.109274222159996</v>
      </c>
      <c r="L110" s="37">
        <f t="shared" si="10"/>
        <v>37.238676444632681</v>
      </c>
      <c r="M110" s="58">
        <f t="shared" si="11"/>
        <v>33.490586693933899</v>
      </c>
    </row>
    <row r="111" spans="1:13" x14ac:dyDescent="0.2">
      <c r="A111" s="67">
        <v>2008</v>
      </c>
      <c r="B111" s="37">
        <v>18.246718933196927</v>
      </c>
      <c r="C111" s="37">
        <v>647176.15974121157</v>
      </c>
      <c r="D111" s="58">
        <v>113822362900</v>
      </c>
      <c r="E111" s="57">
        <f>+LN(C111)</f>
        <v>13.380373808048592</v>
      </c>
      <c r="F111" s="57">
        <f>+LN(B111)</f>
        <v>2.9039852793829732</v>
      </c>
      <c r="G111" s="58">
        <f>+LN(D111)</f>
        <v>25.457904849877789</v>
      </c>
      <c r="H111" s="37">
        <f t="shared" si="6"/>
        <v>10.278500787710598</v>
      </c>
      <c r="I111" s="37">
        <f t="shared" si="7"/>
        <v>20.647545811368452</v>
      </c>
      <c r="J111" s="58">
        <f t="shared" si="8"/>
        <v>3.9770880075804982</v>
      </c>
      <c r="K111" s="37">
        <f t="shared" si="9"/>
        <v>78.702643280706397</v>
      </c>
      <c r="L111" s="37">
        <f t="shared" si="10"/>
        <v>53.565218960978143</v>
      </c>
      <c r="M111" s="58">
        <f t="shared" si="11"/>
        <v>28.823215044203288</v>
      </c>
    </row>
    <row r="112" spans="1:13" x14ac:dyDescent="0.2">
      <c r="A112" s="67">
        <v>2009</v>
      </c>
      <c r="B112" s="37">
        <v>21.263841603130455</v>
      </c>
      <c r="C112" s="37">
        <v>608872.87641287444</v>
      </c>
      <c r="D112" s="58">
        <v>131471272800</v>
      </c>
      <c r="E112" s="57">
        <f>+LN(C112)</f>
        <v>13.319364783380117</v>
      </c>
      <c r="F112" s="57">
        <f>+LN(B112)</f>
        <v>3.0570080528804313</v>
      </c>
      <c r="G112" s="58">
        <f>+LN(D112)</f>
        <v>25.602054206904175</v>
      </c>
      <c r="H112" s="37">
        <f t="shared" si="6"/>
        <v>14.414935702638587</v>
      </c>
      <c r="I112" s="37">
        <f t="shared" si="7"/>
        <v>15.302277349745808</v>
      </c>
      <c r="J112" s="58">
        <f t="shared" si="8"/>
        <v>-6.1009024668475575</v>
      </c>
      <c r="K112" s="37">
        <f t="shared" si="9"/>
        <v>67.582123836502106</v>
      </c>
      <c r="L112" s="37">
        <f t="shared" si="10"/>
        <v>59.66277113461129</v>
      </c>
      <c r="M112" s="58">
        <f t="shared" si="11"/>
        <v>14.240727459319302</v>
      </c>
    </row>
    <row r="113" spans="1:13" x14ac:dyDescent="0.2">
      <c r="A113" s="67">
        <v>2010</v>
      </c>
      <c r="B113" s="37">
        <v>26.038534993900608</v>
      </c>
      <c r="C113" s="37">
        <v>670523.67944179836</v>
      </c>
      <c r="D113" s="58">
        <v>174450903200</v>
      </c>
      <c r="E113" s="57">
        <f>+LN(C113)</f>
        <v>13.415814297175421</v>
      </c>
      <c r="F113" s="57">
        <f>+LN(B113)</f>
        <v>3.2595775559228786</v>
      </c>
      <c r="G113" s="58">
        <f>+LN(D113)</f>
        <v>25.884909181980525</v>
      </c>
      <c r="H113" s="37">
        <f t="shared" si="6"/>
        <v>28.285497507635071</v>
      </c>
      <c r="I113" s="37">
        <f t="shared" si="7"/>
        <v>20.256950304244725</v>
      </c>
      <c r="J113" s="58">
        <f t="shared" si="8"/>
        <v>9.6449513795304753</v>
      </c>
      <c r="K113" s="37">
        <f t="shared" si="9"/>
        <v>77.268902478326495</v>
      </c>
      <c r="L113" s="37">
        <f t="shared" si="10"/>
        <v>69.575831595952977</v>
      </c>
      <c r="M113" s="58">
        <f t="shared" si="11"/>
        <v>16.145925453234788</v>
      </c>
    </row>
    <row r="114" spans="1:13" x14ac:dyDescent="0.2">
      <c r="A114" s="67">
        <v>2011</v>
      </c>
      <c r="B114" s="37">
        <v>32.366097992222464</v>
      </c>
      <c r="C114" s="37">
        <v>710781.59722060128</v>
      </c>
      <c r="D114" s="58">
        <v>227278214000</v>
      </c>
      <c r="E114" s="57">
        <f>+LN(C114)</f>
        <v>13.474120484691968</v>
      </c>
      <c r="F114" s="57">
        <f>+LN(B114)</f>
        <v>3.477111516718562</v>
      </c>
      <c r="G114" s="58">
        <f>+LN(D114)</f>
        <v>26.149440716312927</v>
      </c>
      <c r="H114" s="37">
        <f t="shared" si="6"/>
        <v>26.453153433240217</v>
      </c>
      <c r="I114" s="37">
        <f t="shared" si="7"/>
        <v>21.753396079568343</v>
      </c>
      <c r="J114" s="58">
        <f t="shared" si="8"/>
        <v>5.830618751654626</v>
      </c>
      <c r="K114" s="37">
        <f t="shared" si="9"/>
        <v>79.432087431224474</v>
      </c>
      <c r="L114" s="37">
        <f t="shared" si="10"/>
        <v>77.960169544927325</v>
      </c>
      <c r="M114" s="58">
        <f t="shared" si="11"/>
        <v>13.351755671918042</v>
      </c>
    </row>
    <row r="115" spans="1:13" x14ac:dyDescent="0.2">
      <c r="A115" s="67">
        <v>2012</v>
      </c>
      <c r="B115" s="37">
        <v>39.943128792367624</v>
      </c>
      <c r="C115" s="37">
        <v>703485.98945894884</v>
      </c>
      <c r="D115" s="58">
        <v>312339826000</v>
      </c>
      <c r="E115" s="57">
        <f>+LN(C115)</f>
        <v>13.463803239857027</v>
      </c>
      <c r="F115" s="57">
        <f>+LN(B115)</f>
        <v>3.6874566622346254</v>
      </c>
      <c r="G115" s="58">
        <f>+LN(D115)</f>
        <v>26.467357617920729</v>
      </c>
      <c r="H115" s="37">
        <f t="shared" si="6"/>
        <v>31.791690160780206</v>
      </c>
      <c r="I115" s="37">
        <f t="shared" si="7"/>
        <v>21.034514551606343</v>
      </c>
      <c r="J115" s="58">
        <f t="shared" si="8"/>
        <v>-1.0317244834940453</v>
      </c>
      <c r="K115" s="37">
        <f t="shared" si="9"/>
        <v>100.94527680429408</v>
      </c>
      <c r="L115" s="37">
        <f t="shared" si="10"/>
        <v>78.347138285165215</v>
      </c>
      <c r="M115" s="58">
        <f t="shared" si="11"/>
        <v>8.3429431808434984</v>
      </c>
    </row>
    <row r="116" spans="1:13" x14ac:dyDescent="0.2">
      <c r="A116" s="67">
        <v>2013</v>
      </c>
      <c r="B116" s="37">
        <v>49.760653043713084</v>
      </c>
      <c r="C116" s="37">
        <v>720407.10530281509</v>
      </c>
      <c r="D116" s="58">
        <v>382144036000</v>
      </c>
      <c r="E116" s="57">
        <f>+LN(C116)</f>
        <v>13.487571755231988</v>
      </c>
      <c r="F116" s="57">
        <f>+LN(B116)</f>
        <v>3.9072245722136389</v>
      </c>
      <c r="G116" s="58">
        <f>+LN(D116)</f>
        <v>26.669063432076261</v>
      </c>
      <c r="H116" s="37">
        <f t="shared" si="6"/>
        <v>20.170581415553102</v>
      </c>
      <c r="I116" s="37">
        <f t="shared" si="7"/>
        <v>21.976790997901354</v>
      </c>
      <c r="J116" s="58">
        <f t="shared" si="8"/>
        <v>2.3768515374960941</v>
      </c>
      <c r="K116" s="37">
        <f t="shared" si="9"/>
        <v>106.7009225172086</v>
      </c>
      <c r="L116" s="37">
        <f t="shared" si="10"/>
        <v>85.021651933320769</v>
      </c>
      <c r="M116" s="58">
        <f t="shared" si="11"/>
        <v>16.82069718518715</v>
      </c>
    </row>
    <row r="117" spans="1:13" x14ac:dyDescent="0.2">
      <c r="A117" s="67">
        <v>2014</v>
      </c>
      <c r="B117" s="37">
        <v>69.403134867293446</v>
      </c>
      <c r="C117" s="37">
        <v>702306.04596336524</v>
      </c>
      <c r="D117" s="58">
        <v>481212000000</v>
      </c>
      <c r="E117" s="57">
        <f>+LN(C117)</f>
        <v>13.462124550914506</v>
      </c>
      <c r="F117" s="57">
        <f>+LN(B117)</f>
        <v>4.2399320374910445</v>
      </c>
      <c r="G117" s="58">
        <f>+LN(D117)</f>
        <v>26.899573758391856</v>
      </c>
      <c r="H117" s="37">
        <f t="shared" si="6"/>
        <v>23.051032631559565</v>
      </c>
      <c r="I117" s="37">
        <f t="shared" si="7"/>
        <v>33.270746527740556</v>
      </c>
      <c r="J117" s="58">
        <f t="shared" si="8"/>
        <v>-2.544720431748182</v>
      </c>
      <c r="K117" s="37">
        <f t="shared" si="9"/>
        <v>101.46645764113309</v>
      </c>
      <c r="L117" s="37">
        <f t="shared" si="10"/>
        <v>98.035448156816599</v>
      </c>
      <c r="M117" s="58">
        <f t="shared" si="11"/>
        <v>4.6310253739084928</v>
      </c>
    </row>
    <row r="118" spans="1:13" x14ac:dyDescent="0.2">
      <c r="A118" s="67">
        <v>2015</v>
      </c>
      <c r="B118" s="37">
        <v>89.727132877166397</v>
      </c>
      <c r="C118" s="37">
        <v>721487.14663803973</v>
      </c>
      <c r="D118" s="58">
        <v>633237000000</v>
      </c>
      <c r="E118" s="57">
        <f>+LN(C118)</f>
        <v>13.489069842259886</v>
      </c>
      <c r="F118" s="57">
        <f>+LN(B118)</f>
        <v>4.4967732080207563</v>
      </c>
      <c r="G118" s="58">
        <f>+LN(D118)</f>
        <v>27.174110596600496</v>
      </c>
      <c r="H118" s="37">
        <f t="shared" si="6"/>
        <v>27.453683820863972</v>
      </c>
      <c r="I118" s="37">
        <f t="shared" si="7"/>
        <v>25.684117052971178</v>
      </c>
      <c r="J118" s="58">
        <f t="shared" si="8"/>
        <v>2.6945291345379374</v>
      </c>
      <c r="K118" s="37">
        <f t="shared" si="9"/>
        <v>102.46698802875684</v>
      </c>
      <c r="L118" s="37">
        <f t="shared" si="10"/>
        <v>101.96616913021943</v>
      </c>
      <c r="M118" s="58">
        <f t="shared" si="11"/>
        <v>1.4949357567918042</v>
      </c>
    </row>
    <row r="119" spans="1:13" x14ac:dyDescent="0.2">
      <c r="A119" s="67">
        <v>2016</v>
      </c>
      <c r="B119" s="37">
        <v>124.06893891477897</v>
      </c>
      <c r="C119" s="37">
        <v>706477.84859766194</v>
      </c>
      <c r="D119" s="58">
        <v>814800000000</v>
      </c>
      <c r="E119" s="57">
        <f>+LN(C119)</f>
        <v>13.468047126896373</v>
      </c>
      <c r="F119" s="57">
        <f>+LN(B119)</f>
        <v>4.8208373701072471</v>
      </c>
      <c r="G119" s="58">
        <f>+LN(D119)</f>
        <v>27.426208521299063</v>
      </c>
      <c r="H119" s="37">
        <f t="shared" si="6"/>
        <v>25.209792469856751</v>
      </c>
      <c r="I119" s="37">
        <f t="shared" si="7"/>
        <v>32.406416208649077</v>
      </c>
      <c r="J119" s="58">
        <f t="shared" si="8"/>
        <v>-2.1022715363512745</v>
      </c>
      <c r="K119" s="37">
        <f t="shared" si="9"/>
        <v>95.88509033783339</v>
      </c>
      <c r="L119" s="37">
        <f t="shared" si="10"/>
        <v>113.33807078726217</v>
      </c>
      <c r="M119" s="58">
        <f t="shared" si="11"/>
        <v>0.42438870393457506</v>
      </c>
    </row>
    <row r="120" spans="1:13" x14ac:dyDescent="0.2">
      <c r="A120" s="67">
        <v>2017</v>
      </c>
      <c r="B120" s="37">
        <v>157.32121337513783</v>
      </c>
      <c r="C120" s="37">
        <v>725330.84852200258</v>
      </c>
      <c r="D120" s="58">
        <v>1112972000000</v>
      </c>
      <c r="E120" s="57">
        <f>+LN(C120)</f>
        <v>13.494383172533077</v>
      </c>
      <c r="F120" s="57">
        <f>+LN(B120)</f>
        <v>5.0582896603176044</v>
      </c>
      <c r="G120" s="58">
        <f>+LN(D120)</f>
        <v>27.738055030672804</v>
      </c>
      <c r="H120" s="37">
        <f t="shared" si="6"/>
        <v>31.184650937374059</v>
      </c>
      <c r="I120" s="37">
        <f t="shared" si="7"/>
        <v>23.74522902103573</v>
      </c>
      <c r="J120" s="58">
        <f t="shared" si="8"/>
        <v>2.6336045636703886</v>
      </c>
      <c r="K120" s="37">
        <f t="shared" si="9"/>
        <v>106.89915985965435</v>
      </c>
      <c r="L120" s="37">
        <f t="shared" si="10"/>
        <v>115.10650881039655</v>
      </c>
      <c r="M120" s="58">
        <f t="shared" si="11"/>
        <v>0.68114173010886958</v>
      </c>
    </row>
    <row r="121" spans="1:13" x14ac:dyDescent="0.2">
      <c r="A121" s="67">
        <v>2018</v>
      </c>
      <c r="B121" s="37">
        <v>211.04687914795116</v>
      </c>
      <c r="C121" s="37">
        <v>707091.75439064589</v>
      </c>
      <c r="D121" s="58">
        <v>1191375770000</v>
      </c>
      <c r="E121" s="57">
        <f>+LN(C121)</f>
        <v>13.46891571635993</v>
      </c>
      <c r="F121" s="57">
        <f>+LN(B121)</f>
        <v>5.352080284855262</v>
      </c>
      <c r="G121" s="58">
        <f>+LN(D121)</f>
        <v>27.806129864516027</v>
      </c>
      <c r="H121" s="37">
        <f t="shared" si="6"/>
        <v>6.8074833843223104</v>
      </c>
      <c r="I121" s="37">
        <f t="shared" si="7"/>
        <v>29.379062453765759</v>
      </c>
      <c r="J121" s="58">
        <f t="shared" si="8"/>
        <v>-2.5467456173146275</v>
      </c>
      <c r="K121" s="37">
        <f t="shared" si="9"/>
        <v>90.655610612417092</v>
      </c>
      <c r="L121" s="37">
        <f t="shared" si="10"/>
        <v>111.21482473642175</v>
      </c>
      <c r="M121" s="58">
        <f t="shared" si="11"/>
        <v>0.67911654454242409</v>
      </c>
    </row>
    <row r="122" spans="1:13" ht="16" x14ac:dyDescent="0.2">
      <c r="A122" s="68">
        <v>2019</v>
      </c>
      <c r="B122" s="54">
        <f>+'Ej3.E - data'!G301</f>
        <v>324.08425763657658</v>
      </c>
      <c r="C122" s="54">
        <f>+'Ej3.E - data'!L22</f>
        <v>6932.2380358795999</v>
      </c>
      <c r="D122" s="65">
        <f>+'Ej3.E - data'!AB80</f>
        <v>1733015999999.9922</v>
      </c>
      <c r="E122" s="59">
        <f>+LN(C122)</f>
        <v>8.8439379889475518</v>
      </c>
      <c r="F122" s="59">
        <f>+LN(B122)</f>
        <v>5.7810035364179146</v>
      </c>
      <c r="G122" s="60">
        <f>+LN(D122)</f>
        <v>28.180884359164114</v>
      </c>
      <c r="H122" s="54">
        <f t="shared" ref="H122:H126" si="12">100*(G122-G121)</f>
        <v>37.475449464808719</v>
      </c>
      <c r="I122" s="54">
        <f t="shared" ref="I122:I126" si="13">100*(F122-F121)</f>
        <v>42.892325156265265</v>
      </c>
      <c r="J122" s="60">
        <f t="shared" ref="J122:J126" si="14">100*(E122-E121)</f>
        <v>-462.4977727412379</v>
      </c>
      <c r="K122" s="54">
        <f t="shared" ref="K122:K126" si="15">100*(G122-G118)</f>
        <v>100.67737625636184</v>
      </c>
      <c r="L122" s="54">
        <f t="shared" ref="L122:L126" si="16">100*(F122-F118)</f>
        <v>128.42303283971583</v>
      </c>
      <c r="M122" s="60">
        <f>100*(E122-E118)</f>
        <v>-464.51318533123339</v>
      </c>
    </row>
    <row r="123" spans="1:13" ht="16" x14ac:dyDescent="0.2">
      <c r="A123" s="68">
        <v>2020</v>
      </c>
      <c r="B123" s="54">
        <f>+'Ej3.E - data'!G302</f>
        <v>460.24856551239691</v>
      </c>
      <c r="C123" s="54">
        <f>+'Ej3.E - data'!L23</f>
        <v>624591.28615039599</v>
      </c>
      <c r="D123" s="65">
        <f>+'Ej3.E - data'!AB81</f>
        <v>3016547903225.7896</v>
      </c>
      <c r="E123" s="59">
        <f>+LN(C123)</f>
        <v>13.344852772645735</v>
      </c>
      <c r="F123" s="59">
        <f>+LN(B123)</f>
        <v>6.1317667033509089</v>
      </c>
      <c r="G123" s="60">
        <f>+LN(D123)</f>
        <v>28.735134215100867</v>
      </c>
      <c r="H123" s="54">
        <f t="shared" si="12"/>
        <v>55.424985593675302</v>
      </c>
      <c r="I123" s="54">
        <f t="shared" si="13"/>
        <v>35.076316693299425</v>
      </c>
      <c r="J123" s="60">
        <f t="shared" si="14"/>
        <v>450.09147836981833</v>
      </c>
      <c r="K123" s="54">
        <f t="shared" si="15"/>
        <v>130.89256938018039</v>
      </c>
      <c r="L123" s="54">
        <f t="shared" si="16"/>
        <v>131.09293332436619</v>
      </c>
      <c r="M123" s="60">
        <f t="shared" ref="M122:M126" si="17">100*(E123-E119)</f>
        <v>-12.319435425063752</v>
      </c>
    </row>
    <row r="124" spans="1:13" ht="16" x14ac:dyDescent="0.2">
      <c r="A124" s="68">
        <v>2021</v>
      </c>
      <c r="B124" s="54">
        <f>+'Ej3.E - data'!G303</f>
        <v>683.05203620981683</v>
      </c>
      <c r="C124" s="54">
        <f>+'Ej3.E - data'!L24</f>
        <v>689809.93403394602</v>
      </c>
      <c r="D124" s="65">
        <f>+'Ej3.E - data'!AB82</f>
        <v>4427367967741.9297</v>
      </c>
      <c r="E124" s="59">
        <f>+LN(C124)</f>
        <v>13.444171380706123</v>
      </c>
      <c r="F124" s="59">
        <f>+LN(B124)</f>
        <v>6.5265710443843439</v>
      </c>
      <c r="G124" s="60">
        <f>+LN(D124)</f>
        <v>29.118826385208308</v>
      </c>
      <c r="H124" s="54">
        <f t="shared" si="12"/>
        <v>38.369217010744094</v>
      </c>
      <c r="I124" s="54">
        <f t="shared" si="13"/>
        <v>39.480434103343498</v>
      </c>
      <c r="J124" s="60">
        <f t="shared" si="14"/>
        <v>9.9318608060388058</v>
      </c>
      <c r="K124" s="54">
        <f t="shared" si="15"/>
        <v>138.07713545355043</v>
      </c>
      <c r="L124" s="54">
        <f t="shared" si="16"/>
        <v>146.82813840667396</v>
      </c>
      <c r="M124" s="60">
        <f t="shared" si="17"/>
        <v>-5.0211791826953345</v>
      </c>
    </row>
    <row r="125" spans="1:13" ht="16" x14ac:dyDescent="0.2">
      <c r="A125" s="68">
        <v>2022</v>
      </c>
      <c r="B125" s="54">
        <f>+'Ej3.E - data'!G304</f>
        <v>1177.7918003731372</v>
      </c>
      <c r="C125" s="54">
        <f>+'Ej3.E - data'!L25</f>
        <v>726162.08750175196</v>
      </c>
      <c r="D125" s="65">
        <f>+'Ej3.E - data'!AB83</f>
        <v>7032913741935.4805</v>
      </c>
      <c r="E125" s="59">
        <f>+LN(C125)</f>
        <v>13.495528529909597</v>
      </c>
      <c r="F125" s="59">
        <f>+LN(B125)</f>
        <v>7.0713966086702555</v>
      </c>
      <c r="G125" s="60">
        <f>+LN(D125)</f>
        <v>29.58162220841816</v>
      </c>
      <c r="H125" s="54">
        <f t="shared" si="12"/>
        <v>46.279582320985213</v>
      </c>
      <c r="I125" s="54">
        <f t="shared" si="13"/>
        <v>54.482556428591167</v>
      </c>
      <c r="J125" s="60">
        <f t="shared" si="14"/>
        <v>5.1357149203473895</v>
      </c>
      <c r="K125" s="54">
        <f t="shared" si="15"/>
        <v>177.54923439021331</v>
      </c>
      <c r="L125" s="54">
        <f t="shared" si="16"/>
        <v>171.93163238149936</v>
      </c>
      <c r="M125" s="60">
        <f t="shared" si="17"/>
        <v>2.6612813549666825</v>
      </c>
    </row>
    <row r="126" spans="1:13" ht="16" x14ac:dyDescent="0.2">
      <c r="A126" s="68">
        <v>2023</v>
      </c>
      <c r="B126" s="54">
        <f>+'Ej3.E - data'!G305</f>
        <v>2750.0135382067056</v>
      </c>
      <c r="C126" s="54">
        <f>+'Ej3.E - data'!L26</f>
        <v>714463.60450877005</v>
      </c>
      <c r="D126" s="65">
        <f>+'Ej3.E - data'!AB84</f>
        <v>14740682548387.09</v>
      </c>
      <c r="E126" s="59">
        <f>+LN(C126)</f>
        <v>13.479287336648454</v>
      </c>
      <c r="F126" s="59">
        <f>+LN(B126)</f>
        <v>7.919361113632756</v>
      </c>
      <c r="G126" s="60">
        <f>+LN(D126)</f>
        <v>30.321632307478382</v>
      </c>
      <c r="H126" s="54">
        <f t="shared" si="12"/>
        <v>74.001009906022119</v>
      </c>
      <c r="I126" s="54">
        <f t="shared" si="13"/>
        <v>84.796450496250046</v>
      </c>
      <c r="J126" s="60">
        <f t="shared" si="14"/>
        <v>-1.6241193261143039</v>
      </c>
      <c r="K126" s="54">
        <f t="shared" si="15"/>
        <v>214.07479483142674</v>
      </c>
      <c r="L126" s="54">
        <f t="shared" si="16"/>
        <v>213.83575772148413</v>
      </c>
      <c r="M126" s="60">
        <f t="shared" si="17"/>
        <v>463.53493477009022</v>
      </c>
    </row>
    <row r="133" spans="12:13" ht="16" x14ac:dyDescent="0.2">
      <c r="L133" s="18"/>
      <c r="M133" s="63"/>
    </row>
    <row r="134" spans="12:13" ht="16" x14ac:dyDescent="0.2">
      <c r="L134" s="18"/>
      <c r="M134" s="63"/>
    </row>
    <row r="135" spans="12:13" ht="16" x14ac:dyDescent="0.2">
      <c r="L135" s="18"/>
      <c r="M135" s="63"/>
    </row>
    <row r="136" spans="12:13" ht="16" x14ac:dyDescent="0.2">
      <c r="L136" s="18"/>
      <c r="M136" s="63"/>
    </row>
    <row r="137" spans="12:13" ht="16" x14ac:dyDescent="0.2">
      <c r="L137" s="18"/>
      <c r="M137" s="63"/>
    </row>
    <row r="138" spans="12:13" ht="16" x14ac:dyDescent="0.2">
      <c r="L138" s="18"/>
      <c r="M138" s="63"/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7C0F-BC38-F141-9FF5-27C9CF0F84B7}">
  <dimension ref="A1:AF125"/>
  <sheetViews>
    <sheetView zoomScale="107" zoomScaleNormal="136" workbookViewId="0">
      <selection activeCell="K19" sqref="K19"/>
    </sheetView>
  </sheetViews>
  <sheetFormatPr baseColWidth="10" defaultRowHeight="16" x14ac:dyDescent="0.2"/>
  <cols>
    <col min="1" max="2" width="8.1640625" bestFit="1" customWidth="1"/>
    <col min="3" max="3" width="8.6640625" bestFit="1" customWidth="1"/>
    <col min="4" max="4" width="12.83203125" bestFit="1" customWidth="1"/>
    <col min="5" max="6" width="12" bestFit="1" customWidth="1"/>
    <col min="7" max="7" width="12.83203125" bestFit="1" customWidth="1"/>
    <col min="8" max="9" width="12" bestFit="1" customWidth="1"/>
    <col min="11" max="11" width="10.5" bestFit="1" customWidth="1"/>
    <col min="12" max="12" width="13.6640625" bestFit="1" customWidth="1"/>
    <col min="13" max="13" width="7.83203125" bestFit="1" customWidth="1"/>
    <col min="24" max="24" width="13.5" customWidth="1"/>
    <col min="25" max="25" width="13.6640625" bestFit="1" customWidth="1"/>
    <col min="26" max="26" width="13.5" bestFit="1" customWidth="1"/>
    <col min="27" max="27" width="13.6640625" bestFit="1" customWidth="1"/>
    <col min="28" max="28" width="13.1640625" bestFit="1" customWidth="1"/>
    <col min="29" max="29" width="13.6640625" bestFit="1" customWidth="1"/>
    <col min="30" max="30" width="13.1640625" bestFit="1" customWidth="1"/>
    <col min="31" max="31" width="13.6640625" bestFit="1" customWidth="1"/>
    <col min="32" max="32" width="13.1640625" bestFit="1" customWidth="1"/>
  </cols>
  <sheetData>
    <row r="1" spans="1:29" ht="32" x14ac:dyDescent="0.4">
      <c r="G1" s="12"/>
      <c r="H1" s="12"/>
      <c r="I1" s="12"/>
      <c r="X1" s="39" t="s">
        <v>386</v>
      </c>
    </row>
    <row r="2" spans="1:29" x14ac:dyDescent="0.2">
      <c r="A2" s="49" t="s">
        <v>31</v>
      </c>
      <c r="B2" s="49" t="s">
        <v>32</v>
      </c>
      <c r="C2" s="49" t="s">
        <v>33</v>
      </c>
      <c r="D2" s="49" t="s">
        <v>41</v>
      </c>
      <c r="E2" s="49" t="s">
        <v>43</v>
      </c>
      <c r="F2" s="49" t="s">
        <v>42</v>
      </c>
      <c r="G2" s="49" t="s">
        <v>379</v>
      </c>
      <c r="H2" s="49" t="s">
        <v>378</v>
      </c>
      <c r="I2" s="49" t="s">
        <v>380</v>
      </c>
      <c r="X2" t="s">
        <v>6</v>
      </c>
    </row>
    <row r="3" spans="1:29" ht="17" thickBot="1" x14ac:dyDescent="0.25">
      <c r="A3" s="49">
        <v>10.367842947484185</v>
      </c>
      <c r="B3" s="49">
        <v>-2.7053047471710556</v>
      </c>
      <c r="C3" s="49">
        <v>8.1176527012013722</v>
      </c>
      <c r="D3" s="49">
        <f>+IF(E3="","",A3)</f>
        <v>10.367842947484185</v>
      </c>
      <c r="E3" s="49">
        <f>+IF(B3&gt;50,"",B3)</f>
        <v>-2.7053047471710556</v>
      </c>
      <c r="F3" s="49">
        <f>+IF(E3="","",C3)</f>
        <v>8.1176527012013722</v>
      </c>
      <c r="G3" s="50"/>
      <c r="H3" s="50"/>
      <c r="I3" s="50"/>
    </row>
    <row r="4" spans="1:29" x14ac:dyDescent="0.2">
      <c r="A4" s="49">
        <v>-14.66034741918758</v>
      </c>
      <c r="B4" s="49">
        <v>7.5108603069693913</v>
      </c>
      <c r="C4" s="49">
        <v>-2.0358445988344798</v>
      </c>
      <c r="D4" s="49">
        <f>+IF(E4="","",A4)</f>
        <v>-14.66034741918758</v>
      </c>
      <c r="E4" s="49">
        <f>+IF(B4&gt;50,"",B4)</f>
        <v>7.5108603069693913</v>
      </c>
      <c r="F4" s="49">
        <f>+IF(E4="","",C4)</f>
        <v>-2.0358445988344798</v>
      </c>
      <c r="G4" s="50"/>
      <c r="H4" s="50"/>
      <c r="I4" s="50"/>
      <c r="X4" s="48" t="s">
        <v>7</v>
      </c>
      <c r="Y4" s="48"/>
    </row>
    <row r="5" spans="1:29" x14ac:dyDescent="0.2">
      <c r="A5" s="49">
        <v>26.326354510363537</v>
      </c>
      <c r="B5" s="49">
        <v>-2.8090124352285528</v>
      </c>
      <c r="C5" s="49">
        <v>13.371857558393252</v>
      </c>
      <c r="D5" s="49">
        <f>+IF(E5="","",A5)</f>
        <v>26.326354510363537</v>
      </c>
      <c r="E5" s="49">
        <f>+IF(B5&gt;50,"",B5)</f>
        <v>-2.8090124352285528</v>
      </c>
      <c r="F5" s="49">
        <f>+IF(E5="","",C5)</f>
        <v>13.371857558393252</v>
      </c>
      <c r="G5" s="50"/>
      <c r="H5" s="50"/>
      <c r="I5" s="50"/>
      <c r="X5" s="45" t="s">
        <v>8</v>
      </c>
      <c r="Y5" s="45">
        <v>0.96296801200864279</v>
      </c>
    </row>
    <row r="6" spans="1:29" ht="17" thickBot="1" x14ac:dyDescent="0.25">
      <c r="A6" s="49">
        <v>21.184399606027604</v>
      </c>
      <c r="B6" s="49">
        <v>-1.2284448135567061</v>
      </c>
      <c r="C6" s="49">
        <v>10.13346043913721</v>
      </c>
      <c r="D6" s="49">
        <f>+IF(E6="","",A6)</f>
        <v>21.184399606027604</v>
      </c>
      <c r="E6" s="49">
        <f>+IF(B6&gt;50,"",B6)</f>
        <v>-1.2284448135567061</v>
      </c>
      <c r="F6" s="49">
        <f>+IF(E6="","",C6)</f>
        <v>10.13346043913721</v>
      </c>
      <c r="G6" s="50">
        <v>43.218249644687745</v>
      </c>
      <c r="H6" s="50">
        <v>0.7680983110130768</v>
      </c>
      <c r="I6" s="50">
        <v>29.587126099897354</v>
      </c>
      <c r="X6" s="45" t="s">
        <v>9</v>
      </c>
      <c r="Y6" s="45">
        <v>0.92730739215187752</v>
      </c>
    </row>
    <row r="7" spans="1:29" x14ac:dyDescent="0.2">
      <c r="A7" s="49">
        <v>21.95005600357085</v>
      </c>
      <c r="B7" s="49">
        <v>6.934595805567767</v>
      </c>
      <c r="C7" s="49">
        <v>12.465231098339302</v>
      </c>
      <c r="D7" s="49">
        <f>+IF(E7="","",A7)</f>
        <v>21.95005600357085</v>
      </c>
      <c r="E7" s="49">
        <f>+IF(B7&gt;50,"",B7)</f>
        <v>6.934595805567767</v>
      </c>
      <c r="F7" s="49">
        <f>+IF(E7="","",C7)</f>
        <v>12.465231098339302</v>
      </c>
      <c r="G7" s="50">
        <v>54.800462700774411</v>
      </c>
      <c r="H7" s="50">
        <v>10.407998863751899</v>
      </c>
      <c r="I7" s="50">
        <v>33.934704497035284</v>
      </c>
      <c r="K7" s="20" t="s">
        <v>371</v>
      </c>
      <c r="L7" s="20"/>
      <c r="M7" s="8" t="s">
        <v>25</v>
      </c>
      <c r="X7" s="45" t="s">
        <v>10</v>
      </c>
      <c r="Y7" s="45">
        <v>0.92656563084730492</v>
      </c>
    </row>
    <row r="8" spans="1:29" x14ac:dyDescent="0.2">
      <c r="A8" s="49">
        <v>-5.0909196053655847</v>
      </c>
      <c r="B8" s="49">
        <v>2.2265378109402434</v>
      </c>
      <c r="C8" s="49">
        <v>4.9082100104836712</v>
      </c>
      <c r="D8" s="49">
        <f>+IF(E8="","",A8)</f>
        <v>-5.0909196053655847</v>
      </c>
      <c r="E8" s="49">
        <f>+IF(B8&gt;50,"",B8)</f>
        <v>2.2265378109402434</v>
      </c>
      <c r="F8" s="49">
        <f>+IF(E8="","",C8)</f>
        <v>4.9082100104836712</v>
      </c>
      <c r="G8" s="50">
        <v>64.369890514596406</v>
      </c>
      <c r="H8" s="50">
        <v>5.1236763677227515</v>
      </c>
      <c r="I8" s="50">
        <v>40.878759106353435</v>
      </c>
      <c r="K8" s="45" t="s">
        <v>17</v>
      </c>
      <c r="L8" s="45">
        <v>-17.423815244375106</v>
      </c>
      <c r="M8" s="9">
        <v>1.1103067859013484E-6</v>
      </c>
      <c r="X8" s="45" t="s">
        <v>11</v>
      </c>
      <c r="Y8" s="45">
        <v>26.184375058233613</v>
      </c>
    </row>
    <row r="9" spans="1:29" ht="17" thickBot="1" x14ac:dyDescent="0.25">
      <c r="A9" s="49">
        <v>1.3730192811902242</v>
      </c>
      <c r="B9" s="49">
        <v>1.0152371464020149</v>
      </c>
      <c r="C9" s="49">
        <v>2.0876488502073798</v>
      </c>
      <c r="D9" s="49">
        <f>+IF(E9="","",A9)</f>
        <v>1.3730192811902242</v>
      </c>
      <c r="E9" s="49">
        <f>+IF(B9&gt;50,"",B9)</f>
        <v>1.0152371464020149</v>
      </c>
      <c r="F9" s="49">
        <f>+IF(E9="","",C9)</f>
        <v>2.0876488502073798</v>
      </c>
      <c r="G9" s="50">
        <v>39.416555285423094</v>
      </c>
      <c r="H9" s="50">
        <v>8.9479259493533192</v>
      </c>
      <c r="I9" s="50">
        <v>29.594550398167563</v>
      </c>
      <c r="K9" s="46" t="s">
        <v>30</v>
      </c>
      <c r="L9" s="46">
        <v>1.0458688095378323</v>
      </c>
      <c r="M9" s="5">
        <v>1.3623531877160321E-57</v>
      </c>
      <c r="X9" s="46" t="s">
        <v>12</v>
      </c>
      <c r="Y9" s="46">
        <v>100</v>
      </c>
    </row>
    <row r="10" spans="1:29" ht="17" thickBot="1" x14ac:dyDescent="0.25">
      <c r="A10" s="49">
        <v>18.484362622666417</v>
      </c>
      <c r="B10" s="49">
        <v>2.7786846712206881</v>
      </c>
      <c r="C10" s="49">
        <v>9.3465728005677207</v>
      </c>
      <c r="D10" s="49">
        <f>+IF(E10="","",A10)</f>
        <v>18.484362622666417</v>
      </c>
      <c r="E10" s="49">
        <f>+IF(B10&gt;50,"",B10)</f>
        <v>2.7786846712206881</v>
      </c>
      <c r="F10" s="49">
        <f>+IF(E10="","",C10)</f>
        <v>9.3465728005677207</v>
      </c>
      <c r="G10" s="50">
        <v>36.716518302061907</v>
      </c>
      <c r="H10" s="50">
        <v>12.955055434130713</v>
      </c>
      <c r="I10" s="50">
        <v>28.807662759598074</v>
      </c>
    </row>
    <row r="11" spans="1:29" ht="17" thickBot="1" x14ac:dyDescent="0.25">
      <c r="A11" s="49">
        <v>23.665388941254939</v>
      </c>
      <c r="B11" s="49">
        <v>0.77260234943210548</v>
      </c>
      <c r="C11" s="49">
        <v>4.8170079028787782</v>
      </c>
      <c r="D11" s="49">
        <f>+IF(E11="","",A11)</f>
        <v>23.665388941254939</v>
      </c>
      <c r="E11" s="49">
        <f>+IF(B11&gt;50,"",B11)</f>
        <v>0.77260234943210548</v>
      </c>
      <c r="F11" s="49">
        <f>+IF(E11="","",C11)</f>
        <v>4.8170079028787782</v>
      </c>
      <c r="G11" s="50">
        <v>38.431851239745995</v>
      </c>
      <c r="H11" s="50">
        <v>6.7930619779950518</v>
      </c>
      <c r="I11" s="50">
        <v>21.15943956413755</v>
      </c>
      <c r="K11" s="20" t="s">
        <v>370</v>
      </c>
      <c r="L11" s="20"/>
      <c r="M11" s="3" t="s">
        <v>25</v>
      </c>
      <c r="X11" t="s">
        <v>13</v>
      </c>
    </row>
    <row r="12" spans="1:29" x14ac:dyDescent="0.2">
      <c r="A12" s="49">
        <v>9.2957876177354848</v>
      </c>
      <c r="B12" s="49">
        <v>3.1812831712070277</v>
      </c>
      <c r="C12" s="49">
        <v>7.0217638990609288</v>
      </c>
      <c r="D12" s="49">
        <f>+IF(E12="","",A12)</f>
        <v>9.2957876177354848</v>
      </c>
      <c r="E12" s="49">
        <f>+IF(B12&gt;50,"",B12)</f>
        <v>3.1812831712070277</v>
      </c>
      <c r="F12" s="49">
        <f>+IF(E12="","",C12)</f>
        <v>7.0217638990609288</v>
      </c>
      <c r="G12" s="50">
        <v>52.818558462847065</v>
      </c>
      <c r="H12" s="50">
        <v>7.7478073382618362</v>
      </c>
      <c r="I12" s="50">
        <v>23.272993452714807</v>
      </c>
      <c r="K12" s="45" t="s">
        <v>17</v>
      </c>
      <c r="L12" s="45">
        <v>9.040036678288665</v>
      </c>
      <c r="M12" s="45">
        <v>0.15677213485416203</v>
      </c>
      <c r="X12" s="47"/>
      <c r="Y12" s="47" t="s">
        <v>18</v>
      </c>
      <c r="Z12" s="47" t="s">
        <v>19</v>
      </c>
      <c r="AA12" s="47" t="s">
        <v>20</v>
      </c>
      <c r="AB12" s="47" t="s">
        <v>21</v>
      </c>
      <c r="AC12" s="47" t="s">
        <v>22</v>
      </c>
    </row>
    <row r="13" spans="1:29" ht="17" thickBot="1" x14ac:dyDescent="0.25">
      <c r="A13" s="49">
        <v>-0.63607665618086173</v>
      </c>
      <c r="B13" s="49">
        <v>-1.8054652911818181</v>
      </c>
      <c r="C13" s="49">
        <v>1.7817611240914744</v>
      </c>
      <c r="D13" s="49">
        <f>+IF(E13="","",A13)</f>
        <v>-0.63607665618086173</v>
      </c>
      <c r="E13" s="49">
        <f>+IF(B13&gt;50,"",B13)</f>
        <v>-1.8054652911818181</v>
      </c>
      <c r="F13" s="49">
        <f>+IF(E13="","",C13)</f>
        <v>1.7817611240914744</v>
      </c>
      <c r="G13" s="50">
        <v>50.809462525475979</v>
      </c>
      <c r="H13" s="50">
        <v>4.9271049006780032</v>
      </c>
      <c r="I13" s="50">
        <v>22.967105726598902</v>
      </c>
      <c r="K13" s="46" t="s">
        <v>30</v>
      </c>
      <c r="L13" s="46">
        <v>-7.2993392219488883E-3</v>
      </c>
      <c r="M13" s="46">
        <v>0.89634345671288451</v>
      </c>
      <c r="X13" s="45" t="s">
        <v>14</v>
      </c>
      <c r="Y13" s="45">
        <v>1</v>
      </c>
      <c r="Z13" s="45">
        <v>857124.62842614984</v>
      </c>
      <c r="AA13" s="45">
        <v>857124.62842614984</v>
      </c>
      <c r="AB13" s="45">
        <v>1250.1425814953909</v>
      </c>
      <c r="AC13" s="45">
        <v>1.3623531877160321E-57</v>
      </c>
    </row>
    <row r="14" spans="1:29" x14ac:dyDescent="0.2">
      <c r="A14" s="49">
        <v>13.614874831501567</v>
      </c>
      <c r="B14" s="49">
        <v>5.847895404842518</v>
      </c>
      <c r="C14" s="49">
        <v>7.8524225227901923</v>
      </c>
      <c r="D14" s="49">
        <f>+IF(E14="","",A14)</f>
        <v>13.614874831501567</v>
      </c>
      <c r="E14" s="49">
        <f>+IF(B14&gt;50,"",B14)</f>
        <v>5.847895404842518</v>
      </c>
      <c r="F14" s="49">
        <f>+IF(E14="","",C14)</f>
        <v>7.8524225227901923</v>
      </c>
      <c r="G14" s="50">
        <v>45.939974734311129</v>
      </c>
      <c r="H14" s="50">
        <v>7.9963156342998332</v>
      </c>
      <c r="I14" s="50">
        <v>21.472955448821374</v>
      </c>
      <c r="X14" s="45" t="s">
        <v>15</v>
      </c>
      <c r="Y14" s="45">
        <v>98</v>
      </c>
      <c r="Z14" s="45">
        <v>67190.90672464417</v>
      </c>
      <c r="AA14" s="45">
        <v>685.6214971902466</v>
      </c>
      <c r="AB14" s="45"/>
      <c r="AC14" s="45"/>
    </row>
    <row r="15" spans="1:29" ht="17" thickBot="1" x14ac:dyDescent="0.25">
      <c r="A15" s="49">
        <v>-22.672992694543659</v>
      </c>
      <c r="B15" s="49">
        <v>1.0918693805116675</v>
      </c>
      <c r="C15" s="49">
        <v>1.0352944254290009</v>
      </c>
      <c r="D15" s="49">
        <f>+IF(E15="","",A15)</f>
        <v>-22.672992694543659</v>
      </c>
      <c r="E15" s="49">
        <f>+IF(B15&gt;50,"",B15)</f>
        <v>1.0918693805116675</v>
      </c>
      <c r="F15" s="49">
        <f>+IF(E15="","",C15)</f>
        <v>1.0352944254290009</v>
      </c>
      <c r="G15" s="50">
        <v>-0.39840690148746916</v>
      </c>
      <c r="H15" s="50">
        <v>8.3155826653793952</v>
      </c>
      <c r="I15" s="50">
        <v>17.691241971371596</v>
      </c>
      <c r="X15" s="46" t="s">
        <v>16</v>
      </c>
      <c r="Y15" s="46">
        <v>99</v>
      </c>
      <c r="Z15" s="46">
        <v>924315.53515079396</v>
      </c>
      <c r="AA15" s="46"/>
      <c r="AB15" s="46"/>
      <c r="AC15" s="46"/>
    </row>
    <row r="16" spans="1:29" ht="17" thickBot="1" x14ac:dyDescent="0.25">
      <c r="A16" s="49">
        <v>-2.8341978002275781</v>
      </c>
      <c r="B16" s="49">
        <v>0</v>
      </c>
      <c r="C16" s="49">
        <v>-10.932649970084718</v>
      </c>
      <c r="D16" s="49">
        <f>+IF(E16="","",A16)</f>
        <v>-2.8341978002275781</v>
      </c>
      <c r="E16" s="49">
        <f>+IF(B16&gt;50,"",B16)</f>
        <v>0</v>
      </c>
      <c r="F16" s="49">
        <f>+IF(E16="","",C16)</f>
        <v>-10.932649970084718</v>
      </c>
      <c r="G16" s="50">
        <v>-12.528392319450532</v>
      </c>
      <c r="H16" s="50">
        <v>5.1342994941723674</v>
      </c>
      <c r="I16" s="50">
        <v>-0.26317189777405048</v>
      </c>
    </row>
    <row r="17" spans="1:32" x14ac:dyDescent="0.2">
      <c r="A17" s="49">
        <v>2.2335953942063114</v>
      </c>
      <c r="B17" s="49">
        <v>7.5018120368440577</v>
      </c>
      <c r="C17" s="49">
        <v>0.52565301860365565</v>
      </c>
      <c r="D17" s="49">
        <f>+IF(E17="","",A17)</f>
        <v>2.2335953942063114</v>
      </c>
      <c r="E17" s="49">
        <f>+IF(B17&gt;50,"",B17)</f>
        <v>7.5018120368440577</v>
      </c>
      <c r="F17" s="49">
        <f>+IF(E17="","",C17)</f>
        <v>0.52565301860365565</v>
      </c>
      <c r="G17" s="50">
        <v>-9.6587202690633589</v>
      </c>
      <c r="H17" s="50">
        <v>14.441576822198243</v>
      </c>
      <c r="I17" s="50">
        <v>-1.5192800032618692</v>
      </c>
      <c r="X17" s="47"/>
      <c r="Y17" s="47" t="s">
        <v>23</v>
      </c>
      <c r="Z17" s="47" t="s">
        <v>11</v>
      </c>
      <c r="AA17" s="47" t="s">
        <v>24</v>
      </c>
      <c r="AB17" s="47" t="s">
        <v>25</v>
      </c>
      <c r="AC17" s="47" t="s">
        <v>26</v>
      </c>
      <c r="AD17" s="47" t="s">
        <v>27</v>
      </c>
      <c r="AE17" s="47" t="s">
        <v>28</v>
      </c>
      <c r="AF17" s="47" t="s">
        <v>29</v>
      </c>
    </row>
    <row r="18" spans="1:32" x14ac:dyDescent="0.2">
      <c r="A18" s="49">
        <v>4.3228734550821102</v>
      </c>
      <c r="B18" s="49">
        <v>7.1005736998319691</v>
      </c>
      <c r="C18" s="49">
        <v>-2.9204979974570833</v>
      </c>
      <c r="D18" s="49">
        <f>+IF(E18="","",A18)</f>
        <v>4.3228734550821102</v>
      </c>
      <c r="E18" s="49">
        <f>+IF(B18&gt;50,"",B18)</f>
        <v>7.1005736998319691</v>
      </c>
      <c r="F18" s="49">
        <f>+IF(E18="","",C18)</f>
        <v>-2.9204979974570833</v>
      </c>
      <c r="G18" s="50">
        <v>-18.950721645482815</v>
      </c>
      <c r="H18" s="50">
        <v>15.694255117187694</v>
      </c>
      <c r="I18" s="50">
        <v>-12.292200523509145</v>
      </c>
      <c r="X18" s="45" t="s">
        <v>17</v>
      </c>
      <c r="Y18" s="45">
        <v>-17.423815244375106</v>
      </c>
      <c r="Z18" s="45">
        <v>3.3533998552295188</v>
      </c>
      <c r="AA18" s="45">
        <v>-5.1958656875359583</v>
      </c>
      <c r="AB18" s="45">
        <v>1.1103067859013484E-6</v>
      </c>
      <c r="AC18" s="45">
        <v>-24.078528119031532</v>
      </c>
      <c r="AD18" s="45">
        <v>-10.769102369718683</v>
      </c>
      <c r="AE18" s="45">
        <v>-24.078528119031532</v>
      </c>
      <c r="AF18" s="45">
        <v>-10.769102369718683</v>
      </c>
    </row>
    <row r="19" spans="1:32" ht="17" thickBot="1" x14ac:dyDescent="0.25">
      <c r="A19" s="49">
        <v>11.092194527643784</v>
      </c>
      <c r="B19" s="49">
        <v>15.746743245325234</v>
      </c>
      <c r="C19" s="49">
        <v>-8.449705802291696</v>
      </c>
      <c r="D19" s="49">
        <f>+IF(E19="","",A19)</f>
        <v>11.092194527643784</v>
      </c>
      <c r="E19" s="49">
        <f>+IF(B19&gt;50,"",B19)</f>
        <v>15.746743245325234</v>
      </c>
      <c r="F19" s="49">
        <f>+IF(E19="","",C19)</f>
        <v>-8.449705802291696</v>
      </c>
      <c r="G19" s="50">
        <v>14.814465576704627</v>
      </c>
      <c r="H19" s="50">
        <v>30.349128982001261</v>
      </c>
      <c r="I19" s="50">
        <v>-21.777200751229842</v>
      </c>
      <c r="X19" s="46" t="s">
        <v>30</v>
      </c>
      <c r="Y19" s="46">
        <v>1.0458688095378323</v>
      </c>
      <c r="Z19" s="46">
        <v>2.9579950124924023E-2</v>
      </c>
      <c r="AA19" s="46">
        <v>35.357355408675446</v>
      </c>
      <c r="AB19" s="46">
        <v>1.3623531877160321E-57</v>
      </c>
      <c r="AC19" s="46">
        <v>0.98716836120893658</v>
      </c>
      <c r="AD19" s="46">
        <v>1.1045692578667281</v>
      </c>
      <c r="AE19" s="46">
        <v>0.98716836120893658</v>
      </c>
      <c r="AF19" s="46">
        <v>1.1045692578667281</v>
      </c>
    </row>
    <row r="20" spans="1:32" x14ac:dyDescent="0.2">
      <c r="A20" s="49">
        <v>25.598889422160553</v>
      </c>
      <c r="B20" s="49">
        <v>23.251048883845016</v>
      </c>
      <c r="C20" s="49">
        <v>16.833200548407667</v>
      </c>
      <c r="D20" s="49">
        <f>+IF(E20="","",A20)</f>
        <v>25.598889422160553</v>
      </c>
      <c r="E20" s="49">
        <f>+IF(B20&gt;50,"",B20)</f>
        <v>23.251048883845016</v>
      </c>
      <c r="F20" s="49">
        <f>+IF(E20="","",C20)</f>
        <v>16.833200548407667</v>
      </c>
      <c r="G20" s="50">
        <v>43.247552799092759</v>
      </c>
      <c r="H20" s="50">
        <v>53.600177865846277</v>
      </c>
      <c r="I20" s="50">
        <v>5.9886497672625438</v>
      </c>
    </row>
    <row r="21" spans="1:32" x14ac:dyDescent="0.2">
      <c r="A21" s="49">
        <v>7.0723551543512286</v>
      </c>
      <c r="B21" s="49">
        <v>-6.2698594215564896</v>
      </c>
      <c r="C21" s="49">
        <v>3.6122959414047529</v>
      </c>
      <c r="D21" s="49">
        <f>+IF(E21="","",A21)</f>
        <v>7.0723551543512286</v>
      </c>
      <c r="E21" s="49">
        <f>+IF(B21&gt;50,"",B21)</f>
        <v>-6.2698594215564896</v>
      </c>
      <c r="F21" s="49">
        <f>+IF(E21="","",C21)</f>
        <v>3.6122959414047529</v>
      </c>
      <c r="G21" s="50">
        <v>48.086312559237676</v>
      </c>
      <c r="H21" s="50">
        <v>39.82850640744573</v>
      </c>
      <c r="I21" s="50">
        <v>9.075292690063641</v>
      </c>
    </row>
    <row r="22" spans="1:32" x14ac:dyDescent="0.2">
      <c r="A22" s="49">
        <v>6.2053988959931417E-2</v>
      </c>
      <c r="B22" s="49">
        <v>15.825987257739271</v>
      </c>
      <c r="C22" s="49">
        <v>7.0249702079173915</v>
      </c>
      <c r="D22" s="49">
        <f>+IF(E22="","",A22)</f>
        <v>6.2053988959931417E-2</v>
      </c>
      <c r="E22" s="49">
        <f>+IF(B22&gt;50,"",B22)</f>
        <v>15.825987257739271</v>
      </c>
      <c r="F22" s="49">
        <f>+IF(E22="","",C22)</f>
        <v>7.0249702079173915</v>
      </c>
      <c r="G22" s="50">
        <v>43.825493093115497</v>
      </c>
      <c r="H22" s="50">
        <v>48.553919965353032</v>
      </c>
      <c r="I22" s="50">
        <v>19.020760895438116</v>
      </c>
    </row>
    <row r="23" spans="1:32" ht="32" x14ac:dyDescent="0.4">
      <c r="A23" s="49">
        <v>-16.632121544751399</v>
      </c>
      <c r="B23" s="49">
        <v>-11.819110283618173</v>
      </c>
      <c r="C23" s="49">
        <v>2.5251975236267654</v>
      </c>
      <c r="D23" s="49">
        <f>+IF(E23="","",A23)</f>
        <v>-16.632121544751399</v>
      </c>
      <c r="E23" s="49">
        <f>+IF(B23&gt;50,"",B23)</f>
        <v>-11.819110283618173</v>
      </c>
      <c r="F23" s="49">
        <f>+IF(E23="","",C23)</f>
        <v>2.5251975236267654</v>
      </c>
      <c r="G23" s="50">
        <v>16.101177020720314</v>
      </c>
      <c r="H23" s="50">
        <v>20.988066436409625</v>
      </c>
      <c r="I23" s="50">
        <v>29.995664221356577</v>
      </c>
      <c r="X23" s="39" t="s">
        <v>385</v>
      </c>
    </row>
    <row r="24" spans="1:32" x14ac:dyDescent="0.2">
      <c r="A24" s="49">
        <v>6.1098545265128479</v>
      </c>
      <c r="B24" s="49">
        <v>-17.22565276321788</v>
      </c>
      <c r="C24" s="49">
        <v>7.6948146832348741</v>
      </c>
      <c r="D24" s="49">
        <f>+IF(E24="","",A24)</f>
        <v>6.1098545265128479</v>
      </c>
      <c r="E24" s="49">
        <f>+IF(B24&gt;50,"",B24)</f>
        <v>-17.22565276321788</v>
      </c>
      <c r="F24" s="49">
        <f>+IF(E24="","",C24)</f>
        <v>7.6948146832348741</v>
      </c>
      <c r="G24" s="50">
        <v>-3.3878578749273913</v>
      </c>
      <c r="H24" s="50">
        <v>-19.488635210653271</v>
      </c>
      <c r="I24" s="50">
        <v>20.857278356183784</v>
      </c>
      <c r="X24" t="s">
        <v>6</v>
      </c>
    </row>
    <row r="25" spans="1:32" ht="17" thickBot="1" x14ac:dyDescent="0.25">
      <c r="A25" s="49">
        <v>19.249249185337014</v>
      </c>
      <c r="B25" s="49">
        <v>-1.8635131843613095</v>
      </c>
      <c r="C25" s="49">
        <v>10.450993037568601</v>
      </c>
      <c r="D25" s="49">
        <f>+IF(E25="","",A25)</f>
        <v>19.249249185337014</v>
      </c>
      <c r="E25" s="49">
        <f>+IF(B25&gt;50,"",B25)</f>
        <v>-1.8635131843613095</v>
      </c>
      <c r="F25" s="49">
        <f>+IF(E25="","",C25)</f>
        <v>10.450993037568601</v>
      </c>
      <c r="G25" s="50">
        <v>8.7890361560583941</v>
      </c>
      <c r="H25" s="50">
        <v>-15.082288973458091</v>
      </c>
      <c r="I25" s="50">
        <v>27.695975452347632</v>
      </c>
    </row>
    <row r="26" spans="1:32" x14ac:dyDescent="0.2">
      <c r="A26" s="49">
        <v>2.3596600438397175</v>
      </c>
      <c r="B26" s="49">
        <v>1.8635131843613095</v>
      </c>
      <c r="C26" s="49">
        <v>7.5108213227819576</v>
      </c>
      <c r="D26" s="49">
        <f>+IF(E26="","",A26)</f>
        <v>2.3596600438397175</v>
      </c>
      <c r="E26" s="49">
        <f>+IF(B26&gt;50,"",B26)</f>
        <v>1.8635131843613095</v>
      </c>
      <c r="F26" s="49">
        <f>+IF(E26="","",C26)</f>
        <v>7.5108213227819576</v>
      </c>
      <c r="G26" s="50">
        <v>11.08664221093818</v>
      </c>
      <c r="H26" s="50">
        <v>-29.044763046836053</v>
      </c>
      <c r="I26" s="50">
        <v>28.181826567212198</v>
      </c>
      <c r="X26" s="48" t="s">
        <v>7</v>
      </c>
      <c r="Y26" s="48"/>
    </row>
    <row r="27" spans="1:32" x14ac:dyDescent="0.2">
      <c r="A27" s="49">
        <v>-3.0442035041899018</v>
      </c>
      <c r="B27" s="49">
        <v>-2.7566829832654349</v>
      </c>
      <c r="C27" s="49">
        <v>-0.41838241743228366</v>
      </c>
      <c r="D27" s="49">
        <f>+IF(E27="","",A27)</f>
        <v>-3.0442035041899018</v>
      </c>
      <c r="E27" s="49">
        <f>+IF(B27&gt;50,"",B27)</f>
        <v>-2.7566829832654349</v>
      </c>
      <c r="F27" s="49">
        <f>+IF(E27="","",C27)</f>
        <v>-0.41838241743228366</v>
      </c>
      <c r="G27" s="50">
        <v>24.674560251499678</v>
      </c>
      <c r="H27" s="50">
        <v>-19.982335746483315</v>
      </c>
      <c r="I27" s="50">
        <v>25.238246626153149</v>
      </c>
      <c r="X27" s="45" t="s">
        <v>8</v>
      </c>
      <c r="Y27" s="45">
        <v>1.3193492171774006E-2</v>
      </c>
    </row>
    <row r="28" spans="1:32" x14ac:dyDescent="0.2">
      <c r="A28" s="49">
        <v>8.5531557162093819</v>
      </c>
      <c r="B28" s="49">
        <v>-2.9413885206295731</v>
      </c>
      <c r="C28" s="49">
        <v>4.7088496898773258</v>
      </c>
      <c r="D28" s="49">
        <f>+IF(E28="","",A28)</f>
        <v>8.5531557162093819</v>
      </c>
      <c r="E28" s="49">
        <f>+IF(B28&gt;50,"",B28)</f>
        <v>-2.9413885206295731</v>
      </c>
      <c r="F28" s="49">
        <f>+IF(E28="","",C28)</f>
        <v>4.7088496898773258</v>
      </c>
      <c r="G28" s="50">
        <v>27.117861441196212</v>
      </c>
      <c r="H28" s="50">
        <v>-5.698071503895008</v>
      </c>
      <c r="I28" s="50">
        <v>22.252281632795601</v>
      </c>
      <c r="X28" s="45" t="s">
        <v>9</v>
      </c>
      <c r="Y28" s="45">
        <v>1.7406823568666199E-4</v>
      </c>
    </row>
    <row r="29" spans="1:32" x14ac:dyDescent="0.2">
      <c r="A29" s="49">
        <v>6.2631817512478705</v>
      </c>
      <c r="B29" s="49">
        <v>-1.0359085312948935</v>
      </c>
      <c r="C29" s="49">
        <v>6.8528277417653882</v>
      </c>
      <c r="D29" s="49">
        <f>+IF(E29="","",A29)</f>
        <v>6.2631817512478705</v>
      </c>
      <c r="E29" s="49">
        <f>+IF(B29&gt;50,"",B29)</f>
        <v>-1.0359085312948935</v>
      </c>
      <c r="F29" s="49">
        <f>+IF(E29="","",C29)</f>
        <v>6.8528277417653882</v>
      </c>
      <c r="G29" s="50">
        <v>14.131794007107068</v>
      </c>
      <c r="H29" s="50">
        <v>-4.870466850828592</v>
      </c>
      <c r="I29" s="50">
        <v>18.654116336992388</v>
      </c>
      <c r="X29" s="45" t="s">
        <v>10</v>
      </c>
      <c r="Y29" s="45">
        <v>-1.0028237190479801E-2</v>
      </c>
    </row>
    <row r="30" spans="1:32" x14ac:dyDescent="0.2">
      <c r="A30" s="49">
        <v>7.0045295447799916</v>
      </c>
      <c r="B30" s="49">
        <v>-0.93795781440988435</v>
      </c>
      <c r="C30" s="49">
        <v>6.0084095153095873</v>
      </c>
      <c r="D30" s="49">
        <f>+IF(E30="","",A30)</f>
        <v>7.0045295447799916</v>
      </c>
      <c r="E30" s="49">
        <f>+IF(B30&gt;50,"",B30)</f>
        <v>-0.93795781440988435</v>
      </c>
      <c r="F30" s="49">
        <f>+IF(E30="","",C30)</f>
        <v>6.0084095153095873</v>
      </c>
      <c r="G30" s="50">
        <v>18.776663508047342</v>
      </c>
      <c r="H30" s="50">
        <v>-7.6719378495997859</v>
      </c>
      <c r="I30" s="50">
        <v>17.151704529520018</v>
      </c>
      <c r="X30" s="45" t="s">
        <v>11</v>
      </c>
      <c r="Y30" s="45">
        <v>49.467244517154775</v>
      </c>
    </row>
    <row r="31" spans="1:32" ht="17" thickBot="1" x14ac:dyDescent="0.25">
      <c r="A31" s="49">
        <v>-6.4630564029622306</v>
      </c>
      <c r="B31" s="49">
        <v>0.93795781440988435</v>
      </c>
      <c r="C31" s="49">
        <v>4.5059536049073756</v>
      </c>
      <c r="D31" s="49">
        <f>+IF(E31="","",A31)</f>
        <v>-6.4630564029622306</v>
      </c>
      <c r="E31" s="49">
        <f>+IF(B31&gt;50,"",B31)</f>
        <v>0.93795781440988435</v>
      </c>
      <c r="F31" s="49">
        <f>+IF(E31="","",C31)</f>
        <v>4.5059536049073756</v>
      </c>
      <c r="G31" s="50">
        <v>15.357810609275013</v>
      </c>
      <c r="H31" s="50">
        <v>-3.9772970519244666</v>
      </c>
      <c r="I31" s="50">
        <v>22.076040551859677</v>
      </c>
      <c r="X31" s="46" t="s">
        <v>12</v>
      </c>
      <c r="Y31" s="46">
        <v>100</v>
      </c>
    </row>
    <row r="32" spans="1:32" x14ac:dyDescent="0.2">
      <c r="A32" s="49">
        <v>-1.8831081726405685</v>
      </c>
      <c r="B32" s="49">
        <v>1.0359085312948935</v>
      </c>
      <c r="C32" s="49">
        <v>-4.2255517954226107</v>
      </c>
      <c r="D32" s="49">
        <f>+IF(E32="","",A32)</f>
        <v>-1.8831081726405685</v>
      </c>
      <c r="E32" s="49">
        <f>+IF(B32&gt;50,"",B32)</f>
        <v>1.0359085312948935</v>
      </c>
      <c r="F32" s="49">
        <f>+IF(E32="","",C32)</f>
        <v>-4.2255517954226107</v>
      </c>
      <c r="G32" s="50">
        <v>4.9215467204250629</v>
      </c>
      <c r="H32" s="50">
        <v>0</v>
      </c>
      <c r="I32" s="50">
        <v>13.14163906655974</v>
      </c>
    </row>
    <row r="33" spans="1:32" ht="17" thickBot="1" x14ac:dyDescent="0.25">
      <c r="A33" s="49">
        <v>-16.025565383771223</v>
      </c>
      <c r="B33" s="49">
        <v>-15.001331356129555</v>
      </c>
      <c r="C33" s="49">
        <v>-7.1934663001471222</v>
      </c>
      <c r="D33" s="49">
        <f>+IF(E33="","",A33)</f>
        <v>-16.025565383771223</v>
      </c>
      <c r="E33" s="49">
        <f>+IF(B33&gt;50,"",B33)</f>
        <v>-15.001331356129555</v>
      </c>
      <c r="F33" s="49">
        <f>+IF(E33="","",C33)</f>
        <v>-7.1934663001471222</v>
      </c>
      <c r="G33" s="50">
        <v>-17.367200414594031</v>
      </c>
      <c r="H33" s="50">
        <v>-13.965422824834661</v>
      </c>
      <c r="I33" s="50">
        <v>-0.90465497535276995</v>
      </c>
      <c r="X33" t="s">
        <v>13</v>
      </c>
    </row>
    <row r="34" spans="1:32" x14ac:dyDescent="0.2">
      <c r="A34" s="49">
        <v>4.1972242889427136</v>
      </c>
      <c r="B34" s="49">
        <v>-10.848494385660956</v>
      </c>
      <c r="C34" s="49">
        <v>-3.3689869102341063</v>
      </c>
      <c r="D34" s="49">
        <f>+IF(E34="","",A34)</f>
        <v>4.1972242889427136</v>
      </c>
      <c r="E34" s="49">
        <f>+IF(B34&gt;50,"",B34)</f>
        <v>-10.848494385660956</v>
      </c>
      <c r="F34" s="49">
        <f>+IF(E34="","",C34)</f>
        <v>-3.3689869102341063</v>
      </c>
      <c r="G34" s="50">
        <v>-20.174505670431309</v>
      </c>
      <c r="H34" s="50">
        <v>-23.875959396085733</v>
      </c>
      <c r="I34" s="50">
        <v>-10.282051400896464</v>
      </c>
      <c r="X34" s="47"/>
      <c r="Y34" s="47" t="s">
        <v>18</v>
      </c>
      <c r="Z34" s="47" t="s">
        <v>19</v>
      </c>
      <c r="AA34" s="47" t="s">
        <v>20</v>
      </c>
      <c r="AB34" s="47" t="s">
        <v>21</v>
      </c>
      <c r="AC34" s="47" t="s">
        <v>22</v>
      </c>
    </row>
    <row r="35" spans="1:32" x14ac:dyDescent="0.2">
      <c r="A35" s="49">
        <v>4.8897408525800046</v>
      </c>
      <c r="B35" s="49">
        <v>12.03874032716854</v>
      </c>
      <c r="C35" s="49">
        <v>4.5924008010649331</v>
      </c>
      <c r="D35" s="49">
        <f>+IF(E35="","",A35)</f>
        <v>4.8897408525800046</v>
      </c>
      <c r="E35" s="49">
        <f>+IF(B35&gt;50,"",B35)</f>
        <v>12.03874032716854</v>
      </c>
      <c r="F35" s="49">
        <f>+IF(E35="","",C35)</f>
        <v>4.5924008010649331</v>
      </c>
      <c r="G35" s="50">
        <v>-8.8217084148890734</v>
      </c>
      <c r="H35" s="50">
        <v>-12.775176883327077</v>
      </c>
      <c r="I35" s="50">
        <v>-10.195604204738906</v>
      </c>
      <c r="X35" s="45" t="s">
        <v>14</v>
      </c>
      <c r="Y35" s="45">
        <v>1</v>
      </c>
      <c r="Z35" s="45">
        <v>41.750015926663764</v>
      </c>
      <c r="AA35" s="45">
        <v>41.750015926663764</v>
      </c>
      <c r="AB35" s="45">
        <v>1.7061656989822985E-2</v>
      </c>
      <c r="AC35" s="45">
        <v>0.89634345671283955</v>
      </c>
    </row>
    <row r="36" spans="1:32" x14ac:dyDescent="0.2">
      <c r="A36" s="49">
        <v>0.32119941961745724</v>
      </c>
      <c r="B36" s="49">
        <v>-12.03874032716854</v>
      </c>
      <c r="C36" s="49">
        <v>7.5971993450494324</v>
      </c>
      <c r="D36" s="49">
        <f>+IF(E36="","",A36)</f>
        <v>0.32119941961745724</v>
      </c>
      <c r="E36" s="49">
        <f>+IF(B36&gt;50,"",B36)</f>
        <v>-12.03874032716854</v>
      </c>
      <c r="F36" s="49">
        <f>+IF(E36="","",C36)</f>
        <v>7.5971993450494324</v>
      </c>
      <c r="G36" s="50">
        <v>-6.6174008226310477</v>
      </c>
      <c r="H36" s="50">
        <v>-25.849825741790511</v>
      </c>
      <c r="I36" s="50">
        <v>1.627146935733137</v>
      </c>
      <c r="X36" s="45" t="s">
        <v>15</v>
      </c>
      <c r="Y36" s="45">
        <v>98</v>
      </c>
      <c r="Z36" s="45">
        <v>239806.81145175797</v>
      </c>
      <c r="AA36" s="45">
        <v>2447.0082801199792</v>
      </c>
      <c r="AB36" s="45"/>
      <c r="AC36" s="45"/>
    </row>
    <row r="37" spans="1:32" ht="17" thickBot="1" x14ac:dyDescent="0.25">
      <c r="A37" s="49">
        <v>0.74547736080212701</v>
      </c>
      <c r="B37" s="49">
        <v>5.8103919564256756</v>
      </c>
      <c r="C37" s="49">
        <v>4.2574687398104771</v>
      </c>
      <c r="D37" s="49">
        <f>+IF(E37="","",A37)</f>
        <v>0.74547736080212701</v>
      </c>
      <c r="E37" s="49">
        <f>+IF(B37&gt;50,"",B37)</f>
        <v>5.8103919564256756</v>
      </c>
      <c r="F37" s="49">
        <f>+IF(E37="","",C37)</f>
        <v>4.2574687398104771</v>
      </c>
      <c r="G37" s="50">
        <v>10.153641921942302</v>
      </c>
      <c r="H37" s="50">
        <v>-5.0381024292352805</v>
      </c>
      <c r="I37" s="50">
        <v>13.078081975690736</v>
      </c>
      <c r="X37" s="46" t="s">
        <v>16</v>
      </c>
      <c r="Y37" s="46">
        <v>99</v>
      </c>
      <c r="Z37" s="46">
        <v>239848.56146768463</v>
      </c>
      <c r="AA37" s="46"/>
      <c r="AB37" s="46"/>
      <c r="AC37" s="46"/>
    </row>
    <row r="38" spans="1:32" ht="17" thickBot="1" x14ac:dyDescent="0.25">
      <c r="A38" s="49">
        <v>15.589224692023151</v>
      </c>
      <c r="B38" s="49">
        <v>8.1277790864838551</v>
      </c>
      <c r="C38" s="49">
        <v>0.82857996285827795</v>
      </c>
      <c r="D38" s="49">
        <f>+IF(E38="","",A38)</f>
        <v>15.589224692023151</v>
      </c>
      <c r="E38" s="49">
        <f>+IF(B38&gt;50,"",B38)</f>
        <v>8.1277790864838551</v>
      </c>
      <c r="F38" s="49">
        <f>+IF(E38="","",C38)</f>
        <v>0.82857996285827795</v>
      </c>
      <c r="G38" s="50">
        <v>21.54564232502274</v>
      </c>
      <c r="H38" s="50">
        <v>13.938171042909531</v>
      </c>
      <c r="I38" s="50">
        <v>17.275648848783121</v>
      </c>
    </row>
    <row r="39" spans="1:32" x14ac:dyDescent="0.2">
      <c r="A39" s="49">
        <v>8.2309768268178374</v>
      </c>
      <c r="B39" s="49">
        <v>2.6078127355038561</v>
      </c>
      <c r="C39" s="49">
        <v>6.9960375587081458</v>
      </c>
      <c r="D39" s="49">
        <f>+IF(E39="","",A39)</f>
        <v>8.2309768268178374</v>
      </c>
      <c r="E39" s="49">
        <f>+IF(B39&gt;50,"",B39)</f>
        <v>2.6078127355038561</v>
      </c>
      <c r="F39" s="49">
        <f>+IF(E39="","",C39)</f>
        <v>6.9960375587081458</v>
      </c>
      <c r="G39" s="50">
        <v>24.886878299260573</v>
      </c>
      <c r="H39" s="50">
        <v>4.5072434512448467</v>
      </c>
      <c r="I39" s="50">
        <v>19.679285606426333</v>
      </c>
      <c r="X39" s="47"/>
      <c r="Y39" s="47" t="s">
        <v>23</v>
      </c>
      <c r="Z39" s="47" t="s">
        <v>11</v>
      </c>
      <c r="AA39" s="47" t="s">
        <v>24</v>
      </c>
      <c r="AB39" s="47" t="s">
        <v>25</v>
      </c>
      <c r="AC39" s="47" t="s">
        <v>26</v>
      </c>
      <c r="AD39" s="47" t="s">
        <v>27</v>
      </c>
      <c r="AE39" s="47" t="s">
        <v>28</v>
      </c>
      <c r="AF39" s="47" t="s">
        <v>29</v>
      </c>
    </row>
    <row r="40" spans="1:32" x14ac:dyDescent="0.2">
      <c r="A40" s="49">
        <v>-4.0525912381422557</v>
      </c>
      <c r="B40" s="49">
        <v>-0.66523430611056256</v>
      </c>
      <c r="C40" s="49">
        <v>0.30777967590900346</v>
      </c>
      <c r="D40" s="49">
        <f>+IF(E40="","",A40)</f>
        <v>-4.0525912381422557</v>
      </c>
      <c r="E40" s="49">
        <f>+IF(B40&gt;50,"",B40)</f>
        <v>-0.66523430611056256</v>
      </c>
      <c r="F40" s="49">
        <f>+IF(E40="","",C40)</f>
        <v>0.30777967590900346</v>
      </c>
      <c r="G40" s="50">
        <v>20.51308764150086</v>
      </c>
      <c r="H40" s="50">
        <v>15.880749472302824</v>
      </c>
      <c r="I40" s="50">
        <v>12.389865937285904</v>
      </c>
      <c r="X40" s="45" t="s">
        <v>17</v>
      </c>
      <c r="Y40" s="45">
        <v>9.040036678288665</v>
      </c>
      <c r="Z40" s="45">
        <v>6.335207551584026</v>
      </c>
      <c r="AA40" s="45">
        <v>1.4269519356202207</v>
      </c>
      <c r="AB40" s="45">
        <v>0.15677213485416203</v>
      </c>
      <c r="AC40" s="45">
        <v>-3.5319765253861797</v>
      </c>
      <c r="AD40" s="45">
        <v>21.612049881963511</v>
      </c>
      <c r="AE40" s="45">
        <v>-3.5319765253861797</v>
      </c>
      <c r="AF40" s="45">
        <v>21.612049881963511</v>
      </c>
    </row>
    <row r="41" spans="1:32" ht="17" thickBot="1" x14ac:dyDescent="0.25">
      <c r="A41" s="49">
        <v>8.1882880834458049</v>
      </c>
      <c r="B41" s="49">
        <v>1.5582707206572621</v>
      </c>
      <c r="C41" s="49">
        <v>3.7563668039119591</v>
      </c>
      <c r="D41" s="49">
        <f>+IF(E41="","",A41)</f>
        <v>8.1882880834458049</v>
      </c>
      <c r="E41" s="49">
        <f>+IF(B41&gt;50,"",B41)</f>
        <v>1.5582707206572621</v>
      </c>
      <c r="F41" s="49">
        <f>+IF(E41="","",C41)</f>
        <v>3.7563668039119591</v>
      </c>
      <c r="G41" s="50">
        <v>27.955898364144538</v>
      </c>
      <c r="H41" s="50">
        <v>11.628628236534411</v>
      </c>
      <c r="I41" s="50">
        <v>11.888764001387386</v>
      </c>
      <c r="X41" s="46" t="s">
        <v>30</v>
      </c>
      <c r="Y41" s="46">
        <v>-7.2993392219488883E-3</v>
      </c>
      <c r="Z41" s="46">
        <v>5.5882129032319511E-2</v>
      </c>
      <c r="AA41" s="46">
        <v>-0.13062027786606528</v>
      </c>
      <c r="AB41" s="46">
        <v>0.89634345671288451</v>
      </c>
      <c r="AC41" s="46">
        <v>-0.11819560557523034</v>
      </c>
      <c r="AD41" s="46">
        <v>0.10359692713133258</v>
      </c>
      <c r="AE41" s="46">
        <v>-0.11819560557523034</v>
      </c>
      <c r="AF41" s="46">
        <v>0.10359692713133258</v>
      </c>
    </row>
    <row r="42" spans="1:32" x14ac:dyDescent="0.2">
      <c r="A42" s="49">
        <v>-2.477284043749961</v>
      </c>
      <c r="B42" s="49">
        <v>2.2172162106372184</v>
      </c>
      <c r="C42" s="49">
        <v>1.6089412386291357</v>
      </c>
      <c r="D42" s="49">
        <f>+IF(E42="","",A42)</f>
        <v>-2.477284043749961</v>
      </c>
      <c r="E42" s="49">
        <f>+IF(B42&gt;50,"",B42)</f>
        <v>2.2172162106372184</v>
      </c>
      <c r="F42" s="49">
        <f>+IF(E42="","",C42)</f>
        <v>1.6089412386291357</v>
      </c>
      <c r="G42" s="50">
        <v>9.8893896283714255</v>
      </c>
      <c r="H42" s="50">
        <v>5.718065360687774</v>
      </c>
      <c r="I42" s="50">
        <v>12.669125277158244</v>
      </c>
    </row>
    <row r="43" spans="1:32" x14ac:dyDescent="0.2">
      <c r="A43" s="49">
        <v>24.236551470169054</v>
      </c>
      <c r="B43" s="49">
        <v>2.6120888075634952</v>
      </c>
      <c r="C43" s="49">
        <v>5.0942564171810645</v>
      </c>
      <c r="D43" s="49">
        <f>+IF(E43="","",A43)</f>
        <v>24.236551470169054</v>
      </c>
      <c r="E43" s="49">
        <f>+IF(B43&gt;50,"",B43)</f>
        <v>2.6120888075634952</v>
      </c>
      <c r="F43" s="49">
        <f>+IF(E43="","",C43)</f>
        <v>5.0942564171810645</v>
      </c>
      <c r="G43" s="50">
        <v>25.894964271722642</v>
      </c>
      <c r="H43" s="50">
        <v>5.7223414327474131</v>
      </c>
      <c r="I43" s="50">
        <v>10.767344135631163</v>
      </c>
    </row>
    <row r="44" spans="1:32" x14ac:dyDescent="0.2">
      <c r="A44" s="49">
        <v>15.842861362658756</v>
      </c>
      <c r="B44" s="49">
        <v>5.5171583613329744</v>
      </c>
      <c r="C44" s="49">
        <v>1.0966857328259749</v>
      </c>
      <c r="D44" s="49">
        <f>+IF(E44="","",A44)</f>
        <v>15.842861362658756</v>
      </c>
      <c r="E44" s="49">
        <f>+IF(B44&gt;50,"",B44)</f>
        <v>5.5171583613329744</v>
      </c>
      <c r="F44" s="49">
        <f>+IF(E44="","",C44)</f>
        <v>1.0966857328259749</v>
      </c>
      <c r="G44" s="50">
        <v>45.79041687252365</v>
      </c>
      <c r="H44" s="50">
        <v>11.90473410019095</v>
      </c>
      <c r="I44" s="50">
        <v>11.556250192548134</v>
      </c>
    </row>
    <row r="45" spans="1:32" x14ac:dyDescent="0.2">
      <c r="A45" s="49">
        <v>18.043784118330297</v>
      </c>
      <c r="B45" s="49">
        <v>1.1091968140039654</v>
      </c>
      <c r="C45" s="49">
        <v>-0.68346656990208032</v>
      </c>
      <c r="D45" s="49">
        <f>+IF(E45="","",A45)</f>
        <v>18.043784118330297</v>
      </c>
      <c r="E45" s="49">
        <f>+IF(B45&gt;50,"",B45)</f>
        <v>1.1091968140039654</v>
      </c>
      <c r="F45" s="49">
        <f>+IF(E45="","",C45)</f>
        <v>-0.68346656990208032</v>
      </c>
      <c r="G45" s="50">
        <v>55.645912907408146</v>
      </c>
      <c r="H45" s="50">
        <v>11.455660193537653</v>
      </c>
      <c r="I45" s="50">
        <v>7.1164168187340948</v>
      </c>
    </row>
    <row r="46" spans="1:32" x14ac:dyDescent="0.2">
      <c r="A46" s="49">
        <v>21.237062423117159</v>
      </c>
      <c r="B46" s="49">
        <v>-0.31072008427486253</v>
      </c>
      <c r="C46" s="49">
        <v>10.673559520599873</v>
      </c>
      <c r="D46" s="49">
        <f>+IF(E46="","",A46)</f>
        <v>21.237062423117159</v>
      </c>
      <c r="E46" s="49">
        <f>+IF(B46&gt;50,"",B46)</f>
        <v>-0.31072008427486253</v>
      </c>
      <c r="F46" s="49">
        <f>+IF(E46="","",C46)</f>
        <v>10.673559520599873</v>
      </c>
      <c r="G46" s="50">
        <v>79.360259374275273</v>
      </c>
      <c r="H46" s="50">
        <v>8.9277238986255725</v>
      </c>
      <c r="I46" s="50">
        <v>16.181035100704833</v>
      </c>
    </row>
    <row r="47" spans="1:32" x14ac:dyDescent="0.2">
      <c r="A47" s="49">
        <v>17.58546769006335</v>
      </c>
      <c r="B47" s="49">
        <v>18.018696112376631</v>
      </c>
      <c r="C47" s="49">
        <v>-3.2633923554740818</v>
      </c>
      <c r="D47" s="49">
        <f>+IF(E47="","",A47)</f>
        <v>17.58546769006335</v>
      </c>
      <c r="E47" s="49">
        <f>+IF(B47&gt;50,"",B47)</f>
        <v>18.018696112376631</v>
      </c>
      <c r="F47" s="49">
        <f>+IF(E47="","",C47)</f>
        <v>-3.2633923554740818</v>
      </c>
      <c r="G47" s="50">
        <v>72.709175594169565</v>
      </c>
      <c r="H47" s="50">
        <v>24.334331203438708</v>
      </c>
      <c r="I47" s="50">
        <v>7.8233863280496863</v>
      </c>
    </row>
    <row r="48" spans="1:32" x14ac:dyDescent="0.2">
      <c r="A48" s="49">
        <v>27.694150430299036</v>
      </c>
      <c r="B48" s="49">
        <v>16.273548127254145</v>
      </c>
      <c r="C48" s="49">
        <v>8.5534257973513661</v>
      </c>
      <c r="D48" s="49">
        <f>+IF(E48="","",A48)</f>
        <v>27.694150430299036</v>
      </c>
      <c r="E48" s="49">
        <f>+IF(B48&gt;50,"",B48)</f>
        <v>16.273548127254145</v>
      </c>
      <c r="F48" s="49">
        <f>+IF(E48="","",C48)</f>
        <v>8.5534257973513661</v>
      </c>
      <c r="G48" s="50">
        <v>84.560464661809846</v>
      </c>
      <c r="H48" s="50">
        <v>35.090720969359879</v>
      </c>
      <c r="I48" s="50">
        <v>15.280126392575077</v>
      </c>
    </row>
    <row r="49" spans="1:9" x14ac:dyDescent="0.2">
      <c r="A49" s="49">
        <v>19.187224076728349</v>
      </c>
      <c r="B49" s="49">
        <v>12.70379632320342</v>
      </c>
      <c r="C49" s="49">
        <v>10.546577921154565</v>
      </c>
      <c r="D49" s="49">
        <f>+IF(E49="","",A49)</f>
        <v>19.187224076728349</v>
      </c>
      <c r="E49" s="49">
        <f>+IF(B49&gt;50,"",B49)</f>
        <v>12.70379632320342</v>
      </c>
      <c r="F49" s="49">
        <f>+IF(E49="","",C49)</f>
        <v>10.546577921154565</v>
      </c>
      <c r="G49" s="50">
        <v>85.703904620207894</v>
      </c>
      <c r="H49" s="50">
        <v>46.685320478559333</v>
      </c>
      <c r="I49" s="50">
        <v>26.510170883631723</v>
      </c>
    </row>
    <row r="50" spans="1:9" x14ac:dyDescent="0.2">
      <c r="A50" s="49">
        <v>29.565256565869724</v>
      </c>
      <c r="B50" s="49">
        <v>12.307601746520902</v>
      </c>
      <c r="C50" s="49">
        <v>5.3344003454009581</v>
      </c>
      <c r="D50" s="49">
        <f>+IF(E50="","",A50)</f>
        <v>29.565256565869724</v>
      </c>
      <c r="E50" s="49">
        <f>+IF(B50&gt;50,"",B50)</f>
        <v>12.307601746520902</v>
      </c>
      <c r="F50" s="49">
        <f>+IF(E50="","",C50)</f>
        <v>5.3344003454009581</v>
      </c>
      <c r="G50" s="50">
        <v>94.032098762960459</v>
      </c>
      <c r="H50" s="50">
        <v>59.303642309355098</v>
      </c>
      <c r="I50" s="50">
        <v>21.171011708432808</v>
      </c>
    </row>
    <row r="51" spans="1:9" x14ac:dyDescent="0.2">
      <c r="A51" s="49">
        <v>24.395368375448356</v>
      </c>
      <c r="B51" s="49">
        <v>27.077608416041343</v>
      </c>
      <c r="C51" s="49">
        <v>-1.305942028904461</v>
      </c>
      <c r="D51" s="49">
        <f>+IF(E51="","",A51)</f>
        <v>24.395368375448356</v>
      </c>
      <c r="E51" s="49">
        <f>+IF(B51&gt;50,"",B51)</f>
        <v>27.077608416041343</v>
      </c>
      <c r="F51" s="49">
        <f>+IF(E51="","",C51)</f>
        <v>-1.305942028904461</v>
      </c>
      <c r="G51" s="50">
        <v>100.84199944834546</v>
      </c>
      <c r="H51" s="50">
        <v>68.36255461301981</v>
      </c>
      <c r="I51" s="50">
        <v>23.128462035002428</v>
      </c>
    </row>
    <row r="52" spans="1:9" x14ac:dyDescent="0.2">
      <c r="A52" s="49">
        <v>22.667602015976218</v>
      </c>
      <c r="B52" s="49">
        <v>22.743376235102986</v>
      </c>
      <c r="C52" s="49">
        <v>1.2064586921800569</v>
      </c>
      <c r="D52" s="49">
        <f>+IF(E52="","",A52)</f>
        <v>22.667602015976218</v>
      </c>
      <c r="E52" s="49">
        <f>+IF(B52&gt;50,"",B52)</f>
        <v>22.743376235102986</v>
      </c>
      <c r="F52" s="49">
        <f>+IF(E52="","",C52)</f>
        <v>1.2064586921800569</v>
      </c>
      <c r="G52" s="50">
        <v>95.815451034022644</v>
      </c>
      <c r="H52" s="50">
        <v>74.832382720868651</v>
      </c>
      <c r="I52" s="50">
        <v>15.781494929831119</v>
      </c>
    </row>
    <row r="53" spans="1:9" x14ac:dyDescent="0.2">
      <c r="A53" s="49">
        <v>19.308029059268961</v>
      </c>
      <c r="B53" s="49">
        <v>31.28282926771071</v>
      </c>
      <c r="C53" s="49">
        <v>3.8137958775397607</v>
      </c>
      <c r="D53" s="49">
        <f>+IF(E53="","",A53)</f>
        <v>19.308029059268961</v>
      </c>
      <c r="E53" s="49">
        <f>+IF(B53&gt;50,"",B53)</f>
        <v>31.28282926771071</v>
      </c>
      <c r="F53" s="49">
        <f>+IF(E53="","",C53)</f>
        <v>3.8137958775397607</v>
      </c>
      <c r="G53" s="50">
        <v>95.936256016563263</v>
      </c>
      <c r="H53" s="50">
        <v>93.411415665375941</v>
      </c>
      <c r="I53" s="50">
        <v>9.0487128862163146</v>
      </c>
    </row>
    <row r="54" spans="1:9" x14ac:dyDescent="0.2">
      <c r="A54" s="49">
        <v>12.86212457628606</v>
      </c>
      <c r="B54" s="49">
        <v>32.648952679262777</v>
      </c>
      <c r="C54" s="49">
        <v>-5.1641499808113167</v>
      </c>
      <c r="D54" s="49">
        <f>+IF(E54="","",A54)</f>
        <v>12.86212457628606</v>
      </c>
      <c r="E54" s="49">
        <f>+IF(B54&gt;50,"",B54)</f>
        <v>32.648952679262777</v>
      </c>
      <c r="F54" s="49">
        <f>+IF(E54="","",C54)</f>
        <v>-5.1641499808113167</v>
      </c>
      <c r="G54" s="50">
        <v>79.233124026979596</v>
      </c>
      <c r="H54" s="50">
        <v>113.75276659811782</v>
      </c>
      <c r="I54" s="50">
        <v>-1.4498374399959602</v>
      </c>
    </row>
    <row r="55" spans="1:9" x14ac:dyDescent="0.2">
      <c r="A55" s="49">
        <v>21.5539755041533</v>
      </c>
      <c r="B55" s="49">
        <v>3.9256710305163978</v>
      </c>
      <c r="C55" s="49">
        <v>5.1641499808113167</v>
      </c>
      <c r="D55" s="49">
        <f>+IF(E55="","",A55)</f>
        <v>21.5539755041533</v>
      </c>
      <c r="E55" s="49">
        <f>+IF(B55&gt;50,"",B55)</f>
        <v>3.9256710305163978</v>
      </c>
      <c r="F55" s="49">
        <f>+IF(E55="","",C55)</f>
        <v>5.1641499808113167</v>
      </c>
      <c r="G55" s="50">
        <v>76.391731155684539</v>
      </c>
      <c r="H55" s="50">
        <v>90.60082921259287</v>
      </c>
      <c r="I55" s="50">
        <v>5.0202545697198175</v>
      </c>
    </row>
    <row r="56" spans="1:9" x14ac:dyDescent="0.2">
      <c r="A56" s="49">
        <v>15.099567243215173</v>
      </c>
      <c r="B56" s="49">
        <v>3.7773550897188812</v>
      </c>
      <c r="C56" s="49">
        <v>4.0452315817823603</v>
      </c>
      <c r="D56" s="49">
        <f>+IF(E56="","",A56)</f>
        <v>15.099567243215173</v>
      </c>
      <c r="E56" s="49">
        <f>+IF(B56&gt;50,"",B56)</f>
        <v>3.7773550897188812</v>
      </c>
      <c r="F56" s="49">
        <f>+IF(E56="","",C56)</f>
        <v>4.0452315817823603</v>
      </c>
      <c r="G56" s="50">
        <v>68.823696382923487</v>
      </c>
      <c r="H56" s="50">
        <v>71.634808067208766</v>
      </c>
      <c r="I56" s="50">
        <v>7.859027459322121</v>
      </c>
    </row>
    <row r="57" spans="1:9" x14ac:dyDescent="0.2">
      <c r="A57" s="49">
        <v>16.226936552120996</v>
      </c>
      <c r="B57" s="49">
        <v>11.616311953688196</v>
      </c>
      <c r="C57" s="49">
        <v>6.8253307991595236</v>
      </c>
      <c r="D57" s="49">
        <f>+IF(E57="","",A57)</f>
        <v>16.226936552120996</v>
      </c>
      <c r="E57" s="49">
        <f>+IF(B57&gt;50,"",B57)</f>
        <v>11.616311953688196</v>
      </c>
      <c r="F57" s="49">
        <f>+IF(E57="","",C57)</f>
        <v>6.8253307991595236</v>
      </c>
      <c r="G57" s="50">
        <v>65.742603875775529</v>
      </c>
      <c r="H57" s="50">
        <v>51.968290753186253</v>
      </c>
      <c r="I57" s="50">
        <v>10.870562380941884</v>
      </c>
    </row>
    <row r="58" spans="1:9" x14ac:dyDescent="0.2">
      <c r="A58" s="49">
        <v>15.452980366831159</v>
      </c>
      <c r="B58" s="49">
        <v>12.558603939245572</v>
      </c>
      <c r="C58" s="49">
        <v>2.740175502867892</v>
      </c>
      <c r="D58" s="49">
        <f>+IF(E58="","",A58)</f>
        <v>15.452980366831159</v>
      </c>
      <c r="E58" s="49">
        <f>+IF(B58&gt;50,"",B58)</f>
        <v>12.558603939245572</v>
      </c>
      <c r="F58" s="49">
        <f>+IF(E58="","",C58)</f>
        <v>2.740175502867892</v>
      </c>
      <c r="G58" s="50">
        <v>68.333459666320636</v>
      </c>
      <c r="H58" s="50">
        <v>31.877942013169047</v>
      </c>
      <c r="I58" s="50">
        <v>18.774887864621093</v>
      </c>
    </row>
    <row r="59" spans="1:9" x14ac:dyDescent="0.2">
      <c r="A59" s="49">
        <v>11.506788623446162</v>
      </c>
      <c r="B59" s="49">
        <v>22.058055274548138</v>
      </c>
      <c r="C59" s="49">
        <v>5.0504337955663559</v>
      </c>
      <c r="D59" s="49">
        <f>+IF(E59="","",A59)</f>
        <v>11.506788623446162</v>
      </c>
      <c r="E59" s="49">
        <f>+IF(B59&gt;50,"",B59)</f>
        <v>22.058055274548138</v>
      </c>
      <c r="F59" s="49">
        <f>+IF(E59="","",C59)</f>
        <v>5.0504337955663559</v>
      </c>
      <c r="G59" s="50">
        <v>58.286272785613491</v>
      </c>
      <c r="H59" s="50">
        <v>50.010326257200788</v>
      </c>
      <c r="I59" s="50">
        <v>18.661171679376132</v>
      </c>
    </row>
    <row r="60" spans="1:9" x14ac:dyDescent="0.2">
      <c r="A60" s="49">
        <v>38.001981530805381</v>
      </c>
      <c r="B60" s="49">
        <v>27.476744264774311</v>
      </c>
      <c r="C60" s="49">
        <v>5.9241382937411657</v>
      </c>
      <c r="D60" s="49">
        <f>+IF(E60="","",A60)</f>
        <v>38.001981530805381</v>
      </c>
      <c r="E60" s="49">
        <f>+IF(B60&gt;50,"",B60)</f>
        <v>27.476744264774311</v>
      </c>
      <c r="F60" s="49">
        <f>+IF(E60="","",C60)</f>
        <v>5.9241382937411657</v>
      </c>
      <c r="G60" s="50">
        <v>81.18868707320371</v>
      </c>
      <c r="H60" s="50">
        <v>73.709715432256218</v>
      </c>
      <c r="I60" s="50">
        <v>20.540078391334937</v>
      </c>
    </row>
    <row r="61" spans="1:9" x14ac:dyDescent="0.2">
      <c r="A61" s="49">
        <v>36.354099668937501</v>
      </c>
      <c r="B61" s="49">
        <v>75.94031907488592</v>
      </c>
      <c r="C61" s="49">
        <v>-6.6767678104570294</v>
      </c>
      <c r="D61" s="49" t="str">
        <f>+IF(E61="","",A61)</f>
        <v/>
      </c>
      <c r="E61" s="49" t="str">
        <f>+IF(B61&gt;50,"",B61)</f>
        <v/>
      </c>
      <c r="F61" s="49" t="str">
        <f>+IF(E61="","",C61)</f>
        <v/>
      </c>
      <c r="G61" s="50">
        <v>108.70692251226224</v>
      </c>
      <c r="H61" s="50">
        <v>149.60032050295274</v>
      </c>
      <c r="I61" s="50">
        <v>11.878487079069089</v>
      </c>
    </row>
    <row r="62" spans="1:9" x14ac:dyDescent="0.2">
      <c r="A62" s="49">
        <v>22.844052689073191</v>
      </c>
      <c r="B62" s="49">
        <v>24.125201888744385</v>
      </c>
      <c r="C62" s="49">
        <v>7.5806828002185966</v>
      </c>
      <c r="D62" s="49">
        <f>+IF(E62="","",A62)</f>
        <v>22.844052689073191</v>
      </c>
      <c r="E62" s="49">
        <f>+IF(B62&gt;50,"",B62)</f>
        <v>24.125201888744385</v>
      </c>
      <c r="F62" s="49">
        <f>+IF(E62="","",C62)</f>
        <v>7.5806828002185966</v>
      </c>
      <c r="G62" s="50">
        <v>111.18070895679209</v>
      </c>
      <c r="H62" s="50">
        <v>140.21785907983499</v>
      </c>
      <c r="I62" s="50">
        <v>13.687295539230782</v>
      </c>
    </row>
    <row r="63" spans="1:9" x14ac:dyDescent="0.2">
      <c r="A63" s="49">
        <v>13.980575067976009</v>
      </c>
      <c r="B63" s="49">
        <v>12.675593851430378</v>
      </c>
      <c r="C63" s="49">
        <v>6.8592422557280486</v>
      </c>
      <c r="D63" s="49">
        <f>+IF(E63="","",A63)</f>
        <v>13.980575067976009</v>
      </c>
      <c r="E63" s="49">
        <f>+IF(B63&gt;50,"",B63)</f>
        <v>12.675593851430378</v>
      </c>
      <c r="F63" s="49">
        <f>+IF(E63="","",C63)</f>
        <v>6.8592422557280486</v>
      </c>
      <c r="G63" s="50">
        <v>79.870346978577842</v>
      </c>
      <c r="H63" s="50">
        <v>137.47363384563835</v>
      </c>
      <c r="I63" s="50">
        <v>6.1631974875114182</v>
      </c>
    </row>
    <row r="64" spans="1:9" x14ac:dyDescent="0.2">
      <c r="A64" s="49">
        <v>6.6916195525911437</v>
      </c>
      <c r="B64" s="49">
        <v>24.732519030577649</v>
      </c>
      <c r="C64" s="49">
        <v>-1.5999597579781977</v>
      </c>
      <c r="D64" s="49">
        <f>+IF(E64="","",A64)</f>
        <v>6.6916195525911437</v>
      </c>
      <c r="E64" s="49">
        <f>+IF(B64&gt;50,"",B64)</f>
        <v>24.732519030577649</v>
      </c>
      <c r="F64" s="49">
        <f>+IF(E64="","",C64)</f>
        <v>-1.5999597579781977</v>
      </c>
      <c r="G64" s="50">
        <v>68.805888269112131</v>
      </c>
      <c r="H64" s="50">
        <v>83.104120085035049</v>
      </c>
      <c r="I64" s="50">
        <v>10.439466881977033</v>
      </c>
    </row>
    <row r="65" spans="1:9" x14ac:dyDescent="0.2">
      <c r="A65" s="49">
        <v>25.289640959471793</v>
      </c>
      <c r="B65" s="49">
        <v>21.570805314282637</v>
      </c>
      <c r="C65" s="49">
        <v>-2.4004984159914144</v>
      </c>
      <c r="D65" s="49">
        <f>+IF(E65="","",A65)</f>
        <v>25.289640959471793</v>
      </c>
      <c r="E65" s="49">
        <f>+IF(B65&gt;50,"",B65)</f>
        <v>21.570805314282637</v>
      </c>
      <c r="F65" s="49">
        <f>+IF(E65="","",C65)</f>
        <v>-2.4004984159914144</v>
      </c>
      <c r="G65" s="50">
        <v>79.51548470336914</v>
      </c>
      <c r="H65" s="50">
        <v>78.976901079260386</v>
      </c>
      <c r="I65" s="50">
        <v>12.662916986342587</v>
      </c>
    </row>
    <row r="66" spans="1:9" x14ac:dyDescent="0.2">
      <c r="A66" s="49">
        <v>33.553649123330189</v>
      </c>
      <c r="B66" s="49">
        <v>19.997982882969723</v>
      </c>
      <c r="C66" s="49">
        <v>9.8041329045841508</v>
      </c>
      <c r="D66" s="49">
        <f>+IF(E66="","",A66)</f>
        <v>33.553649123330189</v>
      </c>
      <c r="E66" s="49">
        <f>+IF(B66&gt;50,"",B66)</f>
        <v>19.997982882969723</v>
      </c>
      <c r="F66" s="49">
        <f>+IF(E66="","",C66)</f>
        <v>9.8041329045841508</v>
      </c>
      <c r="G66" s="50">
        <v>88.438101682791753</v>
      </c>
      <c r="H66" s="50">
        <v>91.443275740023466</v>
      </c>
      <c r="I66" s="50">
        <v>14.570931010436716</v>
      </c>
    </row>
    <row r="67" spans="1:9" x14ac:dyDescent="0.2">
      <c r="A67" s="49">
        <v>22.903192047398633</v>
      </c>
      <c r="B67" s="49">
        <v>25.141968512193458</v>
      </c>
      <c r="C67" s="49">
        <v>8.7672562798221776</v>
      </c>
      <c r="D67" s="49">
        <f>+IF(E67="","",A67)</f>
        <v>22.903192047398633</v>
      </c>
      <c r="E67" s="49">
        <f>+IF(B67&gt;50,"",B67)</f>
        <v>25.141968512193458</v>
      </c>
      <c r="F67" s="49">
        <f>+IF(E67="","",C67)</f>
        <v>8.7672562798221776</v>
      </c>
      <c r="G67" s="50">
        <v>111.7717258535245</v>
      </c>
      <c r="H67" s="50">
        <v>94.368891148522138</v>
      </c>
      <c r="I67" s="50">
        <v>16.814562383081011</v>
      </c>
    </row>
    <row r="68" spans="1:9" x14ac:dyDescent="0.2">
      <c r="A68" s="49">
        <v>30.025243723323889</v>
      </c>
      <c r="B68" s="49">
        <v>27.658134439076321</v>
      </c>
      <c r="C68" s="49">
        <v>0.64367161466609701</v>
      </c>
      <c r="D68" s="49">
        <f>+IF(E68="","",A68)</f>
        <v>30.025243723323889</v>
      </c>
      <c r="E68" s="49">
        <f>+IF(B68&gt;50,"",B68)</f>
        <v>27.658134439076321</v>
      </c>
      <c r="F68" s="49">
        <f>+IF(E68="","",C68)</f>
        <v>0.64367161466609701</v>
      </c>
      <c r="G68" s="50">
        <v>112.53396397381729</v>
      </c>
      <c r="H68" s="50">
        <v>98.437380644896777</v>
      </c>
      <c r="I68" s="50">
        <v>21.827069375044417</v>
      </c>
    </row>
    <row r="69" spans="1:9" x14ac:dyDescent="0.2">
      <c r="A69" s="49">
        <v>26.051879079764582</v>
      </c>
      <c r="B69" s="49">
        <v>25.639294810657276</v>
      </c>
      <c r="C69" s="49">
        <v>2.6120085759719913</v>
      </c>
      <c r="D69" s="49">
        <f>+IF(E69="","",A69)</f>
        <v>26.051879079764582</v>
      </c>
      <c r="E69" s="49">
        <f>+IF(B69&gt;50,"",B69)</f>
        <v>25.639294810657276</v>
      </c>
      <c r="F69" s="49">
        <f>+IF(E69="","",C69)</f>
        <v>2.6120085759719913</v>
      </c>
      <c r="G69" s="50">
        <v>102.70731593862594</v>
      </c>
      <c r="H69" s="50">
        <v>93.477154193786305</v>
      </c>
      <c r="I69" s="50">
        <v>16.229916242822284</v>
      </c>
    </row>
    <row r="70" spans="1:9" x14ac:dyDescent="0.2">
      <c r="A70" s="49">
        <v>23.727001088138834</v>
      </c>
      <c r="B70" s="49">
        <v>15.03775643185925</v>
      </c>
      <c r="C70" s="49">
        <v>4.2069797723620184</v>
      </c>
      <c r="D70" s="49">
        <f>+IF(E70="","",A70)</f>
        <v>23.727001088138834</v>
      </c>
      <c r="E70" s="49">
        <f>+IF(B70&gt;50,"",B70)</f>
        <v>15.03775643185925</v>
      </c>
      <c r="F70" s="49">
        <f>+IF(E70="","",C70)</f>
        <v>4.2069797723620184</v>
      </c>
      <c r="G70" s="50">
        <v>89.958452345373757</v>
      </c>
      <c r="H70" s="50">
        <v>75.64003764725058</v>
      </c>
      <c r="I70" s="50">
        <v>15.656674990829345</v>
      </c>
    </row>
    <row r="71" spans="1:9" x14ac:dyDescent="0.2">
      <c r="A71" s="49">
        <v>10.154328454146455</v>
      </c>
      <c r="B71" s="49">
        <v>7.3048519656577326</v>
      </c>
      <c r="C71" s="49">
        <v>8.1940150278292379</v>
      </c>
      <c r="D71" s="49">
        <f>+IF(E71="","",A71)</f>
        <v>10.154328454146455</v>
      </c>
      <c r="E71" s="49">
        <f>+IF(B71&gt;50,"",B71)</f>
        <v>7.3048519656577326</v>
      </c>
      <c r="F71" s="49">
        <f>+IF(E71="","",C71)</f>
        <v>8.1940150278292379</v>
      </c>
      <c r="G71" s="50">
        <v>78.170814783814379</v>
      </c>
      <c r="H71" s="50">
        <v>60.713523815795867</v>
      </c>
      <c r="I71" s="50">
        <v>20.256347250587581</v>
      </c>
    </row>
    <row r="72" spans="1:9" x14ac:dyDescent="0.2">
      <c r="A72" s="49">
        <v>18.237606161764507</v>
      </c>
      <c r="B72" s="49">
        <v>12.731620607621608</v>
      </c>
      <c r="C72" s="49">
        <v>5.2433438744243333</v>
      </c>
      <c r="D72" s="49">
        <f>+IF(E72="","",A72)</f>
        <v>18.237606161764507</v>
      </c>
      <c r="E72" s="49">
        <f>+IF(B72&gt;50,"",B72)</f>
        <v>12.731620607621608</v>
      </c>
      <c r="F72" s="49">
        <f>+IF(E72="","",C72)</f>
        <v>5.2433438744243333</v>
      </c>
      <c r="G72" s="50">
        <v>83.555939798265683</v>
      </c>
      <c r="H72" s="50">
        <v>64.880153473571411</v>
      </c>
      <c r="I72" s="50">
        <v>21.337337938362211</v>
      </c>
    </row>
    <row r="73" spans="1:9" x14ac:dyDescent="0.2">
      <c r="A73" s="49">
        <v>31.437004094215879</v>
      </c>
      <c r="B73" s="49">
        <v>29.805924468432821</v>
      </c>
      <c r="C73" s="49">
        <v>3.6929992637466214</v>
      </c>
      <c r="D73" s="49">
        <f>+IF(E73="","",A73)</f>
        <v>31.437004094215879</v>
      </c>
      <c r="E73" s="49">
        <f>+IF(B73&gt;50,"",B73)</f>
        <v>29.805924468432821</v>
      </c>
      <c r="F73" s="49">
        <f>+IF(E73="","",C73)</f>
        <v>3.6929992637466214</v>
      </c>
      <c r="G73" s="50">
        <v>96.026864621395887</v>
      </c>
      <c r="H73" s="50">
        <v>95.872433129718715</v>
      </c>
      <c r="I73" s="50">
        <v>19.186055260321844</v>
      </c>
    </row>
    <row r="74" spans="1:9" x14ac:dyDescent="0.2">
      <c r="A74" s="49">
        <v>36.197925911269046</v>
      </c>
      <c r="B74" s="49">
        <v>46.030036088006554</v>
      </c>
      <c r="C74" s="49">
        <v>2.0556970943216513</v>
      </c>
      <c r="D74" s="49">
        <f>+IF(E74="","",A74)</f>
        <v>36.197925911269046</v>
      </c>
      <c r="E74" s="49">
        <f>+IF(B74&gt;50,"",B74)</f>
        <v>46.030036088006554</v>
      </c>
      <c r="F74" s="49">
        <f>+IF(E74="","",C74)</f>
        <v>2.0556970943216513</v>
      </c>
      <c r="G74" s="50">
        <v>152.5209912696497</v>
      </c>
      <c r="H74" s="50">
        <v>135.75709438347621</v>
      </c>
      <c r="I74" s="50">
        <v>14.669146425649338</v>
      </c>
    </row>
    <row r="75" spans="1:9" x14ac:dyDescent="0.2">
      <c r="A75" s="49">
        <v>66.648455102400249</v>
      </c>
      <c r="B75" s="49">
        <v>47.189513219415247</v>
      </c>
      <c r="C75" s="49">
        <v>3.6771061931567317</v>
      </c>
      <c r="D75" s="49">
        <f>+IF(E75="","",A75)</f>
        <v>66.648455102400249</v>
      </c>
      <c r="E75" s="49">
        <f>+IF(B75&gt;50,"",B75)</f>
        <v>47.189513219415247</v>
      </c>
      <c r="F75" s="49">
        <f>+IF(E75="","",C75)</f>
        <v>3.6771061931567317</v>
      </c>
      <c r="G75" s="50">
        <v>180.00368758752532</v>
      </c>
      <c r="H75" s="50">
        <v>144.70866876792812</v>
      </c>
      <c r="I75" s="50">
        <v>14.690388648410568</v>
      </c>
    </row>
    <row r="76" spans="1:9" x14ac:dyDescent="0.2">
      <c r="A76" s="49">
        <v>45.720302479640132</v>
      </c>
      <c r="B76" s="49">
        <v>21.683194992073496</v>
      </c>
      <c r="C76" s="49">
        <v>5.264586097185564</v>
      </c>
      <c r="D76" s="49">
        <f>+IF(E76="","",A76)</f>
        <v>45.720302479640132</v>
      </c>
      <c r="E76" s="49">
        <f>+IF(B76&gt;50,"",B76)</f>
        <v>21.683194992073496</v>
      </c>
      <c r="F76" s="49">
        <f>+IF(E76="","",C76)</f>
        <v>5.264586097185564</v>
      </c>
      <c r="G76" s="50">
        <v>755.55786105413085</v>
      </c>
      <c r="H76" s="50">
        <v>786.49219445197969</v>
      </c>
      <c r="I76" s="50">
        <v>10.062918677347454</v>
      </c>
    </row>
    <row r="77" spans="1:9" x14ac:dyDescent="0.2">
      <c r="A77" s="49">
        <v>107.50639160802807</v>
      </c>
      <c r="B77" s="49">
        <v>103.95675841427483</v>
      </c>
      <c r="C77" s="49">
        <v>-0.59509593011668471</v>
      </c>
      <c r="D77" s="49" t="str">
        <f>+IF(E77="","",A77)</f>
        <v/>
      </c>
      <c r="E77" s="49" t="str">
        <f>+IF(B77&gt;50,"",B77)</f>
        <v/>
      </c>
      <c r="F77" s="49" t="str">
        <f>+IF(E77="","",C77)</f>
        <v/>
      </c>
      <c r="G77" s="50">
        <v>408.6621677815387</v>
      </c>
      <c r="H77" s="50">
        <v>450.64766444235443</v>
      </c>
      <c r="I77" s="50">
        <v>22.737548886181536</v>
      </c>
    </row>
    <row r="78" spans="1:9" x14ac:dyDescent="0.2">
      <c r="A78" s="49">
        <v>127.08265717277752</v>
      </c>
      <c r="B78" s="49">
        <v>169.3804463870361</v>
      </c>
      <c r="C78" s="49">
        <v>-1.1878718300195601E-2</v>
      </c>
      <c r="D78" s="49" t="str">
        <f>+IF(E78="","",A78)</f>
        <v/>
      </c>
      <c r="E78" s="49" t="str">
        <f>+IF(B78&gt;50,"",B78)</f>
        <v/>
      </c>
      <c r="F78" s="49" t="str">
        <f>+IF(E78="","",C78)</f>
        <v/>
      </c>
      <c r="G78" s="50">
        <v>174.80285557771504</v>
      </c>
      <c r="H78" s="50">
        <v>136.35453705971545</v>
      </c>
      <c r="I78" s="50">
        <v>30.586329789662869</v>
      </c>
    </row>
    <row r="79" spans="1:9" x14ac:dyDescent="0.2">
      <c r="A79" s="49">
        <v>81.053472481311189</v>
      </c>
      <c r="B79" s="49">
        <v>101.53428539917151</v>
      </c>
      <c r="C79" s="49">
        <v>6.1905497805669896</v>
      </c>
      <c r="D79" s="49" t="str">
        <f>+IF(E79="","",A79)</f>
        <v/>
      </c>
      <c r="E79" s="49" t="str">
        <f>+IF(B79&gt;50,"",B79)</f>
        <v/>
      </c>
      <c r="F79" s="49" t="str">
        <f>+IF(E79="","",C79)</f>
        <v/>
      </c>
      <c r="G79" s="49">
        <v>83.087082113717159</v>
      </c>
      <c r="H79" s="49">
        <v>39.732522134556405</v>
      </c>
      <c r="I79" s="49">
        <v>17.734211301168479</v>
      </c>
    </row>
    <row r="80" spans="1:9" x14ac:dyDescent="0.2">
      <c r="A80" s="49">
        <v>99.365658387326491</v>
      </c>
      <c r="B80" s="49">
        <v>101.34526899693022</v>
      </c>
      <c r="C80" s="49">
        <v>-3.2754773591999964</v>
      </c>
      <c r="D80" s="49" t="str">
        <f>+IF(E80="","",A80)</f>
        <v/>
      </c>
      <c r="E80" s="49" t="str">
        <f>+IF(B80&gt;50,"",B80)</f>
        <v/>
      </c>
      <c r="F80" s="49" t="str">
        <f>+IF(E80="","",C80)</f>
        <v/>
      </c>
      <c r="G80" s="49">
        <v>52.694338736162294</v>
      </c>
      <c r="H80" s="49">
        <v>17.653766772515446</v>
      </c>
      <c r="I80" s="49">
        <v>13.646419715066394</v>
      </c>
    </row>
    <row r="81" spans="1:9" x14ac:dyDescent="0.2">
      <c r="A81" s="49">
        <v>89.805466897210181</v>
      </c>
      <c r="B81" s="49">
        <v>95.362533225656065</v>
      </c>
      <c r="C81" s="49">
        <v>6.7063502950542642</v>
      </c>
      <c r="D81" s="49" t="str">
        <f>+IF(E81="","",A81)</f>
        <v/>
      </c>
      <c r="E81" s="49" t="str">
        <f>+IF(B81&gt;50,"",B81)</f>
        <v/>
      </c>
      <c r="F81" s="49" t="str">
        <f>+IF(E81="","",C81)</f>
        <v/>
      </c>
      <c r="G81" s="49">
        <v>39.856787013937378</v>
      </c>
      <c r="H81" s="49">
        <v>8.0955553368955648</v>
      </c>
      <c r="I81" s="49">
        <v>15.967918540007453</v>
      </c>
    </row>
    <row r="82" spans="1:9" x14ac:dyDescent="0.2">
      <c r="A82" s="49">
        <v>68.194869238546829</v>
      </c>
      <c r="B82" s="49">
        <v>69.696524734066756</v>
      </c>
      <c r="C82" s="49">
        <v>1.5185285710380469</v>
      </c>
      <c r="D82" s="49" t="str">
        <f>+IF(E82="","",A82)</f>
        <v/>
      </c>
      <c r="E82" s="49" t="str">
        <f>+IF(B82&gt;50,"",B82)</f>
        <v/>
      </c>
      <c r="F82" s="49" t="str">
        <f>+IF(E82="","",C82)</f>
        <v/>
      </c>
      <c r="G82" s="49">
        <v>29.474006327851754</v>
      </c>
      <c r="H82" s="49">
        <v>4.8842726720824459</v>
      </c>
      <c r="I82" s="49">
        <v>14.139155911712287</v>
      </c>
    </row>
    <row r="83" spans="1:9" x14ac:dyDescent="0.2">
      <c r="A83" s="49">
        <v>52.198795538256789</v>
      </c>
      <c r="B83" s="49">
        <v>71.527925629359146</v>
      </c>
      <c r="C83" s="49">
        <v>-5.3935284740939338</v>
      </c>
      <c r="D83" s="49" t="str">
        <f>+IF(E83="","",A83)</f>
        <v/>
      </c>
      <c r="E83" s="49" t="str">
        <f>+IF(B83&gt;50,"",B83)</f>
        <v/>
      </c>
      <c r="F83" s="49" t="str">
        <f>+IF(E83="","",C83)</f>
        <v/>
      </c>
      <c r="G83" s="49">
        <v>26.288552572745516</v>
      </c>
      <c r="H83" s="49">
        <v>0.42959656074166297</v>
      </c>
      <c r="I83" s="49">
        <v>13.473595097180535</v>
      </c>
    </row>
    <row r="84" spans="1:9" x14ac:dyDescent="0.2">
      <c r="A84" s="49">
        <v>116.65077895135569</v>
      </c>
      <c r="B84" s="49">
        <v>97.371683671261337</v>
      </c>
      <c r="C84" s="49">
        <v>-3.4206822912087986</v>
      </c>
      <c r="D84" s="49" t="str">
        <f>+IF(E84="","",A84)</f>
        <v/>
      </c>
      <c r="E84" s="49" t="str">
        <f>+IF(B84&gt;50,"",B84)</f>
        <v/>
      </c>
      <c r="F84" s="49" t="str">
        <f>+IF(E84="","",C84)</f>
        <v/>
      </c>
      <c r="G84" s="49">
        <v>5.3556168699660844</v>
      </c>
      <c r="H84" s="49">
        <v>0.11934112022655707</v>
      </c>
      <c r="I84" s="49">
        <v>7.4499932289485926</v>
      </c>
    </row>
    <row r="85" spans="1:9" x14ac:dyDescent="0.2">
      <c r="A85" s="49">
        <v>155.24384684696946</v>
      </c>
      <c r="B85" s="49">
        <v>149.02244015606615</v>
      </c>
      <c r="C85" s="49">
        <v>4.0883450440766467</v>
      </c>
      <c r="D85" s="49" t="str">
        <f>+IF(E85="","",A85)</f>
        <v/>
      </c>
      <c r="E85" s="49" t="str">
        <f>+IF(B85&gt;50,"",B85)</f>
        <v/>
      </c>
      <c r="F85" s="49" t="str">
        <f>+IF(E85="","",C85)</f>
        <v/>
      </c>
      <c r="G85" s="49">
        <v>-13.574387194518422</v>
      </c>
      <c r="H85" s="49">
        <v>-1.4789362570680975</v>
      </c>
      <c r="I85" s="49">
        <v>-4.7082672202609643</v>
      </c>
    </row>
    <row r="86" spans="1:9" x14ac:dyDescent="0.2">
      <c r="A86" s="49">
        <v>182.78205060072904</v>
      </c>
      <c r="B86" s="49">
        <v>198.33733499255803</v>
      </c>
      <c r="C86" s="49">
        <v>1.9534566629662464</v>
      </c>
      <c r="D86" s="49" t="str">
        <f>+IF(E86="","",A86)</f>
        <v/>
      </c>
      <c r="E86" s="49" t="str">
        <f>+IF(B86&gt;50,"",B86)</f>
        <v/>
      </c>
      <c r="F86" s="49" t="str">
        <f>+IF(E86="","",C86)</f>
        <v/>
      </c>
      <c r="G86" s="49">
        <v>29.339323569767828</v>
      </c>
      <c r="H86" s="49">
        <v>20.646659133122448</v>
      </c>
      <c r="I86" s="49">
        <v>-20.329784929018402</v>
      </c>
    </row>
    <row r="87" spans="1:9" x14ac:dyDescent="0.2">
      <c r="A87" s="49">
        <v>193.34794150658664</v>
      </c>
      <c r="B87" s="49">
        <v>204.40472747809153</v>
      </c>
      <c r="C87" s="49">
        <v>-7.1367584335638057</v>
      </c>
      <c r="D87" s="49" t="str">
        <f>+IF(E87="","",A87)</f>
        <v/>
      </c>
      <c r="E87" s="49" t="str">
        <f>+IF(B87&gt;50,"",B87)</f>
        <v/>
      </c>
      <c r="F87" s="49" t="str">
        <f>+IF(E87="","",C87)</f>
        <v/>
      </c>
      <c r="G87" s="49">
        <v>70.988447880953842</v>
      </c>
      <c r="H87" s="49">
        <v>34.393834337203643</v>
      </c>
      <c r="I87" s="49">
        <v>-8.4729580350023426</v>
      </c>
    </row>
    <row r="88" spans="1:9" x14ac:dyDescent="0.2">
      <c r="A88" s="49">
        <v>61.800484385926779</v>
      </c>
      <c r="B88" s="49">
        <v>64.234631316671553</v>
      </c>
      <c r="C88" s="49">
        <v>6.7831867404034796</v>
      </c>
      <c r="D88" s="49" t="str">
        <f>+IF(E88="","",A88)</f>
        <v/>
      </c>
      <c r="E88" s="49" t="str">
        <f>+IF(B88&gt;50,"",B88)</f>
        <v/>
      </c>
      <c r="F88" s="49" t="str">
        <f>+IF(E88="","",C88)</f>
        <v/>
      </c>
      <c r="G88" s="49">
        <v>101.67859350835613</v>
      </c>
      <c r="H88" s="49">
        <v>38.869572650325757</v>
      </c>
      <c r="I88" s="49">
        <v>0.93967467300650753</v>
      </c>
    </row>
    <row r="89" spans="1:9" x14ac:dyDescent="0.2">
      <c r="A89" s="49">
        <v>81.029245092421931</v>
      </c>
      <c r="B89" s="49">
        <v>83.867930385972926</v>
      </c>
      <c r="C89" s="49">
        <v>2.6344541178358938</v>
      </c>
      <c r="D89" s="49" t="str">
        <f>+IF(E89="","",A89)</f>
        <v/>
      </c>
      <c r="E89" s="49" t="str">
        <f>+IF(B89&gt;50,"",B89)</f>
        <v/>
      </c>
      <c r="F89" s="49" t="str">
        <f>+IF(E89="","",C89)</f>
        <v/>
      </c>
      <c r="G89" s="49">
        <v>132.076386740928</v>
      </c>
      <c r="H89" s="49">
        <v>49.145378659004059</v>
      </c>
      <c r="I89" s="49">
        <v>13.775104733991661</v>
      </c>
    </row>
    <row r="90" spans="1:9" x14ac:dyDescent="0.2">
      <c r="A90" s="49">
        <v>147.61812643000721</v>
      </c>
      <c r="B90" s="49">
        <v>148.82980491794308</v>
      </c>
      <c r="C90" s="49">
        <v>-1.76414037797894</v>
      </c>
      <c r="D90" s="49" t="str">
        <f>+IF(E90="","",A90)</f>
        <v/>
      </c>
      <c r="E90" s="49" t="str">
        <f>+IF(B90&gt;50,"",B90)</f>
        <v/>
      </c>
      <c r="F90" s="49" t="str">
        <f>+IF(E90="","",C90)</f>
        <v/>
      </c>
      <c r="G90" s="49">
        <v>105.94194776118186</v>
      </c>
      <c r="H90" s="49">
        <v>36.482517678891568</v>
      </c>
      <c r="I90" s="49">
        <v>33.251159295912736</v>
      </c>
    </row>
    <row r="91" spans="1:9" x14ac:dyDescent="0.2">
      <c r="A91" s="49">
        <v>373.80091097357263</v>
      </c>
      <c r="B91" s="49">
        <v>345.92993798997412</v>
      </c>
      <c r="C91" s="49">
        <v>-7.1917135275143096</v>
      </c>
      <c r="D91" s="49" t="str">
        <f>+IF(E91="","",A91)</f>
        <v/>
      </c>
      <c r="E91" s="49" t="str">
        <f>+IF(B91&gt;50,"",B91)</f>
        <v/>
      </c>
      <c r="F91" s="49" t="str">
        <f>+IF(E91="","",C91)</f>
        <v/>
      </c>
      <c r="G91" s="49">
        <v>90.109274222159996</v>
      </c>
      <c r="H91" s="49">
        <v>37.238676444632681</v>
      </c>
      <c r="I91" s="49">
        <v>33.490586693933899</v>
      </c>
    </row>
    <row r="92" spans="1:9" x14ac:dyDescent="0.2">
      <c r="A92" s="49">
        <v>246.06153997117985</v>
      </c>
      <c r="B92" s="49">
        <v>318.38556548027702</v>
      </c>
      <c r="C92" s="49">
        <v>-2.1348017427348154</v>
      </c>
      <c r="D92" s="49" t="str">
        <f>+IF(E92="","",A92)</f>
        <v/>
      </c>
      <c r="E92" s="49" t="str">
        <f>+IF(B92&gt;50,"",B92)</f>
        <v/>
      </c>
      <c r="F92" s="49" t="str">
        <f>+IF(E92="","",C92)</f>
        <v/>
      </c>
      <c r="G92" s="49">
        <v>78.702643280706397</v>
      </c>
      <c r="H92" s="49">
        <v>53.565218960978143</v>
      </c>
      <c r="I92" s="49">
        <v>28.823215044203288</v>
      </c>
    </row>
    <row r="93" spans="1:9" x14ac:dyDescent="0.2">
      <c r="A93" s="49">
        <v>93.374744927282194</v>
      </c>
      <c r="B93" s="49">
        <v>99.942415197271529</v>
      </c>
      <c r="C93" s="49">
        <v>10.046213543960292</v>
      </c>
      <c r="D93" s="49" t="str">
        <f>+IF(E93="","",A93)</f>
        <v/>
      </c>
      <c r="E93" s="49" t="str">
        <f>+IF(B93&gt;50,"",B93)</f>
        <v/>
      </c>
      <c r="F93" s="49" t="str">
        <f>+IF(E93="","",C93)</f>
        <v/>
      </c>
      <c r="G93" s="49">
        <v>67.582123836502106</v>
      </c>
      <c r="H93" s="49">
        <v>59.66277113461129</v>
      </c>
      <c r="I93" s="49">
        <v>14.240727459319302</v>
      </c>
    </row>
    <row r="94" spans="1:9" x14ac:dyDescent="0.2">
      <c r="A94" s="49">
        <v>42.320665182096207</v>
      </c>
      <c r="B94" s="49">
        <v>22.234275784456937</v>
      </c>
      <c r="C94" s="49">
        <v>9.3432204036362876</v>
      </c>
      <c r="D94" s="49">
        <f>+IF(E94="","",A94)</f>
        <v>42.320665182096207</v>
      </c>
      <c r="E94" s="49">
        <f>+IF(B94&gt;50,"",B94)</f>
        <v>22.234275784456937</v>
      </c>
      <c r="F94" s="49">
        <f>+IF(E94="","",C94)</f>
        <v>9.3432204036362876</v>
      </c>
      <c r="G94" s="49">
        <v>77.268902478326495</v>
      </c>
      <c r="H94" s="49">
        <v>69.575831595952977</v>
      </c>
      <c r="I94" s="49">
        <v>16.145925453234788</v>
      </c>
    </row>
    <row r="95" spans="1:9" x14ac:dyDescent="0.2">
      <c r="A95" s="49">
        <v>26.905217700980444</v>
      </c>
      <c r="B95" s="49">
        <v>10.085407980348894</v>
      </c>
      <c r="C95" s="49">
        <v>5.4829166813197716</v>
      </c>
      <c r="D95" s="49">
        <f>+IF(E95="","",A95)</f>
        <v>26.905217700980444</v>
      </c>
      <c r="E95" s="49">
        <f>+IF(B95&gt;50,"",B95)</f>
        <v>10.085407980348894</v>
      </c>
      <c r="F95" s="49">
        <f>+IF(E95="","",C95)</f>
        <v>5.4829166813197716</v>
      </c>
      <c r="G95" s="49">
        <v>79.432087431224474</v>
      </c>
      <c r="H95" s="49">
        <v>77.960169544927325</v>
      </c>
      <c r="I95" s="49">
        <v>13.351755671918042</v>
      </c>
    </row>
    <row r="96" spans="1:9" x14ac:dyDescent="0.2">
      <c r="A96" s="49">
        <v>12.202227767356177</v>
      </c>
      <c r="B96" s="49">
        <v>4.092438097638107</v>
      </c>
      <c r="C96" s="49">
        <v>5.7139791607465185</v>
      </c>
      <c r="D96" s="49">
        <f>+IF(E96="","",A96)</f>
        <v>12.202227767356177</v>
      </c>
      <c r="E96" s="49">
        <f>+IF(B96&gt;50,"",B96)</f>
        <v>4.092438097638107</v>
      </c>
      <c r="F96" s="49">
        <f>+IF(E96="","",C96)</f>
        <v>5.7139791607465185</v>
      </c>
      <c r="G96" s="49">
        <v>100.94527680429408</v>
      </c>
      <c r="H96" s="49">
        <v>78.347138285165215</v>
      </c>
      <c r="I96" s="49">
        <v>8.3429431808434984</v>
      </c>
    </row>
    <row r="97" spans="1:9" x14ac:dyDescent="0.2">
      <c r="A97" s="49">
        <v>1.6589714632843311</v>
      </c>
      <c r="B97" s="49">
        <v>3.320400272112467</v>
      </c>
      <c r="C97" s="49">
        <v>-2.8059049445340989</v>
      </c>
      <c r="D97" s="49">
        <f>+IF(E97="","",A97)</f>
        <v>1.6589714632843311</v>
      </c>
      <c r="E97" s="49">
        <f>+IF(B97&gt;50,"",B97)</f>
        <v>3.320400272112467</v>
      </c>
      <c r="F97" s="49">
        <f>+IF(E97="","",C97)</f>
        <v>-2.8059049445340989</v>
      </c>
      <c r="G97" s="49">
        <v>106.7009225172086</v>
      </c>
      <c r="H97" s="49">
        <v>85.021651933320769</v>
      </c>
      <c r="I97" s="49">
        <v>16.82069718518715</v>
      </c>
    </row>
    <row r="98" spans="1:9" x14ac:dyDescent="0.2">
      <c r="A98" s="49">
        <v>11.927921804541342</v>
      </c>
      <c r="B98" s="49">
        <v>0.15552042241597785</v>
      </c>
      <c r="C98" s="49">
        <v>5.2554288175342023</v>
      </c>
      <c r="D98" s="49">
        <f>+IF(E98="","",A98)</f>
        <v>11.927921804541342</v>
      </c>
      <c r="E98" s="49">
        <f>+IF(B98&gt;50,"",B98)</f>
        <v>0.15552042241597785</v>
      </c>
      <c r="F98" s="49">
        <f>+IF(E98="","",C98)</f>
        <v>5.2554288175342023</v>
      </c>
      <c r="G98" s="49">
        <v>101.46645764113309</v>
      </c>
      <c r="H98" s="49">
        <v>98.035448156816599</v>
      </c>
      <c r="I98" s="49">
        <v>4.6310253739084928</v>
      </c>
    </row>
    <row r="99" spans="1:9" x14ac:dyDescent="0.2">
      <c r="A99" s="49">
        <v>14.067665978755528</v>
      </c>
      <c r="B99" s="49">
        <v>0.52719654472901389</v>
      </c>
      <c r="C99" s="49">
        <v>7.8044155062608311</v>
      </c>
      <c r="D99" s="49">
        <f>+IF(E99="","",A99)</f>
        <v>14.067665978755528</v>
      </c>
      <c r="E99" s="49">
        <f>+IF(B99&gt;50,"",B99)</f>
        <v>0.52719654472901389</v>
      </c>
      <c r="F99" s="49">
        <f>+IF(E99="","",C99)</f>
        <v>7.8044155062608311</v>
      </c>
      <c r="G99" s="49">
        <v>102.46698802875684</v>
      </c>
      <c r="H99" s="49">
        <v>101.96616913021943</v>
      </c>
      <c r="I99" s="49">
        <v>1.4949357567918042</v>
      </c>
    </row>
    <row r="100" spans="1:9" x14ac:dyDescent="0.2">
      <c r="A100" s="49">
        <v>1.8194470812705532</v>
      </c>
      <c r="B100" s="49">
        <v>0.88115543282498709</v>
      </c>
      <c r="C100" s="49">
        <v>3.8852165324513521</v>
      </c>
      <c r="D100" s="49">
        <f>+IF(E100="","",A100)</f>
        <v>1.8194470812705532</v>
      </c>
      <c r="E100" s="49">
        <f>+IF(B100&gt;50,"",B100)</f>
        <v>0.88115543282498709</v>
      </c>
      <c r="F100" s="49">
        <f>+IF(E100="","",C100)</f>
        <v>3.8852165324513521</v>
      </c>
      <c r="G100" s="49">
        <v>95.88509033783339</v>
      </c>
      <c r="H100" s="49">
        <v>113.33807078726217</v>
      </c>
      <c r="I100" s="49">
        <v>0.42438870393457506</v>
      </c>
    </row>
    <row r="101" spans="1:9" x14ac:dyDescent="0.2">
      <c r="A101" s="49">
        <v>-1.5264822918219068</v>
      </c>
      <c r="B101" s="49">
        <v>-1.1342758392283159</v>
      </c>
      <c r="C101" s="49">
        <v>-3.4714657590658504</v>
      </c>
      <c r="D101" s="49">
        <f>+IF(E101="","",A101)</f>
        <v>-1.5264822918219068</v>
      </c>
      <c r="E101" s="49">
        <f>+IF(B101&gt;50,"",B101)</f>
        <v>-1.1342758392283159</v>
      </c>
      <c r="F101" s="49">
        <f>+IF(E101="","",C101)</f>
        <v>-3.4714657590658504</v>
      </c>
      <c r="G101" s="49">
        <v>106.89915985965435</v>
      </c>
      <c r="H101" s="49">
        <v>115.10650881039655</v>
      </c>
      <c r="I101" s="49">
        <v>0.68114173010886958</v>
      </c>
    </row>
    <row r="102" spans="1:9" x14ac:dyDescent="0.2">
      <c r="A102" s="49">
        <v>-9.0050138982380901</v>
      </c>
      <c r="B102" s="49">
        <v>-0.15473501809912804</v>
      </c>
      <c r="C102" s="49">
        <v>-0.76817305069774022</v>
      </c>
      <c r="D102" s="49">
        <f>+IF(E102="","",A102)</f>
        <v>-9.0050138982380901</v>
      </c>
      <c r="E102" s="49">
        <f>+IF(B102&gt;50,"",B102)</f>
        <v>-0.15473501809912804</v>
      </c>
      <c r="F102" s="49">
        <f>+IF(E102="","",C102)</f>
        <v>-0.76817305069774022</v>
      </c>
      <c r="G102" s="49">
        <v>90.655610612417092</v>
      </c>
      <c r="H102" s="49">
        <v>111.21482473642175</v>
      </c>
      <c r="I102" s="49">
        <v>0.67911654454242409</v>
      </c>
    </row>
    <row r="103" spans="1:9" x14ac:dyDescent="0.2">
      <c r="A103" s="49">
        <v>-4.8623380857289789</v>
      </c>
      <c r="B103" s="49">
        <v>-1.0710808325656407</v>
      </c>
      <c r="C103" s="49">
        <v>-4.3538449429487258</v>
      </c>
      <c r="D103" s="49">
        <f>+IF(E103="","",A103)</f>
        <v>-4.8623380857289789</v>
      </c>
      <c r="E103" s="49">
        <f>+IF(B103&gt;50,"",B103)</f>
        <v>-1.0710808325656407</v>
      </c>
      <c r="F103" s="49">
        <f>+IF(E103="","",C103)</f>
        <v>-4.3538449429487258</v>
      </c>
      <c r="G103" s="51">
        <v>100.67737625636184</v>
      </c>
      <c r="H103" s="51">
        <v>128.42303283971583</v>
      </c>
      <c r="I103" s="51">
        <v>-464.51318533123339</v>
      </c>
    </row>
    <row r="104" spans="1:9" x14ac:dyDescent="0.2">
      <c r="A104" s="49">
        <v>44.733157845556804</v>
      </c>
      <c r="B104" s="49">
        <v>23.00675082301553</v>
      </c>
      <c r="C104" s="49">
        <v>-11.736301176306085</v>
      </c>
      <c r="D104" s="49">
        <f>+IF(E104="","",A104)</f>
        <v>44.733157845556804</v>
      </c>
      <c r="E104" s="49">
        <f>+IF(B104&gt;50,"",B104)</f>
        <v>23.00675082301553</v>
      </c>
      <c r="F104" s="49">
        <f>+IF(E104="","",C104)</f>
        <v>-11.736301176306085</v>
      </c>
      <c r="G104" s="51">
        <v>130.89256938018039</v>
      </c>
      <c r="H104" s="51">
        <v>131.09293332436619</v>
      </c>
      <c r="I104" s="51">
        <v>-12.319435425063752</v>
      </c>
    </row>
    <row r="105" spans="1:9" x14ac:dyDescent="0.2">
      <c r="A105" s="49">
        <v>40.122642019364108</v>
      </c>
      <c r="B105" s="49">
        <v>12.612899364852881</v>
      </c>
      <c r="C105" s="49">
        <v>8.3853611349502089</v>
      </c>
      <c r="D105" s="49">
        <f>+IF(E105="","",A105)</f>
        <v>40.122642019364108</v>
      </c>
      <c r="E105" s="49">
        <f>+IF(B105&gt;50,"",B105)</f>
        <v>12.612899364852881</v>
      </c>
      <c r="F105" s="49">
        <f>+IF(E105="","",C105)</f>
        <v>8.3853611349502089</v>
      </c>
      <c r="G105" s="51">
        <v>138.07713545355043</v>
      </c>
      <c r="H105" s="51">
        <v>146.82813840667396</v>
      </c>
      <c r="I105" s="51">
        <v>-5.0211791826953345</v>
      </c>
    </row>
    <row r="106" spans="1:9" x14ac:dyDescent="0.2">
      <c r="A106" s="49">
        <v>21.685131729164198</v>
      </c>
      <c r="B106" s="49">
        <v>4.3210032950229849</v>
      </c>
      <c r="C106" s="49">
        <v>8.6444596573111099</v>
      </c>
      <c r="D106" s="49">
        <f>+IF(E106="","",A106)</f>
        <v>21.685131729164198</v>
      </c>
      <c r="E106" s="49">
        <f>+IF(B106&gt;50,"",B106)</f>
        <v>4.3210032950229849</v>
      </c>
      <c r="F106" s="49">
        <f>+IF(E106="","",C106)</f>
        <v>8.6444596573111099</v>
      </c>
    </row>
    <row r="107" spans="1:9" x14ac:dyDescent="0.2">
      <c r="A107" s="49">
        <v>25.535455146842878</v>
      </c>
      <c r="B107" s="49">
        <v>9.2047251761126603</v>
      </c>
      <c r="C107" s="49">
        <v>8.4815851180364277</v>
      </c>
      <c r="D107" s="49">
        <f>+IF(E107="","",A107)</f>
        <v>25.535455146842878</v>
      </c>
      <c r="E107" s="49">
        <f>+IF(B107&gt;50,"",B107)</f>
        <v>9.2047251761126603</v>
      </c>
      <c r="F107" s="49">
        <f>+IF(E107="","",C107)</f>
        <v>8.4815851180364277</v>
      </c>
    </row>
    <row r="108" spans="1:9" x14ac:dyDescent="0.2">
      <c r="A108" s="49">
        <v>18.598718865810682</v>
      </c>
      <c r="B108" s="49">
        <v>10.343889842903042</v>
      </c>
      <c r="C108" s="49">
        <v>7.7397533856149892</v>
      </c>
      <c r="D108" s="49">
        <f>+IF(E108="","",A108)</f>
        <v>18.598718865810682</v>
      </c>
      <c r="E108" s="49">
        <f>+IF(B108&gt;50,"",B108)</f>
        <v>10.343889842903042</v>
      </c>
      <c r="F108" s="49">
        <f>+IF(E108="","",C108)</f>
        <v>7.7397533856149892</v>
      </c>
    </row>
    <row r="109" spans="1:9" x14ac:dyDescent="0.2">
      <c r="A109" s="49">
        <v>24.289968480342239</v>
      </c>
      <c r="B109" s="49">
        <v>13.369058130593992</v>
      </c>
      <c r="C109" s="49">
        <v>8.6247885329713725</v>
      </c>
      <c r="D109" s="49">
        <f>+IF(E109="","",A109)</f>
        <v>24.289968480342239</v>
      </c>
      <c r="E109" s="49">
        <f>+IF(B109&gt;50,"",B109)</f>
        <v>13.369058130593992</v>
      </c>
      <c r="F109" s="49">
        <f>+IF(E109="","",C109)</f>
        <v>8.6247885329713725</v>
      </c>
    </row>
    <row r="110" spans="1:9" x14ac:dyDescent="0.2">
      <c r="A110" s="49">
        <v>10.278500787710598</v>
      </c>
      <c r="B110" s="49">
        <v>20.647545811368452</v>
      </c>
      <c r="C110" s="49">
        <v>3.9770880075804982</v>
      </c>
      <c r="D110" s="49">
        <f>+IF(E110="","",A110)</f>
        <v>10.278500787710598</v>
      </c>
      <c r="E110" s="49">
        <f>+IF(B110&gt;50,"",B110)</f>
        <v>20.647545811368452</v>
      </c>
      <c r="F110" s="49">
        <f>+IF(E110="","",C110)</f>
        <v>3.9770880075804982</v>
      </c>
    </row>
    <row r="111" spans="1:9" x14ac:dyDescent="0.2">
      <c r="A111" s="49">
        <v>14.414935702638587</v>
      </c>
      <c r="B111" s="49">
        <v>15.302277349745808</v>
      </c>
      <c r="C111" s="49">
        <v>-6.1009024668475575</v>
      </c>
      <c r="D111" s="49">
        <f>+IF(E111="","",A111)</f>
        <v>14.414935702638587</v>
      </c>
      <c r="E111" s="49">
        <f>+IF(B111&gt;50,"",B111)</f>
        <v>15.302277349745808</v>
      </c>
      <c r="F111" s="49">
        <f>+IF(E111="","",C111)</f>
        <v>-6.1009024668475575</v>
      </c>
    </row>
    <row r="112" spans="1:9" x14ac:dyDescent="0.2">
      <c r="A112" s="49">
        <v>28.285497507635071</v>
      </c>
      <c r="B112" s="49">
        <v>20.256950304244725</v>
      </c>
      <c r="C112" s="49">
        <v>9.6449513795304753</v>
      </c>
      <c r="D112" s="49">
        <f>+IF(E112="","",A112)</f>
        <v>28.285497507635071</v>
      </c>
      <c r="E112" s="49">
        <f>+IF(B112&gt;50,"",B112)</f>
        <v>20.256950304244725</v>
      </c>
      <c r="F112" s="49">
        <f>+IF(E112="","",C112)</f>
        <v>9.6449513795304753</v>
      </c>
    </row>
    <row r="113" spans="1:9" x14ac:dyDescent="0.2">
      <c r="A113" s="49">
        <v>26.453153433240217</v>
      </c>
      <c r="B113" s="49">
        <v>21.753396079568343</v>
      </c>
      <c r="C113" s="49">
        <v>5.830618751654626</v>
      </c>
      <c r="D113" s="49">
        <f>+IF(E113="","",A113)</f>
        <v>26.453153433240217</v>
      </c>
      <c r="E113" s="49">
        <f>+IF(B113&gt;50,"",B113)</f>
        <v>21.753396079568343</v>
      </c>
      <c r="F113" s="49">
        <f>+IF(E113="","",C113)</f>
        <v>5.830618751654626</v>
      </c>
    </row>
    <row r="114" spans="1:9" x14ac:dyDescent="0.2">
      <c r="A114" s="49">
        <v>31.791690160780206</v>
      </c>
      <c r="B114" s="49">
        <v>21.034514551606343</v>
      </c>
      <c r="C114" s="49">
        <v>-1.0317244834940453</v>
      </c>
      <c r="D114" s="49">
        <f>+IF(E114="","",A114)</f>
        <v>31.791690160780206</v>
      </c>
      <c r="E114" s="49">
        <f>+IF(B114&gt;50,"",B114)</f>
        <v>21.034514551606343</v>
      </c>
      <c r="F114" s="49">
        <f>+IF(E114="","",C114)</f>
        <v>-1.0317244834940453</v>
      </c>
    </row>
    <row r="115" spans="1:9" x14ac:dyDescent="0.2">
      <c r="A115" s="49">
        <v>20.170581415553102</v>
      </c>
      <c r="B115" s="49">
        <v>21.976790997901354</v>
      </c>
      <c r="C115" s="49">
        <v>2.3768515374960941</v>
      </c>
      <c r="D115" s="49">
        <f>+IF(E115="","",A115)</f>
        <v>20.170581415553102</v>
      </c>
      <c r="E115" s="49">
        <f>+IF(B115&gt;50,"",B115)</f>
        <v>21.976790997901354</v>
      </c>
      <c r="F115" s="49">
        <f>+IF(E115="","",C115)</f>
        <v>2.3768515374960941</v>
      </c>
    </row>
    <row r="116" spans="1:9" x14ac:dyDescent="0.2">
      <c r="A116" s="49">
        <v>23.051032631559565</v>
      </c>
      <c r="B116" s="49">
        <v>33.270746527740556</v>
      </c>
      <c r="C116" s="49">
        <v>-2.544720431748182</v>
      </c>
      <c r="D116" s="49">
        <f>+IF(E116="","",A116)</f>
        <v>23.051032631559565</v>
      </c>
      <c r="E116" s="49">
        <f>+IF(B116&gt;50,"",B116)</f>
        <v>33.270746527740556</v>
      </c>
      <c r="F116" s="49">
        <f>+IF(E116="","",C116)</f>
        <v>-2.544720431748182</v>
      </c>
    </row>
    <row r="117" spans="1:9" x14ac:dyDescent="0.2">
      <c r="A117" s="49">
        <v>27.453683820863972</v>
      </c>
      <c r="B117" s="49">
        <v>25.684117052971178</v>
      </c>
      <c r="C117" s="49">
        <v>2.6945291345379374</v>
      </c>
      <c r="D117" s="49">
        <f>+IF(E117="","",A117)</f>
        <v>27.453683820863972</v>
      </c>
      <c r="E117" s="49">
        <f>+IF(B117&gt;50,"",B117)</f>
        <v>25.684117052971178</v>
      </c>
      <c r="F117" s="49">
        <f>+IF(E117="","",C117)</f>
        <v>2.6945291345379374</v>
      </c>
    </row>
    <row r="118" spans="1:9" x14ac:dyDescent="0.2">
      <c r="A118" s="49">
        <v>25.209792469856751</v>
      </c>
      <c r="B118" s="49">
        <v>32.406416208649077</v>
      </c>
      <c r="C118" s="49">
        <v>-2.1022715363512745</v>
      </c>
      <c r="D118" s="49">
        <f>+IF(E118="","",A118)</f>
        <v>25.209792469856751</v>
      </c>
      <c r="E118" s="49">
        <f>+IF(B118&gt;50,"",B118)</f>
        <v>32.406416208649077</v>
      </c>
      <c r="F118" s="49">
        <f>+IF(E118="","",C118)</f>
        <v>-2.1022715363512745</v>
      </c>
    </row>
    <row r="119" spans="1:9" x14ac:dyDescent="0.2">
      <c r="A119" s="49">
        <v>31.184650937374059</v>
      </c>
      <c r="B119" s="49">
        <v>23.74522902103573</v>
      </c>
      <c r="C119" s="49">
        <v>2.6336045636703886</v>
      </c>
      <c r="D119" s="49">
        <f>+IF(E119="","",A119)</f>
        <v>31.184650937374059</v>
      </c>
      <c r="E119" s="49">
        <f>+IF(B119&gt;50,"",B119)</f>
        <v>23.74522902103573</v>
      </c>
      <c r="F119" s="49">
        <f>+IF(E119="","",C119)</f>
        <v>2.6336045636703886</v>
      </c>
    </row>
    <row r="120" spans="1:9" x14ac:dyDescent="0.2">
      <c r="A120" s="49">
        <v>6.8074833843223104</v>
      </c>
      <c r="B120" s="49">
        <v>29.379062453765759</v>
      </c>
      <c r="C120" s="49">
        <v>-2.5467456173146275</v>
      </c>
      <c r="D120" s="49">
        <f>+IF(E120="","",A120)</f>
        <v>6.8074833843223104</v>
      </c>
      <c r="E120" s="49">
        <f>+IF(B120&gt;50,"",B120)</f>
        <v>29.379062453765759</v>
      </c>
      <c r="F120" s="49">
        <f>+IF(E120="","",C120)</f>
        <v>-2.5467456173146275</v>
      </c>
    </row>
    <row r="121" spans="1:9" x14ac:dyDescent="0.2">
      <c r="A121" s="51">
        <v>37.475449464808719</v>
      </c>
      <c r="B121" s="51">
        <v>42.892325156265265</v>
      </c>
      <c r="C121" s="51">
        <v>-462.4977727412379</v>
      </c>
      <c r="D121" s="51">
        <f>+IF(E121="","",A121)</f>
        <v>37.475449464808719</v>
      </c>
      <c r="E121" s="51">
        <f>+IF(B121&gt;50,"",B121)</f>
        <v>42.892325156265265</v>
      </c>
      <c r="F121" s="51">
        <f>+IF(E121="","",C121)</f>
        <v>-462.4977727412379</v>
      </c>
    </row>
    <row r="122" spans="1:9" x14ac:dyDescent="0.2">
      <c r="A122" s="51">
        <v>55.424985593675302</v>
      </c>
      <c r="B122" s="51">
        <v>35.076316693299425</v>
      </c>
      <c r="C122" s="51">
        <v>450.09147836981833</v>
      </c>
      <c r="D122" s="51">
        <f>+IF(E122="","",A122)</f>
        <v>55.424985593675302</v>
      </c>
      <c r="E122" s="51">
        <f>+IF(B122&gt;50,"",B122)</f>
        <v>35.076316693299425</v>
      </c>
      <c r="F122" s="51">
        <f>+IF(E122="","",C122)</f>
        <v>450.09147836981833</v>
      </c>
    </row>
    <row r="123" spans="1:9" x14ac:dyDescent="0.2">
      <c r="A123" s="51">
        <v>38.369217010744094</v>
      </c>
      <c r="B123" s="51">
        <v>39.480434103343498</v>
      </c>
      <c r="C123" s="51">
        <v>9.9318608060388058</v>
      </c>
      <c r="D123" s="51">
        <f>+IF(E123="","",A123)</f>
        <v>38.369217010744094</v>
      </c>
      <c r="E123" s="51">
        <f>+IF(B123&gt;50,"",B123)</f>
        <v>39.480434103343498</v>
      </c>
      <c r="F123" s="51">
        <f>+IF(E123="","",C123)</f>
        <v>9.9318608060388058</v>
      </c>
    </row>
    <row r="124" spans="1:9" x14ac:dyDescent="0.2">
      <c r="A124" s="51">
        <v>46.279582320985213</v>
      </c>
      <c r="B124" s="51">
        <v>54.482556428591167</v>
      </c>
      <c r="C124" s="51">
        <v>5.1357149203473895</v>
      </c>
      <c r="D124" s="51" t="str">
        <f>+IF(E124="","",A124)</f>
        <v/>
      </c>
      <c r="E124" s="51" t="str">
        <f>+IF(B124&gt;50,"",B124)</f>
        <v/>
      </c>
      <c r="F124" s="51" t="str">
        <f>+IF(E124="","",C124)</f>
        <v/>
      </c>
      <c r="G124" s="49"/>
      <c r="H124" s="49"/>
      <c r="I124" s="49"/>
    </row>
    <row r="125" spans="1:9" x14ac:dyDescent="0.2">
      <c r="A125" s="51">
        <v>74.001009906022119</v>
      </c>
      <c r="B125" s="51">
        <v>84.796450496250046</v>
      </c>
      <c r="C125" s="51">
        <v>-1.6241193261143039</v>
      </c>
      <c r="D125" s="51" t="str">
        <f>+IF(E125="","",A125)</f>
        <v/>
      </c>
      <c r="E125" s="51" t="str">
        <f>+IF(B125&gt;50,"",B125)</f>
        <v/>
      </c>
      <c r="F125" s="51" t="str">
        <f>+IF(E125="","",C125)</f>
        <v/>
      </c>
      <c r="G125" s="49"/>
      <c r="H125" s="49"/>
      <c r="I125" s="49"/>
    </row>
  </sheetData>
  <mergeCells count="2">
    <mergeCell ref="K7:L7"/>
    <mergeCell ref="K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2AFE0-857B-C447-9DC9-AF4250CE4EEC}">
  <dimension ref="A2:AB120"/>
  <sheetViews>
    <sheetView zoomScale="107" zoomScaleNormal="136" workbookViewId="0">
      <selection activeCell="J28" sqref="J28"/>
    </sheetView>
  </sheetViews>
  <sheetFormatPr baseColWidth="10" defaultRowHeight="16" x14ac:dyDescent="0.2"/>
  <sheetData>
    <row r="2" spans="1:25" ht="32" x14ac:dyDescent="0.4">
      <c r="A2" t="s">
        <v>31</v>
      </c>
      <c r="B2" t="s">
        <v>32</v>
      </c>
      <c r="C2" t="s">
        <v>35</v>
      </c>
      <c r="D2" t="s">
        <v>33</v>
      </c>
      <c r="E2" t="s">
        <v>40</v>
      </c>
      <c r="T2" s="39" t="s">
        <v>366</v>
      </c>
    </row>
    <row r="3" spans="1:25" x14ac:dyDescent="0.2">
      <c r="A3">
        <v>10.367842947484185</v>
      </c>
      <c r="B3">
        <v>-2.7053047471710556</v>
      </c>
      <c r="C3">
        <f t="shared" ref="C3:C34" si="0">+$H$8+$H$9*B3</f>
        <v>-6.2304416822765862</v>
      </c>
      <c r="D3">
        <v>8.1176527012013722</v>
      </c>
      <c r="E3">
        <f>+$H$12+$H$13*D3</f>
        <v>3.4583898205135641</v>
      </c>
      <c r="T3" t="s">
        <v>6</v>
      </c>
    </row>
    <row r="4" spans="1:25" ht="17" thickBot="1" x14ac:dyDescent="0.25">
      <c r="A4">
        <v>-14.66034741918758</v>
      </c>
      <c r="B4">
        <v>7.5108603069693913</v>
      </c>
      <c r="C4">
        <f t="shared" si="0"/>
        <v>4.3756337180182392</v>
      </c>
      <c r="D4">
        <v>-2.0358445988344798</v>
      </c>
      <c r="E4">
        <f t="shared" ref="E4:E67" si="1">+$H$12+$H$13*D4</f>
        <v>3.6540847123583187</v>
      </c>
    </row>
    <row r="5" spans="1:25" x14ac:dyDescent="0.2">
      <c r="A5">
        <v>26.326354510363537</v>
      </c>
      <c r="B5">
        <v>-2.8090124352285528</v>
      </c>
      <c r="C5">
        <f t="shared" si="0"/>
        <v>-6.3381074798923249</v>
      </c>
      <c r="D5">
        <v>13.371857558393252</v>
      </c>
      <c r="E5">
        <f t="shared" si="1"/>
        <v>3.3571221468367596</v>
      </c>
      <c r="T5" s="4" t="s">
        <v>7</v>
      </c>
      <c r="U5" s="4"/>
    </row>
    <row r="6" spans="1:25" ht="17" thickBot="1" x14ac:dyDescent="0.25">
      <c r="A6">
        <v>21.184399606027604</v>
      </c>
      <c r="B6">
        <v>-1.2284448135567061</v>
      </c>
      <c r="C6">
        <f t="shared" si="0"/>
        <v>-4.6972158848683927</v>
      </c>
      <c r="D6">
        <v>10.13346043913721</v>
      </c>
      <c r="E6">
        <f t="shared" si="1"/>
        <v>3.4195378598936723</v>
      </c>
      <c r="T6" t="s">
        <v>8</v>
      </c>
      <c r="U6">
        <v>0.96666465013135972</v>
      </c>
    </row>
    <row r="7" spans="1:25" x14ac:dyDescent="0.2">
      <c r="A7">
        <v>21.95005600357085</v>
      </c>
      <c r="B7">
        <v>6.934595805567767</v>
      </c>
      <c r="C7">
        <f t="shared" si="0"/>
        <v>3.7773754948993918</v>
      </c>
      <c r="D7">
        <v>12.465231098339302</v>
      </c>
      <c r="E7">
        <f t="shared" si="1"/>
        <v>3.3745961424267543</v>
      </c>
      <c r="G7" s="21" t="s">
        <v>34</v>
      </c>
      <c r="H7" s="21"/>
      <c r="I7" s="3" t="s">
        <v>25</v>
      </c>
      <c r="T7" t="s">
        <v>9</v>
      </c>
      <c r="U7">
        <v>0.93444054581358416</v>
      </c>
    </row>
    <row r="8" spans="1:25" x14ac:dyDescent="0.2">
      <c r="A8">
        <v>-5.0909196053655847</v>
      </c>
      <c r="B8">
        <v>2.2265378109402434</v>
      </c>
      <c r="C8">
        <f t="shared" si="0"/>
        <v>-1.1103703290331328</v>
      </c>
      <c r="D8">
        <v>4.9082100104836712</v>
      </c>
      <c r="E8">
        <f t="shared" si="1"/>
        <v>3.5202474762239491</v>
      </c>
      <c r="G8" s="6" t="s">
        <v>17</v>
      </c>
      <c r="H8" s="6">
        <v>-3.4218862236269558</v>
      </c>
      <c r="I8" s="9">
        <v>3.2863437289730305E-2</v>
      </c>
      <c r="T8" t="s">
        <v>10</v>
      </c>
      <c r="U8">
        <v>0.93387537810508059</v>
      </c>
    </row>
    <row r="9" spans="1:25" ht="17" thickBot="1" x14ac:dyDescent="0.25">
      <c r="A9">
        <v>1.3730192811902242</v>
      </c>
      <c r="B9">
        <v>1.0152371464020149</v>
      </c>
      <c r="C9">
        <f t="shared" si="0"/>
        <v>-2.3679015173446354</v>
      </c>
      <c r="D9">
        <v>2.0876488502073798</v>
      </c>
      <c r="E9">
        <f t="shared" si="1"/>
        <v>3.5746099677764738</v>
      </c>
      <c r="G9" s="6" t="s">
        <v>30</v>
      </c>
      <c r="H9" s="6">
        <v>1.0381660186663051</v>
      </c>
      <c r="I9" s="5">
        <v>1.7704779125150637E-70</v>
      </c>
      <c r="T9" t="s">
        <v>11</v>
      </c>
      <c r="U9">
        <v>14.706944328629694</v>
      </c>
    </row>
    <row r="10" spans="1:25" ht="17" thickBot="1" x14ac:dyDescent="0.25">
      <c r="A10">
        <v>18.484362622666417</v>
      </c>
      <c r="B10">
        <v>2.7786846712206881</v>
      </c>
      <c r="C10">
        <f t="shared" si="0"/>
        <v>-0.53715022137668322</v>
      </c>
      <c r="D10">
        <v>9.3465728005677207</v>
      </c>
      <c r="E10">
        <f t="shared" si="1"/>
        <v>3.4347040520709515</v>
      </c>
      <c r="T10" s="2" t="s">
        <v>12</v>
      </c>
      <c r="U10" s="2">
        <v>118</v>
      </c>
    </row>
    <row r="11" spans="1:25" x14ac:dyDescent="0.2">
      <c r="A11">
        <v>23.665388941254939</v>
      </c>
      <c r="B11">
        <v>0.77260234943210548</v>
      </c>
      <c r="C11">
        <f t="shared" si="0"/>
        <v>-2.6197967185047935</v>
      </c>
      <c r="D11">
        <v>4.8170079028787782</v>
      </c>
      <c r="E11">
        <f t="shared" si="1"/>
        <v>3.5220052731737437</v>
      </c>
      <c r="G11" s="21" t="s">
        <v>36</v>
      </c>
      <c r="H11" s="21"/>
      <c r="I11" s="8" t="s">
        <v>25</v>
      </c>
    </row>
    <row r="12" spans="1:25" ht="17" thickBot="1" x14ac:dyDescent="0.25">
      <c r="A12">
        <v>9.2957876177354848</v>
      </c>
      <c r="B12">
        <v>3.1812831712070277</v>
      </c>
      <c r="C12">
        <f t="shared" si="0"/>
        <v>-0.11918613952483836</v>
      </c>
      <c r="D12">
        <v>7.0217638990609288</v>
      </c>
      <c r="E12">
        <f t="shared" si="1"/>
        <v>3.4795115910987588</v>
      </c>
      <c r="G12" t="s">
        <v>17</v>
      </c>
      <c r="H12">
        <v>3.6148465684155182</v>
      </c>
      <c r="I12" s="9">
        <v>4.1011282589588997E-9</v>
      </c>
      <c r="T12" t="s">
        <v>13</v>
      </c>
    </row>
    <row r="13" spans="1:25" ht="17" thickBot="1" x14ac:dyDescent="0.25">
      <c r="A13">
        <v>-0.63607665618086173</v>
      </c>
      <c r="B13">
        <v>-1.8054652911818181</v>
      </c>
      <c r="C13">
        <f t="shared" si="0"/>
        <v>-5.296258936813385</v>
      </c>
      <c r="D13">
        <v>1.7817611240914744</v>
      </c>
      <c r="E13">
        <f t="shared" si="1"/>
        <v>3.5805055388994087</v>
      </c>
      <c r="G13" s="2" t="s">
        <v>30</v>
      </c>
      <c r="H13" s="2">
        <v>-1.9273643953602395E-2</v>
      </c>
      <c r="I13" s="5">
        <v>3.743224169173498E-2</v>
      </c>
      <c r="T13" s="3"/>
      <c r="U13" s="3" t="s">
        <v>18</v>
      </c>
      <c r="V13" s="3" t="s">
        <v>19</v>
      </c>
      <c r="W13" s="3" t="s">
        <v>20</v>
      </c>
      <c r="X13" s="3" t="s">
        <v>21</v>
      </c>
      <c r="Y13" s="3" t="s">
        <v>22</v>
      </c>
    </row>
    <row r="14" spans="1:25" x14ac:dyDescent="0.2">
      <c r="A14">
        <v>13.614874831501567</v>
      </c>
      <c r="B14">
        <v>5.847895404842518</v>
      </c>
      <c r="C14">
        <f t="shared" si="0"/>
        <v>2.6492000663953812</v>
      </c>
      <c r="D14">
        <v>7.8524225227901923</v>
      </c>
      <c r="E14">
        <f t="shared" si="1"/>
        <v>3.4635017725380117</v>
      </c>
      <c r="T14" t="s">
        <v>14</v>
      </c>
      <c r="U14">
        <v>1</v>
      </c>
      <c r="V14">
        <v>357617.88579870015</v>
      </c>
      <c r="W14">
        <v>357617.88579870015</v>
      </c>
      <c r="X14">
        <v>1653.3862988876976</v>
      </c>
      <c r="Y14">
        <v>1.7704779125150637E-70</v>
      </c>
    </row>
    <row r="15" spans="1:25" x14ac:dyDescent="0.2">
      <c r="A15">
        <v>-22.672992694543659</v>
      </c>
      <c r="B15">
        <v>1.0918693805116675</v>
      </c>
      <c r="C15">
        <f t="shared" si="0"/>
        <v>-2.288344535957513</v>
      </c>
      <c r="D15">
        <v>1.0352944254290009</v>
      </c>
      <c r="E15">
        <f t="shared" si="1"/>
        <v>3.5948926722726502</v>
      </c>
      <c r="T15" t="s">
        <v>15</v>
      </c>
      <c r="U15">
        <v>116</v>
      </c>
      <c r="V15">
        <v>25090.128532307921</v>
      </c>
      <c r="W15">
        <v>216.29421148541311</v>
      </c>
    </row>
    <row r="16" spans="1:25" ht="17" thickBot="1" x14ac:dyDescent="0.25">
      <c r="A16">
        <v>-2.8341978002275781</v>
      </c>
      <c r="B16">
        <v>0</v>
      </c>
      <c r="C16">
        <f t="shared" si="0"/>
        <v>-3.4218862236269558</v>
      </c>
      <c r="D16">
        <v>-10.932649970084718</v>
      </c>
      <c r="E16">
        <f t="shared" si="1"/>
        <v>3.8255585714082931</v>
      </c>
      <c r="T16" s="2" t="s">
        <v>16</v>
      </c>
      <c r="U16" s="2">
        <v>117</v>
      </c>
      <c r="V16" s="2">
        <v>382708.01433100807</v>
      </c>
      <c r="W16" s="2"/>
      <c r="X16" s="2"/>
      <c r="Y16" s="2"/>
    </row>
    <row r="17" spans="1:28" ht="17" thickBot="1" x14ac:dyDescent="0.25">
      <c r="A17">
        <v>2.2335953942063114</v>
      </c>
      <c r="B17">
        <v>7.5018120368440577</v>
      </c>
      <c r="C17">
        <f t="shared" si="0"/>
        <v>4.3662401114464044</v>
      </c>
      <c r="D17">
        <v>0.52565301860365565</v>
      </c>
      <c r="E17">
        <f t="shared" si="1"/>
        <v>3.6047153192918149</v>
      </c>
    </row>
    <row r="18" spans="1:28" x14ac:dyDescent="0.2">
      <c r="A18">
        <v>4.3228734550821102</v>
      </c>
      <c r="B18">
        <v>7.1005736998319691</v>
      </c>
      <c r="C18">
        <f t="shared" si="0"/>
        <v>3.9496881045742755</v>
      </c>
      <c r="D18">
        <v>-2.9204979974570833</v>
      </c>
      <c r="E18">
        <f t="shared" si="1"/>
        <v>3.6711352069857148</v>
      </c>
      <c r="T18" s="3"/>
      <c r="U18" s="3" t="s">
        <v>23</v>
      </c>
      <c r="V18" s="3" t="s">
        <v>11</v>
      </c>
      <c r="W18" s="3" t="s">
        <v>24</v>
      </c>
      <c r="X18" s="3" t="s">
        <v>25</v>
      </c>
      <c r="Y18" s="3" t="s">
        <v>26</v>
      </c>
      <c r="Z18" s="3" t="s">
        <v>27</v>
      </c>
      <c r="AA18" s="3" t="s">
        <v>28</v>
      </c>
      <c r="AB18" s="3" t="s">
        <v>29</v>
      </c>
    </row>
    <row r="19" spans="1:28" x14ac:dyDescent="0.2">
      <c r="A19">
        <v>11.092194527643784</v>
      </c>
      <c r="B19">
        <v>15.746743245325234</v>
      </c>
      <c r="C19">
        <f t="shared" si="0"/>
        <v>12.925847518332876</v>
      </c>
      <c r="D19">
        <v>-8.449705802291696</v>
      </c>
      <c r="E19">
        <f t="shared" si="1"/>
        <v>3.7777031895615765</v>
      </c>
      <c r="T19" t="s">
        <v>17</v>
      </c>
      <c r="U19">
        <v>-3.4218862236269558</v>
      </c>
      <c r="V19">
        <v>1.584513004856166</v>
      </c>
      <c r="W19">
        <v>-2.1595822900409565</v>
      </c>
      <c r="X19">
        <v>3.2863437289730305E-2</v>
      </c>
      <c r="Y19">
        <v>-6.5602138822796645</v>
      </c>
      <c r="Z19">
        <v>-0.28355856497424708</v>
      </c>
      <c r="AA19">
        <v>-6.5602138822796645</v>
      </c>
      <c r="AB19">
        <v>-0.28355856497424708</v>
      </c>
    </row>
    <row r="20" spans="1:28" ht="17" thickBot="1" x14ac:dyDescent="0.25">
      <c r="A20">
        <v>25.598889422160553</v>
      </c>
      <c r="B20">
        <v>23.251048883845016</v>
      </c>
      <c r="C20">
        <f t="shared" si="0"/>
        <v>20.716562625930059</v>
      </c>
      <c r="D20">
        <v>16.833200548407667</v>
      </c>
      <c r="E20">
        <f t="shared" si="1"/>
        <v>3.2904094544459244</v>
      </c>
      <c r="T20" s="2" t="s">
        <v>30</v>
      </c>
      <c r="U20" s="2">
        <v>1.0381660186663051</v>
      </c>
      <c r="V20" s="2">
        <v>2.5531694674259486E-2</v>
      </c>
      <c r="W20" s="2">
        <v>40.661853116744425</v>
      </c>
      <c r="X20" s="5">
        <v>1.7704779125150637E-70</v>
      </c>
      <c r="Y20" s="2">
        <v>0.98759728030762051</v>
      </c>
      <c r="Z20" s="2">
        <v>1.0887347570249897</v>
      </c>
      <c r="AA20" s="2">
        <v>0.98759728030762051</v>
      </c>
      <c r="AB20" s="2">
        <v>1.0887347570249897</v>
      </c>
    </row>
    <row r="21" spans="1:28" x14ac:dyDescent="0.2">
      <c r="A21">
        <v>7.0723551543512286</v>
      </c>
      <c r="B21">
        <v>-6.2698594215564896</v>
      </c>
      <c r="C21">
        <f t="shared" si="0"/>
        <v>-9.9310412169016793</v>
      </c>
      <c r="D21">
        <v>3.6122959414047529</v>
      </c>
      <c r="E21">
        <f t="shared" si="1"/>
        <v>3.54522446258584</v>
      </c>
    </row>
    <row r="22" spans="1:28" x14ac:dyDescent="0.2">
      <c r="A22">
        <v>6.2053988959931417E-2</v>
      </c>
      <c r="B22">
        <v>15.825987257739271</v>
      </c>
      <c r="C22">
        <f t="shared" si="0"/>
        <v>13.008115959203899</v>
      </c>
      <c r="D22">
        <v>7.0249702079173915</v>
      </c>
      <c r="E22">
        <f t="shared" si="1"/>
        <v>3.4794497938434543</v>
      </c>
    </row>
    <row r="23" spans="1:28" x14ac:dyDescent="0.2">
      <c r="A23">
        <v>-16.632121544751399</v>
      </c>
      <c r="B23">
        <v>-11.819110283618173</v>
      </c>
      <c r="C23">
        <f t="shared" si="0"/>
        <v>-15.692084890948818</v>
      </c>
      <c r="D23">
        <v>2.5251975236267654</v>
      </c>
      <c r="E23">
        <f t="shared" si="1"/>
        <v>3.5661768104326175</v>
      </c>
    </row>
    <row r="24" spans="1:28" ht="32" x14ac:dyDescent="0.4">
      <c r="A24">
        <v>6.1098545265128479</v>
      </c>
      <c r="B24">
        <v>-17.22565276321788</v>
      </c>
      <c r="C24">
        <f t="shared" si="0"/>
        <v>-21.304973571745098</v>
      </c>
      <c r="D24">
        <v>7.6948146832348741</v>
      </c>
      <c r="E24">
        <f t="shared" si="1"/>
        <v>3.4665394499218976</v>
      </c>
      <c r="T24" s="39" t="s">
        <v>367</v>
      </c>
    </row>
    <row r="25" spans="1:28" x14ac:dyDescent="0.2">
      <c r="A25">
        <v>19.249249185337014</v>
      </c>
      <c r="B25">
        <v>-1.8635131843613095</v>
      </c>
      <c r="C25">
        <f t="shared" si="0"/>
        <v>-5.3565222869675049</v>
      </c>
      <c r="D25">
        <v>10.450993037568601</v>
      </c>
      <c r="E25">
        <f t="shared" si="1"/>
        <v>3.4134178496478436</v>
      </c>
      <c r="T25" t="s">
        <v>6</v>
      </c>
    </row>
    <row r="26" spans="1:28" ht="17" thickBot="1" x14ac:dyDescent="0.25">
      <c r="A26">
        <v>2.3596600438397175</v>
      </c>
      <c r="B26">
        <v>1.8635131843613095</v>
      </c>
      <c r="C26">
        <f t="shared" si="0"/>
        <v>-1.487250160286407</v>
      </c>
      <c r="D26">
        <v>7.5108213227819576</v>
      </c>
      <c r="E26">
        <f t="shared" si="1"/>
        <v>3.470085672441094</v>
      </c>
    </row>
    <row r="27" spans="1:28" x14ac:dyDescent="0.2">
      <c r="A27">
        <v>-3.0442035041899018</v>
      </c>
      <c r="B27">
        <v>-2.7566829832654349</v>
      </c>
      <c r="C27">
        <f t="shared" si="0"/>
        <v>-6.2837808210887847</v>
      </c>
      <c r="D27">
        <v>-0.41838241743228366</v>
      </c>
      <c r="E27">
        <f t="shared" si="1"/>
        <v>3.6229103221655556</v>
      </c>
      <c r="T27" s="4" t="s">
        <v>7</v>
      </c>
      <c r="U27" s="4"/>
    </row>
    <row r="28" spans="1:28" x14ac:dyDescent="0.2">
      <c r="A28">
        <v>8.5531557162093819</v>
      </c>
      <c r="B28">
        <v>-2.9413885206295731</v>
      </c>
      <c r="C28">
        <f t="shared" si="0"/>
        <v>-6.4755358334397322</v>
      </c>
      <c r="D28">
        <v>4.7088496898773258</v>
      </c>
      <c r="E28">
        <f t="shared" si="1"/>
        <v>3.5240898760617916</v>
      </c>
      <c r="T28" t="s">
        <v>8</v>
      </c>
      <c r="U28">
        <v>0.19183232461549168</v>
      </c>
    </row>
    <row r="29" spans="1:28" x14ac:dyDescent="0.2">
      <c r="A29">
        <v>6.2631817512478705</v>
      </c>
      <c r="B29">
        <v>-1.0359085312948935</v>
      </c>
      <c r="C29">
        <f t="shared" si="0"/>
        <v>-4.4973312592638344</v>
      </c>
      <c r="D29">
        <v>6.8528277417653882</v>
      </c>
      <c r="E29">
        <f t="shared" si="1"/>
        <v>3.4827676064453632</v>
      </c>
      <c r="T29" t="s">
        <v>9</v>
      </c>
      <c r="U29">
        <v>3.6799640767383374E-2</v>
      </c>
    </row>
    <row r="30" spans="1:28" x14ac:dyDescent="0.2">
      <c r="A30">
        <v>7.0045295447799916</v>
      </c>
      <c r="B30">
        <v>-0.93795781440988435</v>
      </c>
      <c r="C30">
        <f t="shared" si="0"/>
        <v>-4.3956421534898142</v>
      </c>
      <c r="D30">
        <v>6.0084095153095873</v>
      </c>
      <c r="E30">
        <f t="shared" si="1"/>
        <v>3.4990426226900047</v>
      </c>
      <c r="T30" t="s">
        <v>10</v>
      </c>
      <c r="U30">
        <v>2.8496189394688405E-2</v>
      </c>
    </row>
    <row r="31" spans="1:28" x14ac:dyDescent="0.2">
      <c r="A31">
        <v>-6.4630564029622306</v>
      </c>
      <c r="B31">
        <v>0.93795781440988435</v>
      </c>
      <c r="C31">
        <f t="shared" si="0"/>
        <v>-2.448130293764097</v>
      </c>
      <c r="D31">
        <v>4.5059536049073756</v>
      </c>
      <c r="E31">
        <f t="shared" si="1"/>
        <v>3.5280004229630824</v>
      </c>
      <c r="T31" t="s">
        <v>11</v>
      </c>
      <c r="U31">
        <v>5.2736848337728679</v>
      </c>
    </row>
    <row r="32" spans="1:28" ht="17" thickBot="1" x14ac:dyDescent="0.25">
      <c r="A32">
        <v>-1.8831081726405685</v>
      </c>
      <c r="B32">
        <v>1.0359085312948935</v>
      </c>
      <c r="C32">
        <f t="shared" si="0"/>
        <v>-2.3464411879900768</v>
      </c>
      <c r="D32">
        <v>-4.2255517954226107</v>
      </c>
      <c r="E32">
        <f t="shared" si="1"/>
        <v>3.696288349227999</v>
      </c>
      <c r="T32" s="2" t="s">
        <v>12</v>
      </c>
      <c r="U32" s="2">
        <v>118</v>
      </c>
    </row>
    <row r="33" spans="1:28" x14ac:dyDescent="0.2">
      <c r="A33">
        <v>-16.025565383771223</v>
      </c>
      <c r="B33">
        <v>-15.001331356129555</v>
      </c>
      <c r="C33">
        <f t="shared" si="0"/>
        <v>-18.995758672313979</v>
      </c>
      <c r="D33">
        <v>-7.1934663001471222</v>
      </c>
      <c r="E33">
        <f t="shared" si="1"/>
        <v>3.7534908766767914</v>
      </c>
    </row>
    <row r="34" spans="1:28" ht="17" thickBot="1" x14ac:dyDescent="0.25">
      <c r="A34">
        <v>4.1972242889427136</v>
      </c>
      <c r="B34">
        <v>-10.848494385660956</v>
      </c>
      <c r="C34">
        <f t="shared" si="0"/>
        <v>-14.684424448512354</v>
      </c>
      <c r="D34">
        <v>-3.3689869102341063</v>
      </c>
      <c r="E34">
        <f t="shared" si="1"/>
        <v>3.6797792226077175</v>
      </c>
      <c r="T34" t="s">
        <v>13</v>
      </c>
    </row>
    <row r="35" spans="1:28" x14ac:dyDescent="0.2">
      <c r="A35">
        <v>4.8897408525800046</v>
      </c>
      <c r="B35">
        <v>12.03874032716854</v>
      </c>
      <c r="C35">
        <f t="shared" ref="C35:C66" si="2">+$H$8+$H$9*B35</f>
        <v>9.0763248915870989</v>
      </c>
      <c r="D35">
        <v>4.5924008010649331</v>
      </c>
      <c r="E35">
        <f t="shared" si="1"/>
        <v>3.5263342704835541</v>
      </c>
      <c r="T35" s="3"/>
      <c r="U35" s="3" t="s">
        <v>18</v>
      </c>
      <c r="V35" s="3" t="s">
        <v>19</v>
      </c>
      <c r="W35" s="3" t="s">
        <v>20</v>
      </c>
      <c r="X35" s="3" t="s">
        <v>21</v>
      </c>
      <c r="Y35" s="3" t="s">
        <v>22</v>
      </c>
    </row>
    <row r="36" spans="1:28" x14ac:dyDescent="0.2">
      <c r="A36">
        <v>0.32119941961745724</v>
      </c>
      <c r="B36">
        <v>-12.03874032716854</v>
      </c>
      <c r="C36">
        <f t="shared" si="2"/>
        <v>-15.920097338841011</v>
      </c>
      <c r="D36">
        <v>7.5971993450494324</v>
      </c>
      <c r="E36">
        <f t="shared" si="1"/>
        <v>3.4684208531944942</v>
      </c>
      <c r="T36" t="s">
        <v>14</v>
      </c>
      <c r="U36">
        <v>1</v>
      </c>
      <c r="V36">
        <v>123.25747772700288</v>
      </c>
      <c r="W36">
        <v>123.25747772700288</v>
      </c>
      <c r="X36">
        <v>4.4318487717523265</v>
      </c>
      <c r="Y36">
        <v>3.7432241691735861E-2</v>
      </c>
    </row>
    <row r="37" spans="1:28" x14ac:dyDescent="0.2">
      <c r="A37">
        <v>0.74547736080212701</v>
      </c>
      <c r="B37">
        <v>5.8103919564256756</v>
      </c>
      <c r="C37">
        <f t="shared" si="2"/>
        <v>2.6102652606662113</v>
      </c>
      <c r="D37">
        <v>4.2574687398104771</v>
      </c>
      <c r="E37">
        <f t="shared" si="1"/>
        <v>3.532789631780819</v>
      </c>
      <c r="T37" t="s">
        <v>15</v>
      </c>
      <c r="U37">
        <v>116</v>
      </c>
      <c r="V37">
        <v>3226.1632002120514</v>
      </c>
      <c r="W37">
        <v>27.811751725965959</v>
      </c>
    </row>
    <row r="38" spans="1:28" ht="17" thickBot="1" x14ac:dyDescent="0.25">
      <c r="A38">
        <v>15.589224692023151</v>
      </c>
      <c r="B38">
        <v>8.1277790864838551</v>
      </c>
      <c r="C38">
        <f t="shared" si="2"/>
        <v>5.0160978311872455</v>
      </c>
      <c r="D38">
        <v>0.82857996285827795</v>
      </c>
      <c r="E38">
        <f t="shared" si="1"/>
        <v>3.5988768132242988</v>
      </c>
      <c r="T38" s="2" t="s">
        <v>16</v>
      </c>
      <c r="U38" s="2">
        <v>117</v>
      </c>
      <c r="V38" s="2">
        <v>3349.4206779390543</v>
      </c>
      <c r="W38" s="2"/>
      <c r="X38" s="2"/>
      <c r="Y38" s="2"/>
    </row>
    <row r="39" spans="1:28" ht="17" thickBot="1" x14ac:dyDescent="0.25">
      <c r="A39">
        <v>8.2309768268178374</v>
      </c>
      <c r="B39">
        <v>2.6078127355038561</v>
      </c>
      <c r="C39">
        <f t="shared" si="2"/>
        <v>-0.71454365858163138</v>
      </c>
      <c r="D39">
        <v>6.9960375587081458</v>
      </c>
      <c r="E39">
        <f t="shared" si="1"/>
        <v>3.4800074314229477</v>
      </c>
    </row>
    <row r="40" spans="1:28" x14ac:dyDescent="0.2">
      <c r="A40">
        <v>-4.0525912381422557</v>
      </c>
      <c r="B40">
        <v>-0.66523430611056256</v>
      </c>
      <c r="C40">
        <f t="shared" si="2"/>
        <v>-4.1125098746820008</v>
      </c>
      <c r="D40">
        <v>0.30777967590900346</v>
      </c>
      <c r="E40">
        <f t="shared" si="1"/>
        <v>3.6089145325258931</v>
      </c>
      <c r="T40" s="3"/>
      <c r="U40" s="3" t="s">
        <v>23</v>
      </c>
      <c r="V40" s="3" t="s">
        <v>11</v>
      </c>
      <c r="W40" s="3" t="s">
        <v>24</v>
      </c>
      <c r="X40" s="8" t="s">
        <v>25</v>
      </c>
      <c r="Y40" s="3" t="s">
        <v>26</v>
      </c>
      <c r="Z40" s="3" t="s">
        <v>27</v>
      </c>
      <c r="AA40" s="3" t="s">
        <v>28</v>
      </c>
      <c r="AB40" s="3" t="s">
        <v>29</v>
      </c>
    </row>
    <row r="41" spans="1:28" x14ac:dyDescent="0.2">
      <c r="A41">
        <v>8.1882880834458049</v>
      </c>
      <c r="B41">
        <v>1.5582707206572621</v>
      </c>
      <c r="C41">
        <f t="shared" si="2"/>
        <v>-1.8041425135579319</v>
      </c>
      <c r="D41">
        <v>3.7563668039119591</v>
      </c>
      <c r="E41">
        <f t="shared" si="1"/>
        <v>3.5424476920777876</v>
      </c>
      <c r="T41" t="s">
        <v>17</v>
      </c>
      <c r="U41">
        <v>3.6148465684155182</v>
      </c>
      <c r="V41">
        <v>0.56818207888085615</v>
      </c>
      <c r="W41">
        <v>6.3621270412746096</v>
      </c>
      <c r="X41" s="9">
        <v>4.1011282589588997E-9</v>
      </c>
      <c r="Y41">
        <v>2.4894903688528327</v>
      </c>
      <c r="Z41">
        <v>4.7402027679782037</v>
      </c>
      <c r="AA41">
        <v>2.4894903688528327</v>
      </c>
      <c r="AB41">
        <v>4.7402027679782037</v>
      </c>
    </row>
    <row r="42" spans="1:28" ht="17" thickBot="1" x14ac:dyDescent="0.25">
      <c r="A42">
        <v>-2.477284043749961</v>
      </c>
      <c r="B42">
        <v>2.2172162106372184</v>
      </c>
      <c r="C42">
        <f t="shared" si="2"/>
        <v>-1.120047697707323</v>
      </c>
      <c r="D42">
        <v>1.6089412386291357</v>
      </c>
      <c r="E42">
        <f t="shared" si="1"/>
        <v>3.5838364078399123</v>
      </c>
      <c r="T42" s="2" t="s">
        <v>30</v>
      </c>
      <c r="U42" s="2">
        <v>-1.9273643953602395E-2</v>
      </c>
      <c r="V42" s="2">
        <v>9.1552744047619095E-3</v>
      </c>
      <c r="W42" s="2">
        <v>-2.105195661156551</v>
      </c>
      <c r="X42" s="5">
        <v>3.743224169173498E-2</v>
      </c>
      <c r="Y42" s="2">
        <v>-3.7406818499322002E-2</v>
      </c>
      <c r="Z42" s="2">
        <v>-1.1404694078827893E-3</v>
      </c>
      <c r="AA42" s="2">
        <v>-3.7406818499322002E-2</v>
      </c>
      <c r="AB42" s="2">
        <v>-1.1404694078827893E-3</v>
      </c>
    </row>
    <row r="43" spans="1:28" x14ac:dyDescent="0.2">
      <c r="A43">
        <v>24.236551470169054</v>
      </c>
      <c r="B43">
        <v>2.6120888075634952</v>
      </c>
      <c r="C43">
        <f t="shared" si="2"/>
        <v>-0.71010438587594571</v>
      </c>
      <c r="D43">
        <v>5.0942564171810645</v>
      </c>
      <c r="E43">
        <f t="shared" si="1"/>
        <v>3.5166616840224161</v>
      </c>
    </row>
    <row r="44" spans="1:28" x14ac:dyDescent="0.2">
      <c r="A44">
        <v>15.842861362658756</v>
      </c>
      <c r="B44">
        <v>5.5171583613329744</v>
      </c>
      <c r="C44">
        <f t="shared" si="2"/>
        <v>2.3058401067096144</v>
      </c>
      <c r="D44">
        <v>1.0966857328259749</v>
      </c>
      <c r="E44">
        <f t="shared" si="1"/>
        <v>3.5937094380720347</v>
      </c>
    </row>
    <row r="45" spans="1:28" x14ac:dyDescent="0.2">
      <c r="A45">
        <v>18.043784118330297</v>
      </c>
      <c r="B45">
        <v>1.1091968140039654</v>
      </c>
      <c r="C45">
        <f t="shared" si="2"/>
        <v>-2.2703557833151091</v>
      </c>
      <c r="D45">
        <v>-0.68346656990208032</v>
      </c>
      <c r="E45">
        <f t="shared" si="1"/>
        <v>3.6280194597380007</v>
      </c>
    </row>
    <row r="46" spans="1:28" x14ac:dyDescent="0.2">
      <c r="A46">
        <v>21.237062423117159</v>
      </c>
      <c r="B46">
        <v>-0.31072008427486253</v>
      </c>
      <c r="C46">
        <f t="shared" si="2"/>
        <v>-3.7444652564382488</v>
      </c>
      <c r="D46">
        <v>10.673559520599873</v>
      </c>
      <c r="E46">
        <f t="shared" si="1"/>
        <v>3.4091281824978932</v>
      </c>
    </row>
    <row r="47" spans="1:28" x14ac:dyDescent="0.2">
      <c r="A47">
        <v>17.58546769006335</v>
      </c>
      <c r="B47">
        <v>18.018696112376631</v>
      </c>
      <c r="C47">
        <f t="shared" si="2"/>
        <v>15.284511780917121</v>
      </c>
      <c r="D47">
        <v>-3.2633923554740818</v>
      </c>
      <c r="E47">
        <f t="shared" si="1"/>
        <v>3.6777440307558336</v>
      </c>
    </row>
    <row r="48" spans="1:28" x14ac:dyDescent="0.2">
      <c r="A48">
        <v>27.694150430299036</v>
      </c>
      <c r="B48">
        <v>16.273548127254145</v>
      </c>
      <c r="C48">
        <f t="shared" si="2"/>
        <v>13.472758445218986</v>
      </c>
      <c r="D48">
        <v>8.5534257973513661</v>
      </c>
      <c r="E48">
        <f t="shared" si="1"/>
        <v>3.4499908850138103</v>
      </c>
    </row>
    <row r="49" spans="1:5" x14ac:dyDescent="0.2">
      <c r="A49">
        <v>19.187224076728349</v>
      </c>
      <c r="B49">
        <v>12.70379632320342</v>
      </c>
      <c r="C49">
        <f t="shared" si="2"/>
        <v>9.7667634271807842</v>
      </c>
      <c r="D49">
        <v>10.546577921154565</v>
      </c>
      <c r="E49">
        <f t="shared" si="1"/>
        <v>3.4115755806342611</v>
      </c>
    </row>
    <row r="50" spans="1:5" x14ac:dyDescent="0.2">
      <c r="A50">
        <v>29.565256565869724</v>
      </c>
      <c r="B50">
        <v>12.307601746520902</v>
      </c>
      <c r="C50">
        <f t="shared" si="2"/>
        <v>9.355447680889112</v>
      </c>
      <c r="D50">
        <v>5.3344003454009581</v>
      </c>
      <c r="E50">
        <f t="shared" si="1"/>
        <v>3.5120332354522863</v>
      </c>
    </row>
    <row r="51" spans="1:5" x14ac:dyDescent="0.2">
      <c r="A51">
        <v>24.395368375448356</v>
      </c>
      <c r="B51">
        <v>27.077608416041343</v>
      </c>
      <c r="C51">
        <f t="shared" si="2"/>
        <v>24.689166700659921</v>
      </c>
      <c r="D51">
        <v>-1.305942028904461</v>
      </c>
      <c r="E51">
        <f t="shared" si="1"/>
        <v>3.6400168301046678</v>
      </c>
    </row>
    <row r="52" spans="1:5" x14ac:dyDescent="0.2">
      <c r="A52">
        <v>22.667602015976218</v>
      </c>
      <c r="B52">
        <v>22.743376235102986</v>
      </c>
      <c r="C52">
        <f t="shared" si="2"/>
        <v>20.189514133399769</v>
      </c>
      <c r="D52">
        <v>1.2064586921800569</v>
      </c>
      <c r="E52">
        <f t="shared" si="1"/>
        <v>3.5915937131377111</v>
      </c>
    </row>
    <row r="53" spans="1:5" x14ac:dyDescent="0.2">
      <c r="A53">
        <v>19.308029059268961</v>
      </c>
      <c r="B53">
        <v>31.28282926771071</v>
      </c>
      <c r="C53">
        <f t="shared" si="2"/>
        <v>29.054884089850034</v>
      </c>
      <c r="D53">
        <v>3.8137958775397607</v>
      </c>
      <c r="E53">
        <f t="shared" si="1"/>
        <v>3.5413408245601001</v>
      </c>
    </row>
    <row r="54" spans="1:5" x14ac:dyDescent="0.2">
      <c r="A54">
        <v>12.86212457628606</v>
      </c>
      <c r="B54">
        <v>32.648952679262777</v>
      </c>
      <c r="C54">
        <f t="shared" si="2"/>
        <v>30.473146993027875</v>
      </c>
      <c r="D54">
        <v>-5.1641499808113167</v>
      </c>
      <c r="E54">
        <f t="shared" si="1"/>
        <v>3.7143785564686782</v>
      </c>
    </row>
    <row r="55" spans="1:5" x14ac:dyDescent="0.2">
      <c r="A55">
        <v>21.5539755041533</v>
      </c>
      <c r="B55">
        <v>3.9256710305163978</v>
      </c>
      <c r="C55">
        <f t="shared" si="2"/>
        <v>0.65361204071790358</v>
      </c>
      <c r="D55">
        <v>5.1641499808113167</v>
      </c>
      <c r="E55">
        <f t="shared" si="1"/>
        <v>3.5153145803623582</v>
      </c>
    </row>
    <row r="56" spans="1:5" x14ac:dyDescent="0.2">
      <c r="A56">
        <v>15.099567243215173</v>
      </c>
      <c r="B56">
        <v>3.7773550897188812</v>
      </c>
      <c r="C56">
        <f t="shared" si="2"/>
        <v>0.49963547095539873</v>
      </c>
      <c r="D56">
        <v>4.0452315817823603</v>
      </c>
      <c r="E56">
        <f t="shared" si="1"/>
        <v>3.5368802151983774</v>
      </c>
    </row>
    <row r="57" spans="1:5" x14ac:dyDescent="0.2">
      <c r="A57">
        <v>16.226936552120996</v>
      </c>
      <c r="B57">
        <v>11.616311953688196</v>
      </c>
      <c r="C57">
        <f t="shared" si="2"/>
        <v>8.6377741089193272</v>
      </c>
      <c r="D57">
        <v>6.8253307991595236</v>
      </c>
      <c r="E57">
        <f t="shared" si="1"/>
        <v>3.4832975727269613</v>
      </c>
    </row>
    <row r="58" spans="1:5" x14ac:dyDescent="0.2">
      <c r="A58">
        <v>15.452980366831159</v>
      </c>
      <c r="B58">
        <v>12.558603939245572</v>
      </c>
      <c r="C58">
        <f t="shared" si="2"/>
        <v>9.6160296279865953</v>
      </c>
      <c r="D58">
        <v>2.740175502867892</v>
      </c>
      <c r="E58">
        <f t="shared" si="1"/>
        <v>3.562033401402859</v>
      </c>
    </row>
    <row r="59" spans="1:5" x14ac:dyDescent="0.2">
      <c r="A59">
        <v>11.506788623446162</v>
      </c>
      <c r="B59">
        <v>22.058055274548138</v>
      </c>
      <c r="C59">
        <f t="shared" si="2"/>
        <v>19.478037200271977</v>
      </c>
      <c r="D59">
        <v>5.0504337955663559</v>
      </c>
      <c r="E59">
        <f t="shared" si="1"/>
        <v>3.5175063056285314</v>
      </c>
    </row>
    <row r="60" spans="1:5" x14ac:dyDescent="0.2">
      <c r="A60">
        <v>38.001981530805381</v>
      </c>
      <c r="B60">
        <v>27.476744264774311</v>
      </c>
      <c r="C60">
        <f t="shared" si="2"/>
        <v>25.103535975646022</v>
      </c>
      <c r="D60">
        <v>5.9241382937411657</v>
      </c>
      <c r="E60">
        <f t="shared" si="1"/>
        <v>3.5006668362100495</v>
      </c>
    </row>
    <row r="61" spans="1:5" x14ac:dyDescent="0.2">
      <c r="A61">
        <v>36.354099668937501</v>
      </c>
      <c r="B61">
        <v>75.94031907488592</v>
      </c>
      <c r="C61">
        <f t="shared" si="2"/>
        <v>75.41677248659623</v>
      </c>
      <c r="D61">
        <v>-6.6767678104570294</v>
      </c>
      <c r="E61">
        <f t="shared" si="1"/>
        <v>3.7435322139551404</v>
      </c>
    </row>
    <row r="62" spans="1:5" x14ac:dyDescent="0.2">
      <c r="A62">
        <v>22.844052689073191</v>
      </c>
      <c r="B62">
        <v>24.125201888744385</v>
      </c>
      <c r="C62">
        <f t="shared" si="2"/>
        <v>21.624078570731626</v>
      </c>
      <c r="D62">
        <v>7.5806828002185966</v>
      </c>
      <c r="E62">
        <f t="shared" si="1"/>
        <v>3.4687391871989073</v>
      </c>
    </row>
    <row r="63" spans="1:5" x14ac:dyDescent="0.2">
      <c r="A63">
        <v>13.980575067976009</v>
      </c>
      <c r="B63">
        <v>12.675593851430378</v>
      </c>
      <c r="C63">
        <f t="shared" si="2"/>
        <v>9.7374845793436151</v>
      </c>
      <c r="D63">
        <v>6.8592422557280486</v>
      </c>
      <c r="E63">
        <f t="shared" si="1"/>
        <v>3.4826439753871115</v>
      </c>
    </row>
    <row r="64" spans="1:5" x14ac:dyDescent="0.2">
      <c r="A64">
        <v>6.6916195525911437</v>
      </c>
      <c r="B64">
        <v>24.732519030577649</v>
      </c>
      <c r="C64">
        <f t="shared" si="2"/>
        <v>22.254574589936464</v>
      </c>
      <c r="D64">
        <v>-1.5999597579781977</v>
      </c>
      <c r="E64">
        <f t="shared" si="1"/>
        <v>3.645683623130882</v>
      </c>
    </row>
    <row r="65" spans="1:5" x14ac:dyDescent="0.2">
      <c r="A65">
        <v>25.289640959471793</v>
      </c>
      <c r="B65">
        <v>21.570805314282637</v>
      </c>
      <c r="C65">
        <f t="shared" si="2"/>
        <v>18.972190848927827</v>
      </c>
      <c r="D65">
        <v>-2.4004984159914144</v>
      </c>
      <c r="E65">
        <f t="shared" si="1"/>
        <v>3.6611129201965231</v>
      </c>
    </row>
    <row r="66" spans="1:5" x14ac:dyDescent="0.2">
      <c r="A66">
        <v>33.553649123330189</v>
      </c>
      <c r="B66">
        <v>19.997982882969723</v>
      </c>
      <c r="C66">
        <f t="shared" si="2"/>
        <v>17.339340047342638</v>
      </c>
      <c r="D66">
        <v>9.8041329045841508</v>
      </c>
      <c r="E66">
        <f t="shared" si="1"/>
        <v>3.4258852015387657</v>
      </c>
    </row>
    <row r="67" spans="1:5" x14ac:dyDescent="0.2">
      <c r="A67">
        <v>22.903192047398633</v>
      </c>
      <c r="B67">
        <v>25.141968512193458</v>
      </c>
      <c r="C67">
        <f t="shared" ref="C67:C98" si="3">+$H$8+$H$9*B67</f>
        <v>22.679651128110532</v>
      </c>
      <c r="D67">
        <v>8.7672562798221776</v>
      </c>
      <c r="E67">
        <f t="shared" si="1"/>
        <v>3.4458695924282408</v>
      </c>
    </row>
    <row r="68" spans="1:5" x14ac:dyDescent="0.2">
      <c r="A68">
        <v>30.025243723323889</v>
      </c>
      <c r="B68">
        <v>27.658134439076321</v>
      </c>
      <c r="C68">
        <f t="shared" si="3"/>
        <v>25.291849090726327</v>
      </c>
      <c r="D68">
        <v>0.64367161466609701</v>
      </c>
      <c r="E68">
        <f t="shared" ref="E68:E120" si="4">+$H$12+$H$13*D68</f>
        <v>3.6024406708914034</v>
      </c>
    </row>
    <row r="69" spans="1:5" x14ac:dyDescent="0.2">
      <c r="A69">
        <v>26.051879079764582</v>
      </c>
      <c r="B69">
        <v>25.639294810657276</v>
      </c>
      <c r="C69">
        <f t="shared" si="3"/>
        <v>23.195958391364766</v>
      </c>
      <c r="D69">
        <v>2.6120085759719913</v>
      </c>
      <c r="E69">
        <f t="shared" si="4"/>
        <v>3.5645036451184779</v>
      </c>
    </row>
    <row r="70" spans="1:5" x14ac:dyDescent="0.2">
      <c r="A70">
        <v>23.727001088138834</v>
      </c>
      <c r="B70">
        <v>15.03775643185925</v>
      </c>
      <c r="C70">
        <f t="shared" si="3"/>
        <v>12.189801500909985</v>
      </c>
      <c r="D70">
        <v>4.2069797723620184</v>
      </c>
      <c r="E70">
        <f t="shared" si="4"/>
        <v>3.5337627381630052</v>
      </c>
    </row>
    <row r="71" spans="1:5" x14ac:dyDescent="0.2">
      <c r="A71">
        <v>10.154328454146455</v>
      </c>
      <c r="B71">
        <v>7.3048519656577326</v>
      </c>
      <c r="C71">
        <f t="shared" si="3"/>
        <v>4.1617628585066653</v>
      </c>
      <c r="D71">
        <v>8.1940150278292379</v>
      </c>
      <c r="E71">
        <f t="shared" si="4"/>
        <v>3.4569180402186701</v>
      </c>
    </row>
    <row r="72" spans="1:5" x14ac:dyDescent="0.2">
      <c r="A72">
        <v>18.237606161764507</v>
      </c>
      <c r="B72">
        <v>12.731620607621608</v>
      </c>
      <c r="C72">
        <f t="shared" si="3"/>
        <v>9.7956496537574527</v>
      </c>
      <c r="D72">
        <v>5.2433438744243333</v>
      </c>
      <c r="E72">
        <f t="shared" si="4"/>
        <v>3.5137882254535615</v>
      </c>
    </row>
    <row r="73" spans="1:5" x14ac:dyDescent="0.2">
      <c r="A73">
        <v>31.437004094215879</v>
      </c>
      <c r="B73">
        <v>29.805924468432821</v>
      </c>
      <c r="C73">
        <f t="shared" si="3"/>
        <v>27.521611714434552</v>
      </c>
      <c r="D73">
        <v>3.6929992637466214</v>
      </c>
      <c r="E73">
        <f t="shared" si="4"/>
        <v>3.54366901548515</v>
      </c>
    </row>
    <row r="74" spans="1:5" x14ac:dyDescent="0.2">
      <c r="A74">
        <v>36.197925911269046</v>
      </c>
      <c r="B74">
        <v>46.030036088006554</v>
      </c>
      <c r="C74">
        <f t="shared" si="3"/>
        <v>44.364933080925155</v>
      </c>
      <c r="D74">
        <v>2.0556970943216513</v>
      </c>
      <c r="E74">
        <f t="shared" si="4"/>
        <v>3.5752257945431078</v>
      </c>
    </row>
    <row r="75" spans="1:5" x14ac:dyDescent="0.2">
      <c r="A75">
        <v>66.648455102400249</v>
      </c>
      <c r="B75">
        <v>47.189513219415247</v>
      </c>
      <c r="C75">
        <f t="shared" si="3"/>
        <v>45.568662838174347</v>
      </c>
      <c r="D75">
        <v>3.6771061931567317</v>
      </c>
      <c r="E75">
        <f t="shared" si="4"/>
        <v>3.5439753328690289</v>
      </c>
    </row>
    <row r="76" spans="1:5" x14ac:dyDescent="0.2">
      <c r="A76">
        <v>45.720302479640132</v>
      </c>
      <c r="B76">
        <v>21.683194992073496</v>
      </c>
      <c r="C76">
        <f t="shared" si="3"/>
        <v>19.088869993259149</v>
      </c>
      <c r="D76">
        <v>5.264586097185564</v>
      </c>
      <c r="E76">
        <f t="shared" si="4"/>
        <v>3.5133788104152783</v>
      </c>
    </row>
    <row r="77" spans="1:5" x14ac:dyDescent="0.2">
      <c r="A77">
        <v>107.50639160802807</v>
      </c>
      <c r="B77">
        <v>103.95675841427483</v>
      </c>
      <c r="C77">
        <f t="shared" si="3"/>
        <v>104.50248777277565</v>
      </c>
      <c r="D77">
        <v>-0.59509593011668471</v>
      </c>
      <c r="E77">
        <f t="shared" si="4"/>
        <v>3.6263162354908252</v>
      </c>
    </row>
    <row r="78" spans="1:5" x14ac:dyDescent="0.2">
      <c r="A78">
        <v>127.08265717277752</v>
      </c>
      <c r="B78">
        <v>169.3804463870361</v>
      </c>
      <c r="C78">
        <f t="shared" si="3"/>
        <v>172.42313744192384</v>
      </c>
      <c r="D78">
        <v>-1.1878718300195601E-2</v>
      </c>
      <c r="E78">
        <f t="shared" si="4"/>
        <v>3.6150755146026614</v>
      </c>
    </row>
    <row r="79" spans="1:5" x14ac:dyDescent="0.2">
      <c r="A79">
        <v>81.053472481311189</v>
      </c>
      <c r="B79">
        <v>101.53428539917151</v>
      </c>
      <c r="C79">
        <f t="shared" si="3"/>
        <v>101.98755860735928</v>
      </c>
      <c r="D79">
        <v>6.1905497805669896</v>
      </c>
      <c r="E79">
        <f t="shared" si="4"/>
        <v>3.4955321160678188</v>
      </c>
    </row>
    <row r="80" spans="1:5" x14ac:dyDescent="0.2">
      <c r="A80">
        <v>99.365658387326491</v>
      </c>
      <c r="B80">
        <v>101.34526899693022</v>
      </c>
      <c r="C80">
        <f t="shared" si="3"/>
        <v>101.79132820158181</v>
      </c>
      <c r="D80">
        <v>-3.2754773591999964</v>
      </c>
      <c r="E80">
        <f t="shared" si="4"/>
        <v>3.677976952814825</v>
      </c>
    </row>
    <row r="81" spans="1:5" x14ac:dyDescent="0.2">
      <c r="A81">
        <v>89.805466897210181</v>
      </c>
      <c r="B81">
        <v>95.362533225656065</v>
      </c>
      <c r="C81">
        <f t="shared" si="3"/>
        <v>95.580255225185638</v>
      </c>
      <c r="D81">
        <v>6.7063502950542642</v>
      </c>
      <c r="E81">
        <f t="shared" si="4"/>
        <v>3.4855907606005059</v>
      </c>
    </row>
    <row r="82" spans="1:5" x14ac:dyDescent="0.2">
      <c r="A82">
        <v>68.194869238546829</v>
      </c>
      <c r="B82">
        <v>69.696524734066756</v>
      </c>
      <c r="C82">
        <f t="shared" si="3"/>
        <v>68.934677374416793</v>
      </c>
      <c r="D82">
        <v>1.5185285710380469</v>
      </c>
      <c r="E82">
        <f t="shared" si="4"/>
        <v>3.5855789894039582</v>
      </c>
    </row>
    <row r="83" spans="1:5" x14ac:dyDescent="0.2">
      <c r="A83">
        <v>52.198795538256789</v>
      </c>
      <c r="B83">
        <v>71.527925629359146</v>
      </c>
      <c r="C83">
        <f t="shared" si="3"/>
        <v>70.835975550464397</v>
      </c>
      <c r="D83">
        <v>-5.3935284740939338</v>
      </c>
      <c r="E83">
        <f t="shared" si="4"/>
        <v>3.7187995158788212</v>
      </c>
    </row>
    <row r="84" spans="1:5" x14ac:dyDescent="0.2">
      <c r="A84">
        <v>116.65077895135569</v>
      </c>
      <c r="B84">
        <v>97.371683671261337</v>
      </c>
      <c r="C84">
        <f t="shared" si="3"/>
        <v>97.666086944201297</v>
      </c>
      <c r="D84">
        <v>-3.4206822912087986</v>
      </c>
      <c r="E84">
        <f t="shared" si="4"/>
        <v>3.6807755809746694</v>
      </c>
    </row>
    <row r="85" spans="1:5" x14ac:dyDescent="0.2">
      <c r="A85">
        <v>155.24384684696946</v>
      </c>
      <c r="B85">
        <v>149.02244015606615</v>
      </c>
      <c r="C85">
        <f t="shared" si="3"/>
        <v>151.28814716513395</v>
      </c>
      <c r="D85">
        <v>4.0883450440766467</v>
      </c>
      <c r="E85">
        <f t="shared" si="4"/>
        <v>3.53604926167651</v>
      </c>
    </row>
    <row r="86" spans="1:5" x14ac:dyDescent="0.2">
      <c r="A86">
        <v>182.78205060072904</v>
      </c>
      <c r="B86">
        <v>198.33733499255803</v>
      </c>
      <c r="C86">
        <f t="shared" si="3"/>
        <v>202.48519519848224</v>
      </c>
      <c r="D86">
        <v>1.9534566629662464</v>
      </c>
      <c r="E86">
        <f t="shared" si="4"/>
        <v>3.5771963402147144</v>
      </c>
    </row>
    <row r="87" spans="1:5" x14ac:dyDescent="0.2">
      <c r="A87">
        <v>193.34794150658664</v>
      </c>
      <c r="B87">
        <v>204.40472747809153</v>
      </c>
      <c r="C87">
        <f t="shared" si="3"/>
        <v>208.78415589887442</v>
      </c>
      <c r="D87">
        <v>-7.1367584335638057</v>
      </c>
      <c r="E87">
        <f t="shared" si="4"/>
        <v>3.7523979094468962</v>
      </c>
    </row>
    <row r="88" spans="1:5" x14ac:dyDescent="0.2">
      <c r="A88">
        <v>61.800484385926779</v>
      </c>
      <c r="B88">
        <v>64.234631316671553</v>
      </c>
      <c r="C88">
        <f t="shared" si="3"/>
        <v>63.264325230899914</v>
      </c>
      <c r="D88">
        <v>6.7831867404034796</v>
      </c>
      <c r="E88">
        <f t="shared" si="4"/>
        <v>3.4841098423101848</v>
      </c>
    </row>
    <row r="89" spans="1:5" x14ac:dyDescent="0.2">
      <c r="A89">
        <v>81.029245092421931</v>
      </c>
      <c r="B89">
        <v>83.867930385972926</v>
      </c>
      <c r="C89">
        <f t="shared" si="3"/>
        <v>83.646949158961391</v>
      </c>
      <c r="D89">
        <v>2.6344541178358938</v>
      </c>
      <c r="E89">
        <f t="shared" si="4"/>
        <v>3.5640710377362477</v>
      </c>
    </row>
    <row r="90" spans="1:5" x14ac:dyDescent="0.2">
      <c r="A90">
        <v>147.61812643000721</v>
      </c>
      <c r="B90">
        <v>148.82980491794308</v>
      </c>
      <c r="C90">
        <f t="shared" si="3"/>
        <v>151.08815980691688</v>
      </c>
      <c r="D90">
        <v>-1.76414037797894</v>
      </c>
      <c r="E90">
        <f t="shared" si="4"/>
        <v>3.6488479819448578</v>
      </c>
    </row>
    <row r="91" spans="1:5" x14ac:dyDescent="0.2">
      <c r="A91">
        <v>373.80091097357263</v>
      </c>
      <c r="B91">
        <v>345.92993798997412</v>
      </c>
      <c r="C91">
        <f t="shared" si="3"/>
        <v>355.71082023690633</v>
      </c>
      <c r="D91">
        <v>-7.1917135275143096</v>
      </c>
      <c r="E91">
        <f t="shared" si="4"/>
        <v>3.7534570943611349</v>
      </c>
    </row>
    <row r="92" spans="1:5" x14ac:dyDescent="0.2">
      <c r="A92">
        <v>246.06153997117985</v>
      </c>
      <c r="B92">
        <v>318.38556548027702</v>
      </c>
      <c r="C92">
        <f t="shared" si="3"/>
        <v>327.11518869185238</v>
      </c>
      <c r="D92">
        <v>-2.1348017427348154</v>
      </c>
      <c r="E92">
        <f t="shared" si="4"/>
        <v>3.655991977116519</v>
      </c>
    </row>
    <row r="93" spans="1:5" x14ac:dyDescent="0.2">
      <c r="A93">
        <v>93.374744927282194</v>
      </c>
      <c r="B93">
        <v>99.942415197271529</v>
      </c>
      <c r="C93">
        <f t="shared" si="3"/>
        <v>100.33493305761925</v>
      </c>
      <c r="D93">
        <v>10.046213543960292</v>
      </c>
      <c r="E93">
        <f t="shared" si="4"/>
        <v>3.4212194254873696</v>
      </c>
    </row>
    <row r="94" spans="1:5" x14ac:dyDescent="0.2">
      <c r="A94">
        <v>42.320665182096207</v>
      </c>
      <c r="B94">
        <v>22.234275784456937</v>
      </c>
      <c r="C94">
        <f t="shared" si="3"/>
        <v>19.660983345451339</v>
      </c>
      <c r="D94">
        <v>9.3432204036362876</v>
      </c>
      <c r="E94">
        <f t="shared" si="4"/>
        <v>3.4347686649757994</v>
      </c>
    </row>
    <row r="95" spans="1:5" x14ac:dyDescent="0.2">
      <c r="A95">
        <v>26.905217700980444</v>
      </c>
      <c r="B95">
        <v>10.085407980348894</v>
      </c>
      <c r="C95">
        <f t="shared" si="3"/>
        <v>7.0484416259572367</v>
      </c>
      <c r="D95">
        <v>5.4829166813197716</v>
      </c>
      <c r="E95">
        <f t="shared" si="4"/>
        <v>3.5091707844724938</v>
      </c>
    </row>
    <row r="96" spans="1:5" x14ac:dyDescent="0.2">
      <c r="A96">
        <v>12.202227767356177</v>
      </c>
      <c r="B96">
        <v>4.092438097638107</v>
      </c>
      <c r="C96">
        <f t="shared" si="3"/>
        <v>0.82674394283630548</v>
      </c>
      <c r="D96">
        <v>5.7139791607465185</v>
      </c>
      <c r="E96">
        <f t="shared" si="4"/>
        <v>3.5047173685129858</v>
      </c>
    </row>
    <row r="97" spans="1:5" x14ac:dyDescent="0.2">
      <c r="A97">
        <v>1.6589714632843311</v>
      </c>
      <c r="B97">
        <v>3.320400272112467</v>
      </c>
      <c r="C97">
        <f t="shared" si="3"/>
        <v>2.5240507250559929E-2</v>
      </c>
      <c r="D97">
        <v>-2.8059049445340989</v>
      </c>
      <c r="E97">
        <f t="shared" si="4"/>
        <v>3.6689265812841207</v>
      </c>
    </row>
    <row r="98" spans="1:5" x14ac:dyDescent="0.2">
      <c r="A98">
        <v>11.927921804541342</v>
      </c>
      <c r="B98">
        <v>0.15552042241597785</v>
      </c>
      <c r="C98">
        <f t="shared" si="3"/>
        <v>-3.2604302058660579</v>
      </c>
      <c r="D98">
        <v>5.2554288175342023</v>
      </c>
      <c r="E98">
        <f t="shared" si="4"/>
        <v>3.5135553045628622</v>
      </c>
    </row>
    <row r="99" spans="1:5" x14ac:dyDescent="0.2">
      <c r="A99">
        <v>14.067665978755528</v>
      </c>
      <c r="B99">
        <v>0.52719654472901389</v>
      </c>
      <c r="C99">
        <f t="shared" ref="C99:C120" si="5">+$H$8+$H$9*B99</f>
        <v>-2.8745686857310027</v>
      </c>
      <c r="D99">
        <v>7.8044155062608311</v>
      </c>
      <c r="E99">
        <f t="shared" si="4"/>
        <v>3.4644270426818733</v>
      </c>
    </row>
    <row r="100" spans="1:5" x14ac:dyDescent="0.2">
      <c r="A100">
        <v>1.8194470812705532</v>
      </c>
      <c r="B100">
        <v>0.88115543282498709</v>
      </c>
      <c r="C100">
        <f t="shared" si="5"/>
        <v>-2.5071005961048543</v>
      </c>
      <c r="D100">
        <v>3.8852165324513521</v>
      </c>
      <c r="E100">
        <f t="shared" si="4"/>
        <v>3.5399642882864013</v>
      </c>
    </row>
    <row r="101" spans="1:5" x14ac:dyDescent="0.2">
      <c r="A101">
        <v>-1.5264822918219068</v>
      </c>
      <c r="B101">
        <v>-1.1342758392283381</v>
      </c>
      <c r="C101">
        <f t="shared" si="5"/>
        <v>-4.5994528557080212</v>
      </c>
      <c r="D101">
        <v>-3.4714657590658504</v>
      </c>
      <c r="E101">
        <f t="shared" si="4"/>
        <v>3.6817543634528755</v>
      </c>
    </row>
    <row r="102" spans="1:5" x14ac:dyDescent="0.2">
      <c r="A102">
        <v>-9.0050138982380901</v>
      </c>
      <c r="B102">
        <v>-0.15473501809910584</v>
      </c>
      <c r="C102">
        <f t="shared" si="5"/>
        <v>-3.5825268613151633</v>
      </c>
      <c r="D102">
        <v>-0.76817305069774022</v>
      </c>
      <c r="E102">
        <f t="shared" si="4"/>
        <v>3.6296520622894191</v>
      </c>
    </row>
    <row r="103" spans="1:5" x14ac:dyDescent="0.2">
      <c r="A103">
        <v>-4.8623380857289789</v>
      </c>
      <c r="B103">
        <v>-1.0710808325656407</v>
      </c>
      <c r="C103">
        <f t="shared" si="5"/>
        <v>-4.5338459472414181</v>
      </c>
      <c r="D103">
        <v>-4.3538449429487258</v>
      </c>
      <c r="E103">
        <f t="shared" si="4"/>
        <v>3.6987610256751045</v>
      </c>
    </row>
    <row r="104" spans="1:5" x14ac:dyDescent="0.2">
      <c r="A104">
        <v>44.733157845556804</v>
      </c>
      <c r="B104">
        <v>23.00675082301553</v>
      </c>
      <c r="C104">
        <f t="shared" si="5"/>
        <v>20.462940680750815</v>
      </c>
      <c r="D104">
        <v>-11.736301176306085</v>
      </c>
      <c r="E104">
        <f t="shared" si="4"/>
        <v>3.8410478586198868</v>
      </c>
    </row>
    <row r="105" spans="1:5" x14ac:dyDescent="0.2">
      <c r="A105">
        <v>40.122642019364108</v>
      </c>
      <c r="B105">
        <v>12.612899364852881</v>
      </c>
      <c r="C105">
        <f t="shared" si="5"/>
        <v>9.6723972938211276</v>
      </c>
      <c r="D105">
        <v>8.3853611349502089</v>
      </c>
      <c r="E105">
        <f t="shared" si="4"/>
        <v>3.4532301034781128</v>
      </c>
    </row>
    <row r="106" spans="1:5" x14ac:dyDescent="0.2">
      <c r="A106">
        <v>21.685131729164198</v>
      </c>
      <c r="B106">
        <v>4.3210032950229849</v>
      </c>
      <c r="C106">
        <f t="shared" si="5"/>
        <v>1.0640325638110424</v>
      </c>
      <c r="D106">
        <v>8.6444596573111099</v>
      </c>
      <c r="E106">
        <f t="shared" si="4"/>
        <v>3.4482363308092241</v>
      </c>
    </row>
    <row r="107" spans="1:5" x14ac:dyDescent="0.2">
      <c r="A107">
        <v>25.535455146842878</v>
      </c>
      <c r="B107">
        <v>9.2047251761126603</v>
      </c>
      <c r="C107">
        <f t="shared" si="5"/>
        <v>6.1341466653754289</v>
      </c>
      <c r="D107">
        <v>8.4815851180364277</v>
      </c>
      <c r="E107">
        <f t="shared" si="4"/>
        <v>3.4513755166883113</v>
      </c>
    </row>
    <row r="108" spans="1:5" x14ac:dyDescent="0.2">
      <c r="A108">
        <v>18.598718865810682</v>
      </c>
      <c r="B108">
        <v>10.343889842903042</v>
      </c>
      <c r="C108">
        <f t="shared" si="5"/>
        <v>7.316788712102527</v>
      </c>
      <c r="D108">
        <v>7.7397533856149892</v>
      </c>
      <c r="E108">
        <f t="shared" si="4"/>
        <v>3.4656733173724863</v>
      </c>
    </row>
    <row r="109" spans="1:5" x14ac:dyDescent="0.2">
      <c r="A109">
        <v>24.289968480342239</v>
      </c>
      <c r="B109">
        <v>13.369058130593992</v>
      </c>
      <c r="C109">
        <f t="shared" si="5"/>
        <v>10.457415629130203</v>
      </c>
      <c r="D109">
        <v>8.6247885329713725</v>
      </c>
      <c r="E109">
        <f t="shared" si="4"/>
        <v>3.4486154650559153</v>
      </c>
    </row>
    <row r="110" spans="1:5" x14ac:dyDescent="0.2">
      <c r="A110">
        <v>10.278500787710598</v>
      </c>
      <c r="B110">
        <v>20.647545811368452</v>
      </c>
      <c r="C110">
        <f t="shared" si="5"/>
        <v>18.013694206591573</v>
      </c>
      <c r="D110">
        <v>3.9770880075804982</v>
      </c>
      <c r="E110">
        <f t="shared" si="4"/>
        <v>3.5381935901852697</v>
      </c>
    </row>
    <row r="111" spans="1:5" x14ac:dyDescent="0.2">
      <c r="A111">
        <v>14.414935702638587</v>
      </c>
      <c r="B111">
        <v>15.302277349745808</v>
      </c>
      <c r="C111">
        <f t="shared" si="5"/>
        <v>12.464418129086228</v>
      </c>
      <c r="D111">
        <v>-6.1009024668475575</v>
      </c>
      <c r="E111">
        <f t="shared" si="4"/>
        <v>3.7324331903571926</v>
      </c>
    </row>
    <row r="112" spans="1:5" x14ac:dyDescent="0.2">
      <c r="A112">
        <v>28.285497507635071</v>
      </c>
      <c r="B112">
        <v>20.256950304244725</v>
      </c>
      <c r="C112">
        <f t="shared" si="5"/>
        <v>17.608191224051989</v>
      </c>
      <c r="D112">
        <v>9.6449513795304753</v>
      </c>
      <c r="E112">
        <f t="shared" si="4"/>
        <v>3.4289532095766417</v>
      </c>
    </row>
    <row r="113" spans="1:5" x14ac:dyDescent="0.2">
      <c r="A113">
        <v>26.453153433240217</v>
      </c>
      <c r="B113">
        <v>21.753396079568343</v>
      </c>
      <c r="C113">
        <f t="shared" si="5"/>
        <v>19.161750376769721</v>
      </c>
      <c r="D113">
        <v>5.830618751654626</v>
      </c>
      <c r="E113">
        <f t="shared" si="4"/>
        <v>3.5024692985669295</v>
      </c>
    </row>
    <row r="114" spans="1:5" x14ac:dyDescent="0.2">
      <c r="A114">
        <v>31.791690160780206</v>
      </c>
      <c r="B114">
        <v>21.034514551606343</v>
      </c>
      <c r="C114">
        <f t="shared" si="5"/>
        <v>18.415432002992659</v>
      </c>
      <c r="D114">
        <v>-1.0317244834940453</v>
      </c>
      <c r="E114">
        <f t="shared" si="4"/>
        <v>3.6347316587685969</v>
      </c>
    </row>
    <row r="115" spans="1:5" x14ac:dyDescent="0.2">
      <c r="A115">
        <v>20.170581415553102</v>
      </c>
      <c r="B115">
        <v>21.976790997901354</v>
      </c>
      <c r="C115">
        <f t="shared" si="5"/>
        <v>19.393671389725785</v>
      </c>
      <c r="D115">
        <v>2.3768515374960941</v>
      </c>
      <c r="E115">
        <f t="shared" si="4"/>
        <v>3.5690359781512462</v>
      </c>
    </row>
    <row r="116" spans="1:5" x14ac:dyDescent="0.2">
      <c r="A116">
        <v>23.051032631559565</v>
      </c>
      <c r="B116">
        <v>33.270746527740556</v>
      </c>
      <c r="C116">
        <f t="shared" si="5"/>
        <v>31.118672237133254</v>
      </c>
      <c r="D116">
        <v>-2.544720431748182</v>
      </c>
      <c r="E116">
        <f t="shared" si="4"/>
        <v>3.66389260397849</v>
      </c>
    </row>
    <row r="117" spans="1:5" x14ac:dyDescent="0.2">
      <c r="A117">
        <v>27.453683820863972</v>
      </c>
      <c r="B117">
        <v>25.684117052971178</v>
      </c>
      <c r="C117">
        <f t="shared" si="5"/>
        <v>23.242491320215485</v>
      </c>
      <c r="D117">
        <v>2.6945291345379374</v>
      </c>
      <c r="E117">
        <f t="shared" si="4"/>
        <v>3.5629131732538255</v>
      </c>
    </row>
    <row r="118" spans="1:5" x14ac:dyDescent="0.2">
      <c r="A118">
        <v>25.209792469856751</v>
      </c>
      <c r="B118">
        <v>32.406416208649077</v>
      </c>
      <c r="C118">
        <f t="shared" si="5"/>
        <v>30.221353870949471</v>
      </c>
      <c r="D118">
        <v>-2.1022715363512745</v>
      </c>
      <c r="E118">
        <f t="shared" si="4"/>
        <v>3.6553650015009453</v>
      </c>
    </row>
    <row r="119" spans="1:5" x14ac:dyDescent="0.2">
      <c r="A119">
        <v>31.184650937374059</v>
      </c>
      <c r="B119">
        <v>23.74522902103573</v>
      </c>
      <c r="C119">
        <f t="shared" si="5"/>
        <v>21.229603651461314</v>
      </c>
      <c r="D119">
        <v>2.6336045636703886</v>
      </c>
      <c r="E119">
        <f t="shared" si="4"/>
        <v>3.5640874117407528</v>
      </c>
    </row>
    <row r="120" spans="1:5" x14ac:dyDescent="0.2">
      <c r="A120">
        <v>6.8074833843223104</v>
      </c>
      <c r="B120">
        <v>29.379062453765759</v>
      </c>
      <c r="C120">
        <f t="shared" si="5"/>
        <v>27.078458076147768</v>
      </c>
      <c r="D120">
        <v>-2.5467456173146275</v>
      </c>
      <c r="E120">
        <f t="shared" si="4"/>
        <v>3.6639316366840378</v>
      </c>
    </row>
  </sheetData>
  <mergeCells count="2">
    <mergeCell ref="G7:H7"/>
    <mergeCell ref="G11:H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9958-8320-7D4B-A36D-4E0F81B02B29}">
  <dimension ref="A2:Z117"/>
  <sheetViews>
    <sheetView workbookViewId="0">
      <selection activeCell="H24" sqref="H24"/>
    </sheetView>
  </sheetViews>
  <sheetFormatPr baseColWidth="10" defaultRowHeight="16" x14ac:dyDescent="0.2"/>
  <sheetData>
    <row r="2" spans="1:23" x14ac:dyDescent="0.2">
      <c r="A2" t="s">
        <v>37</v>
      </c>
      <c r="B2" t="s">
        <v>38</v>
      </c>
      <c r="C2" t="s">
        <v>39</v>
      </c>
    </row>
    <row r="3" spans="1:23" ht="32" x14ac:dyDescent="0.4">
      <c r="A3">
        <v>43.218249644687745</v>
      </c>
      <c r="B3">
        <v>0.7680983110130768</v>
      </c>
      <c r="C3">
        <v>29.587126099897354</v>
      </c>
      <c r="R3" s="39" t="s">
        <v>368</v>
      </c>
    </row>
    <row r="4" spans="1:23" ht="17" thickBot="1" x14ac:dyDescent="0.25">
      <c r="A4">
        <v>54.800462700774411</v>
      </c>
      <c r="B4">
        <v>10.407998863751899</v>
      </c>
      <c r="C4">
        <v>33.934704497035284</v>
      </c>
      <c r="R4" t="s">
        <v>6</v>
      </c>
    </row>
    <row r="5" spans="1:23" ht="17" thickBot="1" x14ac:dyDescent="0.25">
      <c r="A5">
        <v>64.369890514596406</v>
      </c>
      <c r="B5">
        <v>5.1236763677227515</v>
      </c>
      <c r="C5">
        <v>40.878759106353435</v>
      </c>
      <c r="E5" s="21" t="s">
        <v>45</v>
      </c>
      <c r="F5" s="21"/>
      <c r="G5" s="3" t="s">
        <v>25</v>
      </c>
    </row>
    <row r="6" spans="1:23" x14ac:dyDescent="0.2">
      <c r="A6">
        <v>39.416555285423094</v>
      </c>
      <c r="B6">
        <v>8.9479259493533192</v>
      </c>
      <c r="C6">
        <v>29.594550398167563</v>
      </c>
      <c r="E6" t="s">
        <v>17</v>
      </c>
      <c r="F6">
        <v>-18.422608818931153</v>
      </c>
      <c r="G6" s="9">
        <v>2.8007839262737931E-8</v>
      </c>
      <c r="R6" s="4" t="s">
        <v>7</v>
      </c>
      <c r="S6" s="4"/>
    </row>
    <row r="7" spans="1:23" ht="17" thickBot="1" x14ac:dyDescent="0.25">
      <c r="A7">
        <v>36.716518302061907</v>
      </c>
      <c r="B7">
        <v>12.955055434130713</v>
      </c>
      <c r="C7">
        <v>28.807662759598074</v>
      </c>
      <c r="E7" s="2" t="s">
        <v>30</v>
      </c>
      <c r="F7" s="2">
        <v>1.0695033210959914</v>
      </c>
      <c r="G7" s="5">
        <v>5.2493125972355079E-100</v>
      </c>
      <c r="R7" t="s">
        <v>8</v>
      </c>
      <c r="S7">
        <v>0.99080276943182366</v>
      </c>
    </row>
    <row r="8" spans="1:23" ht="17" thickBot="1" x14ac:dyDescent="0.25">
      <c r="A8">
        <v>38.431851239745995</v>
      </c>
      <c r="B8">
        <v>6.7930619779950518</v>
      </c>
      <c r="C8">
        <v>21.15943956413755</v>
      </c>
      <c r="R8" t="s">
        <v>9</v>
      </c>
      <c r="S8">
        <v>0.98169012791377142</v>
      </c>
    </row>
    <row r="9" spans="1:23" x14ac:dyDescent="0.2">
      <c r="A9">
        <v>52.818558462847065</v>
      </c>
      <c r="B9">
        <v>7.7478073382618362</v>
      </c>
      <c r="C9">
        <v>23.272993452714807</v>
      </c>
      <c r="E9" s="21" t="s">
        <v>44</v>
      </c>
      <c r="F9" s="21"/>
      <c r="G9" s="3" t="s">
        <v>25</v>
      </c>
      <c r="R9" t="s">
        <v>10</v>
      </c>
      <c r="S9">
        <v>0.98152809364752158</v>
      </c>
    </row>
    <row r="10" spans="1:23" x14ac:dyDescent="0.2">
      <c r="A10">
        <v>50.809462525475979</v>
      </c>
      <c r="B10">
        <v>4.9271049006780032</v>
      </c>
      <c r="C10">
        <v>22.967105726598902</v>
      </c>
      <c r="E10" t="s">
        <v>17</v>
      </c>
      <c r="F10">
        <v>14.326977593420667</v>
      </c>
      <c r="G10" s="9">
        <v>5.5251557309322989E-20</v>
      </c>
      <c r="R10" t="s">
        <v>11</v>
      </c>
      <c r="S10">
        <v>26.866219272249051</v>
      </c>
    </row>
    <row r="11" spans="1:23" ht="17" thickBot="1" x14ac:dyDescent="0.25">
      <c r="A11">
        <v>45.939974734311129</v>
      </c>
      <c r="B11">
        <v>7.9963156342998332</v>
      </c>
      <c r="C11">
        <v>21.472955448821374</v>
      </c>
      <c r="E11" s="2" t="s">
        <v>30</v>
      </c>
      <c r="F11" s="2">
        <v>-1.7496484569464892E-2</v>
      </c>
      <c r="G11" s="5">
        <v>2.7180670314874301E-3</v>
      </c>
      <c r="R11" s="2" t="s">
        <v>12</v>
      </c>
      <c r="S11" s="2">
        <v>115</v>
      </c>
    </row>
    <row r="12" spans="1:23" x14ac:dyDescent="0.2">
      <c r="A12">
        <v>-0.39840690148746916</v>
      </c>
      <c r="B12">
        <v>8.3155826653793952</v>
      </c>
      <c r="C12">
        <v>17.691241971371596</v>
      </c>
    </row>
    <row r="13" spans="1:23" ht="17" thickBot="1" x14ac:dyDescent="0.25">
      <c r="A13">
        <v>-12.528392319450532</v>
      </c>
      <c r="B13">
        <v>5.1342994941723674</v>
      </c>
      <c r="C13">
        <v>-0.26317189777405048</v>
      </c>
      <c r="R13" t="s">
        <v>13</v>
      </c>
    </row>
    <row r="14" spans="1:23" x14ac:dyDescent="0.2">
      <c r="A14">
        <v>-9.6587202690633589</v>
      </c>
      <c r="B14">
        <v>14.441576822198243</v>
      </c>
      <c r="C14">
        <v>-1.5192800032618692</v>
      </c>
      <c r="R14" s="3"/>
      <c r="S14" s="3" t="s">
        <v>18</v>
      </c>
      <c r="T14" s="3" t="s">
        <v>19</v>
      </c>
      <c r="U14" s="3" t="s">
        <v>20</v>
      </c>
      <c r="V14" s="3" t="s">
        <v>21</v>
      </c>
      <c r="W14" s="3" t="s">
        <v>22</v>
      </c>
    </row>
    <row r="15" spans="1:23" x14ac:dyDescent="0.2">
      <c r="A15">
        <v>-18.950721645482815</v>
      </c>
      <c r="B15">
        <v>15.694255117187694</v>
      </c>
      <c r="C15">
        <v>-12.292200523509145</v>
      </c>
      <c r="R15" t="s">
        <v>14</v>
      </c>
      <c r="S15">
        <v>1</v>
      </c>
      <c r="T15">
        <v>4373011.9768432369</v>
      </c>
      <c r="U15">
        <v>4373011.9768432369</v>
      </c>
      <c r="V15">
        <v>6058.5341029056453</v>
      </c>
      <c r="W15">
        <v>5.2493125972355079E-100</v>
      </c>
    </row>
    <row r="16" spans="1:23" x14ac:dyDescent="0.2">
      <c r="A16">
        <v>14.814465576704627</v>
      </c>
      <c r="B16">
        <v>30.349128982001261</v>
      </c>
      <c r="C16">
        <v>-21.777200751229842</v>
      </c>
      <c r="R16" t="s">
        <v>15</v>
      </c>
      <c r="S16">
        <v>113</v>
      </c>
      <c r="T16">
        <v>81562.692392255994</v>
      </c>
      <c r="U16">
        <v>721.79373798456629</v>
      </c>
    </row>
    <row r="17" spans="1:26" ht="17" thickBot="1" x14ac:dyDescent="0.25">
      <c r="A17">
        <v>43.247552799092759</v>
      </c>
      <c r="B17">
        <v>53.600177865846277</v>
      </c>
      <c r="C17">
        <v>5.9886497672625438</v>
      </c>
      <c r="R17" s="2" t="s">
        <v>16</v>
      </c>
      <c r="S17" s="2">
        <v>114</v>
      </c>
      <c r="T17" s="2">
        <v>4454574.6692354931</v>
      </c>
      <c r="U17" s="2"/>
      <c r="V17" s="2"/>
      <c r="W17" s="2"/>
    </row>
    <row r="18" spans="1:26" ht="17" thickBot="1" x14ac:dyDescent="0.25">
      <c r="A18">
        <v>48.086312559237676</v>
      </c>
      <c r="B18">
        <v>39.82850640744573</v>
      </c>
      <c r="C18">
        <v>9.075292690063641</v>
      </c>
    </row>
    <row r="19" spans="1:26" x14ac:dyDescent="0.2">
      <c r="A19">
        <v>43.825493093115497</v>
      </c>
      <c r="B19">
        <v>48.553919965353032</v>
      </c>
      <c r="C19">
        <v>19.020760895438116</v>
      </c>
      <c r="R19" s="3"/>
      <c r="S19" s="3" t="s">
        <v>23</v>
      </c>
      <c r="T19" s="3" t="s">
        <v>11</v>
      </c>
      <c r="U19" s="3" t="s">
        <v>24</v>
      </c>
      <c r="V19" s="3" t="s">
        <v>25</v>
      </c>
      <c r="W19" s="3" t="s">
        <v>26</v>
      </c>
      <c r="X19" s="3" t="s">
        <v>27</v>
      </c>
      <c r="Y19" s="3" t="s">
        <v>28</v>
      </c>
      <c r="Z19" s="3" t="s">
        <v>29</v>
      </c>
    </row>
    <row r="20" spans="1:26" x14ac:dyDescent="0.2">
      <c r="A20">
        <v>16.101177020720314</v>
      </c>
      <c r="B20">
        <v>20.988066436409625</v>
      </c>
      <c r="C20">
        <v>29.995664221356577</v>
      </c>
      <c r="R20" t="s">
        <v>17</v>
      </c>
      <c r="S20">
        <v>-18.422608818931153</v>
      </c>
      <c r="T20">
        <v>3.0860897624414809</v>
      </c>
      <c r="U20">
        <v>-5.9695635049696598</v>
      </c>
      <c r="V20" s="9">
        <v>2.8007839262737931E-8</v>
      </c>
      <c r="W20">
        <v>-24.536709243670874</v>
      </c>
      <c r="X20">
        <v>-12.30850839419143</v>
      </c>
      <c r="Y20">
        <v>-24.536709243670874</v>
      </c>
      <c r="Z20">
        <v>-12.30850839419143</v>
      </c>
    </row>
    <row r="21" spans="1:26" ht="17" thickBot="1" x14ac:dyDescent="0.25">
      <c r="A21">
        <v>-3.3878578749273913</v>
      </c>
      <c r="B21">
        <v>-19.488635210653271</v>
      </c>
      <c r="C21">
        <v>20.857278356183784</v>
      </c>
      <c r="R21" s="2" t="s">
        <v>30</v>
      </c>
      <c r="S21" s="2">
        <v>1.0695033210959914</v>
      </c>
      <c r="T21" s="2">
        <v>1.3740367834436645E-2</v>
      </c>
      <c r="U21" s="2">
        <v>77.836585889321</v>
      </c>
      <c r="V21" s="5">
        <v>5.2493125972355079E-100</v>
      </c>
      <c r="W21" s="2">
        <v>1.0422811742112725</v>
      </c>
      <c r="X21" s="2">
        <v>1.0967254679807104</v>
      </c>
      <c r="Y21" s="2">
        <v>1.0422811742112725</v>
      </c>
      <c r="Z21" s="2">
        <v>1.0967254679807104</v>
      </c>
    </row>
    <row r="22" spans="1:26" x14ac:dyDescent="0.2">
      <c r="A22">
        <v>8.7890361560583941</v>
      </c>
      <c r="B22">
        <v>-15.082288973458091</v>
      </c>
      <c r="C22">
        <v>27.695975452347632</v>
      </c>
    </row>
    <row r="23" spans="1:26" x14ac:dyDescent="0.2">
      <c r="A23">
        <v>11.08664221093818</v>
      </c>
      <c r="B23">
        <v>-29.044763046836053</v>
      </c>
      <c r="C23">
        <v>28.181826567212198</v>
      </c>
    </row>
    <row r="24" spans="1:26" x14ac:dyDescent="0.2">
      <c r="A24">
        <v>24.674560251499678</v>
      </c>
      <c r="B24">
        <v>-19.982335746483315</v>
      </c>
      <c r="C24">
        <v>25.238246626153149</v>
      </c>
    </row>
    <row r="25" spans="1:26" ht="32" x14ac:dyDescent="0.4">
      <c r="A25">
        <v>27.117861441196212</v>
      </c>
      <c r="B25">
        <v>-5.698071503895008</v>
      </c>
      <c r="C25">
        <v>22.252281632795601</v>
      </c>
      <c r="R25" s="39" t="s">
        <v>369</v>
      </c>
    </row>
    <row r="26" spans="1:26" x14ac:dyDescent="0.2">
      <c r="A26">
        <v>14.131794007107068</v>
      </c>
      <c r="B26">
        <v>-4.870466850828592</v>
      </c>
      <c r="C26">
        <v>18.654116336992388</v>
      </c>
      <c r="R26" t="s">
        <v>6</v>
      </c>
    </row>
    <row r="27" spans="1:26" ht="17" thickBot="1" x14ac:dyDescent="0.25">
      <c r="A27">
        <v>18.776663508047342</v>
      </c>
      <c r="B27">
        <v>-7.6719378495997859</v>
      </c>
      <c r="C27">
        <v>17.151704529520018</v>
      </c>
    </row>
    <row r="28" spans="1:26" x14ac:dyDescent="0.2">
      <c r="A28">
        <v>15.357810609275013</v>
      </c>
      <c r="B28">
        <v>-3.9772970519244666</v>
      </c>
      <c r="C28">
        <v>22.076040551859677</v>
      </c>
      <c r="R28" s="4" t="s">
        <v>7</v>
      </c>
      <c r="S28" s="4"/>
    </row>
    <row r="29" spans="1:26" x14ac:dyDescent="0.2">
      <c r="A29">
        <v>4.9215467204250629</v>
      </c>
      <c r="B29">
        <v>0</v>
      </c>
      <c r="C29">
        <v>13.14163906655974</v>
      </c>
      <c r="R29" t="s">
        <v>8</v>
      </c>
      <c r="S29">
        <v>0.27709132039101525</v>
      </c>
    </row>
    <row r="30" spans="1:26" x14ac:dyDescent="0.2">
      <c r="A30">
        <v>-17.367200414594031</v>
      </c>
      <c r="B30">
        <v>-13.965422824834661</v>
      </c>
      <c r="C30">
        <v>-0.90465497535276995</v>
      </c>
      <c r="R30" t="s">
        <v>9</v>
      </c>
      <c r="S30">
        <v>7.6779599836036272E-2</v>
      </c>
    </row>
    <row r="31" spans="1:26" x14ac:dyDescent="0.2">
      <c r="A31">
        <v>-20.174505670431309</v>
      </c>
      <c r="B31">
        <v>-23.875959396085733</v>
      </c>
      <c r="C31">
        <v>-10.282051400896464</v>
      </c>
      <c r="R31" t="s">
        <v>10</v>
      </c>
      <c r="S31">
        <v>6.8609507799187036E-2</v>
      </c>
    </row>
    <row r="32" spans="1:26" x14ac:dyDescent="0.2">
      <c r="A32">
        <v>-8.8217084148890734</v>
      </c>
      <c r="B32">
        <v>-12.775176883327077</v>
      </c>
      <c r="C32">
        <v>-10.195604204738906</v>
      </c>
      <c r="R32" t="s">
        <v>11</v>
      </c>
      <c r="S32">
        <v>11.159623590781507</v>
      </c>
    </row>
    <row r="33" spans="1:26" ht="17" thickBot="1" x14ac:dyDescent="0.25">
      <c r="A33">
        <v>-6.6174008226310477</v>
      </c>
      <c r="B33">
        <v>-25.849825741790511</v>
      </c>
      <c r="C33">
        <v>1.627146935733137</v>
      </c>
      <c r="R33" s="2" t="s">
        <v>12</v>
      </c>
      <c r="S33" s="2">
        <v>115</v>
      </c>
    </row>
    <row r="34" spans="1:26" x14ac:dyDescent="0.2">
      <c r="A34">
        <v>10.153641921942302</v>
      </c>
      <c r="B34">
        <v>-5.0381024292352805</v>
      </c>
      <c r="C34">
        <v>13.078081975690736</v>
      </c>
    </row>
    <row r="35" spans="1:26" ht="17" thickBot="1" x14ac:dyDescent="0.25">
      <c r="A35">
        <v>21.54564232502274</v>
      </c>
      <c r="B35">
        <v>13.938171042909531</v>
      </c>
      <c r="C35">
        <v>17.275648848783121</v>
      </c>
      <c r="R35" t="s">
        <v>13</v>
      </c>
    </row>
    <row r="36" spans="1:26" x14ac:dyDescent="0.2">
      <c r="A36">
        <v>24.886878299260573</v>
      </c>
      <c r="B36">
        <v>4.5072434512448467</v>
      </c>
      <c r="C36">
        <v>19.679285606426333</v>
      </c>
      <c r="R36" s="3"/>
      <c r="S36" s="3" t="s">
        <v>18</v>
      </c>
      <c r="T36" s="3" t="s">
        <v>19</v>
      </c>
      <c r="U36" s="3" t="s">
        <v>20</v>
      </c>
      <c r="V36" s="3" t="s">
        <v>21</v>
      </c>
      <c r="W36" s="3" t="s">
        <v>22</v>
      </c>
    </row>
    <row r="37" spans="1:26" x14ac:dyDescent="0.2">
      <c r="A37">
        <v>20.51308764150086</v>
      </c>
      <c r="B37">
        <v>15.880749472302824</v>
      </c>
      <c r="C37">
        <v>12.389865937285904</v>
      </c>
      <c r="R37" t="s">
        <v>14</v>
      </c>
      <c r="S37">
        <v>1</v>
      </c>
      <c r="T37">
        <v>1170.3560053954425</v>
      </c>
      <c r="U37">
        <v>1170.3560053954425</v>
      </c>
      <c r="V37">
        <v>9.3976419714417343</v>
      </c>
      <c r="W37">
        <v>2.7180670314874691E-3</v>
      </c>
    </row>
    <row r="38" spans="1:26" x14ac:dyDescent="0.2">
      <c r="A38">
        <v>27.955898364144538</v>
      </c>
      <c r="B38">
        <v>11.628628236534411</v>
      </c>
      <c r="C38">
        <v>11.888764001387386</v>
      </c>
      <c r="R38" t="s">
        <v>15</v>
      </c>
      <c r="S38">
        <v>113</v>
      </c>
      <c r="T38">
        <v>14072.703451735766</v>
      </c>
      <c r="U38">
        <v>124.53719868792713</v>
      </c>
    </row>
    <row r="39" spans="1:26" ht="17" thickBot="1" x14ac:dyDescent="0.25">
      <c r="A39">
        <v>9.8893896283714255</v>
      </c>
      <c r="B39">
        <v>5.718065360687774</v>
      </c>
      <c r="C39">
        <v>12.669125277158244</v>
      </c>
      <c r="R39" s="2" t="s">
        <v>16</v>
      </c>
      <c r="S39" s="2">
        <v>114</v>
      </c>
      <c r="T39" s="2">
        <v>15243.059457131209</v>
      </c>
      <c r="U39" s="2"/>
      <c r="V39" s="2"/>
      <c r="W39" s="2"/>
    </row>
    <row r="40" spans="1:26" ht="17" thickBot="1" x14ac:dyDescent="0.25">
      <c r="A40">
        <v>25.894964271722642</v>
      </c>
      <c r="B40">
        <v>5.7223414327474131</v>
      </c>
      <c r="C40">
        <v>10.767344135631163</v>
      </c>
    </row>
    <row r="41" spans="1:26" x14ac:dyDescent="0.2">
      <c r="A41">
        <v>45.79041687252365</v>
      </c>
      <c r="B41">
        <v>11.90473410019095</v>
      </c>
      <c r="C41">
        <v>11.556250192548134</v>
      </c>
      <c r="R41" s="3"/>
      <c r="S41" s="3" t="s">
        <v>23</v>
      </c>
      <c r="T41" s="3" t="s">
        <v>11</v>
      </c>
      <c r="U41" s="3" t="s">
        <v>24</v>
      </c>
      <c r="V41" s="3" t="s">
        <v>25</v>
      </c>
      <c r="W41" s="3" t="s">
        <v>26</v>
      </c>
      <c r="X41" s="3" t="s">
        <v>27</v>
      </c>
      <c r="Y41" s="3" t="s">
        <v>28</v>
      </c>
      <c r="Z41" s="3" t="s">
        <v>29</v>
      </c>
    </row>
    <row r="42" spans="1:26" x14ac:dyDescent="0.2">
      <c r="A42">
        <v>55.645912907408146</v>
      </c>
      <c r="B42">
        <v>11.455660193537653</v>
      </c>
      <c r="C42">
        <v>7.1164168187340948</v>
      </c>
      <c r="R42" t="s">
        <v>17</v>
      </c>
      <c r="S42">
        <v>14.326977593420667</v>
      </c>
      <c r="T42">
        <v>1.2818923186480866</v>
      </c>
      <c r="U42">
        <v>11.176428304469622</v>
      </c>
      <c r="V42" s="9">
        <v>5.5251557309322989E-20</v>
      </c>
      <c r="W42">
        <v>11.787317708830555</v>
      </c>
      <c r="X42">
        <v>16.866637478010777</v>
      </c>
      <c r="Y42">
        <v>11.787317708830555</v>
      </c>
      <c r="Z42">
        <v>16.866637478010777</v>
      </c>
    </row>
    <row r="43" spans="1:26" ht="17" thickBot="1" x14ac:dyDescent="0.25">
      <c r="A43">
        <v>79.360259374275273</v>
      </c>
      <c r="B43">
        <v>8.9277238986255725</v>
      </c>
      <c r="C43">
        <v>16.181035100704833</v>
      </c>
      <c r="R43" s="2" t="s">
        <v>30</v>
      </c>
      <c r="S43" s="2">
        <v>-1.7496484569464892E-2</v>
      </c>
      <c r="T43" s="2">
        <v>5.7074399444651831E-3</v>
      </c>
      <c r="U43" s="2">
        <v>-3.0655573671751362</v>
      </c>
      <c r="V43" s="5">
        <v>2.7180670314874301E-3</v>
      </c>
      <c r="W43" s="2">
        <v>-2.8803952489978024E-2</v>
      </c>
      <c r="X43" s="2">
        <v>-6.1890166489517607E-3</v>
      </c>
      <c r="Y43" s="2">
        <v>-2.8803952489978024E-2</v>
      </c>
      <c r="Z43" s="2">
        <v>-6.1890166489517607E-3</v>
      </c>
    </row>
    <row r="44" spans="1:26" x14ac:dyDescent="0.2">
      <c r="A44">
        <v>72.709175594169565</v>
      </c>
      <c r="B44">
        <v>24.334331203438708</v>
      </c>
      <c r="C44">
        <v>7.8233863280496863</v>
      </c>
    </row>
    <row r="45" spans="1:26" x14ac:dyDescent="0.2">
      <c r="A45">
        <v>84.560464661809846</v>
      </c>
      <c r="B45">
        <v>35.090720969359879</v>
      </c>
      <c r="C45">
        <v>15.280126392575077</v>
      </c>
    </row>
    <row r="46" spans="1:26" x14ac:dyDescent="0.2">
      <c r="A46">
        <v>85.703904620207894</v>
      </c>
      <c r="B46">
        <v>46.685320478559333</v>
      </c>
      <c r="C46">
        <v>26.510170883631723</v>
      </c>
    </row>
    <row r="47" spans="1:26" x14ac:dyDescent="0.2">
      <c r="A47">
        <v>94.032098762960459</v>
      </c>
      <c r="B47">
        <v>59.303642309355098</v>
      </c>
      <c r="C47">
        <v>21.171011708432808</v>
      </c>
    </row>
    <row r="48" spans="1:26" x14ac:dyDescent="0.2">
      <c r="A48">
        <v>100.84199944834546</v>
      </c>
      <c r="B48">
        <v>68.36255461301981</v>
      </c>
      <c r="C48">
        <v>23.128462035002428</v>
      </c>
    </row>
    <row r="49" spans="1:3" x14ac:dyDescent="0.2">
      <c r="A49">
        <v>95.815451034022644</v>
      </c>
      <c r="B49">
        <v>74.832382720868651</v>
      </c>
      <c r="C49">
        <v>15.781494929831119</v>
      </c>
    </row>
    <row r="50" spans="1:3" x14ac:dyDescent="0.2">
      <c r="A50">
        <v>95.936256016563263</v>
      </c>
      <c r="B50">
        <v>93.411415665375941</v>
      </c>
      <c r="C50">
        <v>9.0487128862163146</v>
      </c>
    </row>
    <row r="51" spans="1:3" x14ac:dyDescent="0.2">
      <c r="A51">
        <v>79.233124026979596</v>
      </c>
      <c r="B51">
        <v>113.75276659811782</v>
      </c>
      <c r="C51">
        <v>-1.4498374399959602</v>
      </c>
    </row>
    <row r="52" spans="1:3" x14ac:dyDescent="0.2">
      <c r="A52">
        <v>76.391731155684539</v>
      </c>
      <c r="B52">
        <v>90.60082921259287</v>
      </c>
      <c r="C52">
        <v>5.0202545697198175</v>
      </c>
    </row>
    <row r="53" spans="1:3" x14ac:dyDescent="0.2">
      <c r="A53">
        <v>68.823696382923487</v>
      </c>
      <c r="B53">
        <v>71.634808067208766</v>
      </c>
      <c r="C53">
        <v>7.859027459322121</v>
      </c>
    </row>
    <row r="54" spans="1:3" x14ac:dyDescent="0.2">
      <c r="A54">
        <v>65.742603875775529</v>
      </c>
      <c r="B54">
        <v>51.968290753186253</v>
      </c>
      <c r="C54">
        <v>10.870562380941884</v>
      </c>
    </row>
    <row r="55" spans="1:3" x14ac:dyDescent="0.2">
      <c r="A55">
        <v>68.333459666320636</v>
      </c>
      <c r="B55">
        <v>31.877942013169047</v>
      </c>
      <c r="C55">
        <v>18.774887864621093</v>
      </c>
    </row>
    <row r="56" spans="1:3" x14ac:dyDescent="0.2">
      <c r="A56">
        <v>58.286272785613491</v>
      </c>
      <c r="B56">
        <v>50.010326257200788</v>
      </c>
      <c r="C56">
        <v>18.661171679376132</v>
      </c>
    </row>
    <row r="57" spans="1:3" x14ac:dyDescent="0.2">
      <c r="A57">
        <v>81.18868707320371</v>
      </c>
      <c r="B57">
        <v>73.709715432256218</v>
      </c>
      <c r="C57">
        <v>20.540078391334937</v>
      </c>
    </row>
    <row r="58" spans="1:3" x14ac:dyDescent="0.2">
      <c r="A58">
        <v>101.3158501900202</v>
      </c>
      <c r="B58">
        <v>138.03372255345394</v>
      </c>
      <c r="C58">
        <v>7.0379797817183842</v>
      </c>
    </row>
    <row r="59" spans="1:3" x14ac:dyDescent="0.2">
      <c r="A59">
        <v>108.70692251226224</v>
      </c>
      <c r="B59">
        <v>149.60032050295274</v>
      </c>
      <c r="C59">
        <v>11.878487079069089</v>
      </c>
    </row>
    <row r="60" spans="1:3" x14ac:dyDescent="0.2">
      <c r="A60">
        <v>111.18070895679209</v>
      </c>
      <c r="B60">
        <v>140.21785907983499</v>
      </c>
      <c r="C60">
        <v>13.687295539230782</v>
      </c>
    </row>
    <row r="61" spans="1:3" x14ac:dyDescent="0.2">
      <c r="A61">
        <v>79.870346978577842</v>
      </c>
      <c r="B61">
        <v>137.47363384563835</v>
      </c>
      <c r="C61">
        <v>6.1631974875114182</v>
      </c>
    </row>
    <row r="62" spans="1:3" x14ac:dyDescent="0.2">
      <c r="A62">
        <v>68.805888269112131</v>
      </c>
      <c r="B62">
        <v>83.104120085035049</v>
      </c>
      <c r="C62">
        <v>10.439466881977033</v>
      </c>
    </row>
    <row r="63" spans="1:3" x14ac:dyDescent="0.2">
      <c r="A63">
        <v>79.51548470336914</v>
      </c>
      <c r="B63">
        <v>78.976901079260386</v>
      </c>
      <c r="C63">
        <v>12.662916986342587</v>
      </c>
    </row>
    <row r="64" spans="1:3" x14ac:dyDescent="0.2">
      <c r="A64">
        <v>88.438101682791753</v>
      </c>
      <c r="B64">
        <v>91.443275740023466</v>
      </c>
      <c r="C64">
        <v>14.570931010436716</v>
      </c>
    </row>
    <row r="65" spans="1:3" x14ac:dyDescent="0.2">
      <c r="A65">
        <v>111.7717258535245</v>
      </c>
      <c r="B65">
        <v>94.368891148522138</v>
      </c>
      <c r="C65">
        <v>16.814562383081011</v>
      </c>
    </row>
    <row r="66" spans="1:3" x14ac:dyDescent="0.2">
      <c r="A66">
        <v>112.53396397381729</v>
      </c>
      <c r="B66">
        <v>98.437380644896777</v>
      </c>
      <c r="C66">
        <v>21.827069375044417</v>
      </c>
    </row>
    <row r="67" spans="1:3" x14ac:dyDescent="0.2">
      <c r="A67">
        <v>102.70731593862594</v>
      </c>
      <c r="B67">
        <v>93.477154193786305</v>
      </c>
      <c r="C67">
        <v>16.229916242822284</v>
      </c>
    </row>
    <row r="68" spans="1:3" x14ac:dyDescent="0.2">
      <c r="A68">
        <v>89.958452345373757</v>
      </c>
      <c r="B68">
        <v>75.64003764725058</v>
      </c>
      <c r="C68">
        <v>15.656674990829345</v>
      </c>
    </row>
    <row r="69" spans="1:3" x14ac:dyDescent="0.2">
      <c r="A69">
        <v>78.170814783814379</v>
      </c>
      <c r="B69">
        <v>60.713523815795867</v>
      </c>
      <c r="C69">
        <v>20.256347250587581</v>
      </c>
    </row>
    <row r="70" spans="1:3" x14ac:dyDescent="0.2">
      <c r="A70">
        <v>83.555939798265683</v>
      </c>
      <c r="B70">
        <v>64.880153473571411</v>
      </c>
      <c r="C70">
        <v>21.337337938362211</v>
      </c>
    </row>
    <row r="71" spans="1:3" x14ac:dyDescent="0.2">
      <c r="A71">
        <v>96.026864621395887</v>
      </c>
      <c r="B71">
        <v>95.872433129718715</v>
      </c>
      <c r="C71">
        <v>19.186055260321844</v>
      </c>
    </row>
    <row r="72" spans="1:3" x14ac:dyDescent="0.2">
      <c r="A72">
        <v>152.5209912696497</v>
      </c>
      <c r="B72">
        <v>135.75709438347621</v>
      </c>
      <c r="C72">
        <v>14.669146425649338</v>
      </c>
    </row>
    <row r="73" spans="1:3" x14ac:dyDescent="0.2">
      <c r="A73">
        <v>180.00368758752532</v>
      </c>
      <c r="B73">
        <v>144.70866876792812</v>
      </c>
      <c r="C73">
        <v>14.690388648410568</v>
      </c>
    </row>
    <row r="74" spans="1:3" x14ac:dyDescent="0.2">
      <c r="A74">
        <v>256.07307510133751</v>
      </c>
      <c r="B74">
        <v>218.85950271377013</v>
      </c>
      <c r="C74">
        <v>10.402293454547262</v>
      </c>
    </row>
    <row r="75" spans="1:3" x14ac:dyDescent="0.2">
      <c r="A75">
        <v>346.95780636284599</v>
      </c>
      <c r="B75">
        <v>342.20991301279969</v>
      </c>
      <c r="C75">
        <v>8.3347176419254154</v>
      </c>
    </row>
    <row r="76" spans="1:3" x14ac:dyDescent="0.2">
      <c r="A76">
        <v>361.36282374175693</v>
      </c>
      <c r="B76">
        <v>396.55468519255589</v>
      </c>
      <c r="C76">
        <v>10.848161229335673</v>
      </c>
    </row>
    <row r="77" spans="1:3" x14ac:dyDescent="0.2">
      <c r="A77">
        <v>415.00817964944321</v>
      </c>
      <c r="B77">
        <v>476.21675919741267</v>
      </c>
      <c r="C77">
        <v>2.3080977729501129</v>
      </c>
    </row>
    <row r="78" spans="1:3" x14ac:dyDescent="0.2">
      <c r="A78">
        <v>397.30725493862542</v>
      </c>
      <c r="B78">
        <v>467.62253400879388</v>
      </c>
      <c r="C78">
        <v>9.6095439981210617</v>
      </c>
    </row>
    <row r="79" spans="1:3" x14ac:dyDescent="0.2">
      <c r="A79">
        <v>338.41946700439468</v>
      </c>
      <c r="B79">
        <v>367.93861235582455</v>
      </c>
      <c r="C79">
        <v>11.139951287459304</v>
      </c>
    </row>
    <row r="80" spans="1:3" x14ac:dyDescent="0.2">
      <c r="A80">
        <v>309.56479006134032</v>
      </c>
      <c r="B80">
        <v>337.93225258601217</v>
      </c>
      <c r="C80">
        <v>-0.44412696720161904</v>
      </c>
    </row>
    <row r="81" spans="1:3" x14ac:dyDescent="0.2">
      <c r="A81">
        <v>326.84991062536949</v>
      </c>
      <c r="B81">
        <v>333.9586672603433</v>
      </c>
      <c r="C81">
        <v>-0.58933189921042128</v>
      </c>
    </row>
    <row r="82" spans="1:3" x14ac:dyDescent="0.2">
      <c r="A82">
        <v>392.28829057512877</v>
      </c>
      <c r="B82">
        <v>387.61857419075341</v>
      </c>
      <c r="C82">
        <v>-3.2073371501880388</v>
      </c>
    </row>
    <row r="83" spans="1:3" x14ac:dyDescent="0.2">
      <c r="A83">
        <v>506.87547193731098</v>
      </c>
      <c r="B83">
        <v>516.25938444924464</v>
      </c>
      <c r="C83">
        <v>-2.7724090582598393</v>
      </c>
    </row>
    <row r="84" spans="1:3" x14ac:dyDescent="0.2">
      <c r="A84">
        <v>648.02461790564075</v>
      </c>
      <c r="B84">
        <v>649.13618629797702</v>
      </c>
      <c r="C84">
        <v>-4.5156390177297112</v>
      </c>
    </row>
    <row r="85" spans="1:3" x14ac:dyDescent="0.2">
      <c r="A85">
        <v>593.17432334021191</v>
      </c>
      <c r="B85">
        <v>615.99913394338728</v>
      </c>
      <c r="C85">
        <v>5.688230013882567</v>
      </c>
    </row>
    <row r="86" spans="1:3" x14ac:dyDescent="0.2">
      <c r="A86">
        <v>518.9597215856644</v>
      </c>
      <c r="B86">
        <v>550.84462417329405</v>
      </c>
      <c r="C86">
        <v>4.2343390876418141</v>
      </c>
    </row>
    <row r="87" spans="1:3" x14ac:dyDescent="0.2">
      <c r="A87">
        <v>483.79579741494251</v>
      </c>
      <c r="B87">
        <v>501.33709409867907</v>
      </c>
      <c r="C87">
        <v>0.51674204669662771</v>
      </c>
    </row>
    <row r="88" spans="1:3" x14ac:dyDescent="0.2">
      <c r="A88">
        <v>664.24876688192853</v>
      </c>
      <c r="B88">
        <v>642.86230461056175</v>
      </c>
      <c r="C88">
        <v>0.4617869527461238</v>
      </c>
    </row>
    <row r="89" spans="1:3" x14ac:dyDescent="0.2">
      <c r="A89">
        <v>848.50982246718161</v>
      </c>
      <c r="B89">
        <v>897.01323877416712</v>
      </c>
      <c r="C89">
        <v>-8.4562015303921712</v>
      </c>
    </row>
    <row r="90" spans="1:3" x14ac:dyDescent="0.2">
      <c r="A90">
        <v>860.85532230204183</v>
      </c>
      <c r="B90">
        <v>913.08772358546571</v>
      </c>
      <c r="C90">
        <v>-1.0444421042677732</v>
      </c>
    </row>
    <row r="91" spans="1:3" x14ac:dyDescent="0.2">
      <c r="A91">
        <v>755.55786105413085</v>
      </c>
      <c r="B91">
        <v>786.49219445197969</v>
      </c>
      <c r="C91">
        <v>10.062918677347454</v>
      </c>
    </row>
    <row r="92" spans="1:3" x14ac:dyDescent="0.2">
      <c r="A92">
        <v>408.6621677815387</v>
      </c>
      <c r="B92">
        <v>450.64766444235443</v>
      </c>
      <c r="C92">
        <v>22.737548886181536</v>
      </c>
    </row>
    <row r="93" spans="1:3" x14ac:dyDescent="0.2">
      <c r="A93">
        <v>174.80285557771504</v>
      </c>
      <c r="B93">
        <v>136.35453705971545</v>
      </c>
      <c r="C93">
        <v>30.586329789662869</v>
      </c>
    </row>
    <row r="94" spans="1:3" x14ac:dyDescent="0.2">
      <c r="A94">
        <v>83.087082113717159</v>
      </c>
      <c r="B94">
        <v>39.732522134556405</v>
      </c>
      <c r="C94">
        <v>17.734211301168479</v>
      </c>
    </row>
    <row r="95" spans="1:3" x14ac:dyDescent="0.2">
      <c r="A95">
        <v>52.694338736162294</v>
      </c>
      <c r="B95">
        <v>17.653766772515446</v>
      </c>
      <c r="C95">
        <v>13.646419715066394</v>
      </c>
    </row>
    <row r="96" spans="1:3" x14ac:dyDescent="0.2">
      <c r="A96">
        <v>39.856787013937378</v>
      </c>
      <c r="B96">
        <v>8.0955553368955648</v>
      </c>
      <c r="C96">
        <v>15.967918540007453</v>
      </c>
    </row>
    <row r="97" spans="1:3" x14ac:dyDescent="0.2">
      <c r="A97">
        <v>29.474006327851754</v>
      </c>
      <c r="B97">
        <v>4.8842726720824459</v>
      </c>
      <c r="C97">
        <v>14.139155911712287</v>
      </c>
    </row>
    <row r="98" spans="1:3" x14ac:dyDescent="0.2">
      <c r="A98">
        <v>26.288552572745516</v>
      </c>
      <c r="B98">
        <v>0.42959656074164077</v>
      </c>
      <c r="C98">
        <v>13.473595097180535</v>
      </c>
    </row>
    <row r="99" spans="1:3" x14ac:dyDescent="0.2">
      <c r="A99">
        <v>5.3556168699660844</v>
      </c>
      <c r="B99">
        <v>0.11934112022655707</v>
      </c>
      <c r="C99">
        <v>7.4499932289485926</v>
      </c>
    </row>
    <row r="100" spans="1:3" x14ac:dyDescent="0.2">
      <c r="A100">
        <v>-13.574387194518422</v>
      </c>
      <c r="B100">
        <v>-1.4789362570680975</v>
      </c>
      <c r="C100">
        <v>-4.7082672202609643</v>
      </c>
    </row>
    <row r="101" spans="1:3" x14ac:dyDescent="0.2">
      <c r="A101">
        <v>29.339323569767828</v>
      </c>
      <c r="B101">
        <v>20.646659133122448</v>
      </c>
      <c r="C101">
        <v>-20.329784929018402</v>
      </c>
    </row>
    <row r="102" spans="1:3" x14ac:dyDescent="0.2">
      <c r="A102">
        <v>70.988447880953842</v>
      </c>
      <c r="B102">
        <v>34.393834337203664</v>
      </c>
      <c r="C102">
        <v>-8.4729580350023426</v>
      </c>
    </row>
    <row r="103" spans="1:3" x14ac:dyDescent="0.2">
      <c r="A103">
        <v>101.67859350835613</v>
      </c>
      <c r="B103">
        <v>38.869572650325757</v>
      </c>
      <c r="C103">
        <v>0.93967467300650753</v>
      </c>
    </row>
    <row r="104" spans="1:3" x14ac:dyDescent="0.2">
      <c r="A104">
        <v>132.076386740928</v>
      </c>
      <c r="B104">
        <v>49.145378659004059</v>
      </c>
      <c r="C104">
        <v>13.775104733991661</v>
      </c>
    </row>
    <row r="105" spans="1:3" x14ac:dyDescent="0.2">
      <c r="A105">
        <v>105.94194776118186</v>
      </c>
      <c r="B105">
        <v>36.482517678891568</v>
      </c>
      <c r="C105">
        <v>33.251159295912736</v>
      </c>
    </row>
    <row r="106" spans="1:3" x14ac:dyDescent="0.2">
      <c r="A106">
        <v>90.109274222159996</v>
      </c>
      <c r="B106">
        <v>37.238676444632681</v>
      </c>
      <c r="C106">
        <v>33.490586693933899</v>
      </c>
    </row>
    <row r="107" spans="1:3" x14ac:dyDescent="0.2">
      <c r="A107">
        <v>78.702643280706397</v>
      </c>
      <c r="B107">
        <v>53.565218960978143</v>
      </c>
      <c r="C107">
        <v>28.823215044203288</v>
      </c>
    </row>
    <row r="108" spans="1:3" x14ac:dyDescent="0.2">
      <c r="A108">
        <v>67.582123836502106</v>
      </c>
      <c r="B108">
        <v>59.66277113461129</v>
      </c>
      <c r="C108">
        <v>14.240727459319302</v>
      </c>
    </row>
    <row r="109" spans="1:3" x14ac:dyDescent="0.2">
      <c r="A109">
        <v>77.268902478326495</v>
      </c>
      <c r="B109">
        <v>69.575831595952977</v>
      </c>
      <c r="C109">
        <v>16.145925453234788</v>
      </c>
    </row>
    <row r="110" spans="1:3" x14ac:dyDescent="0.2">
      <c r="A110">
        <v>79.432087431224474</v>
      </c>
      <c r="B110">
        <v>77.960169544927325</v>
      </c>
      <c r="C110">
        <v>13.351755671918042</v>
      </c>
    </row>
    <row r="111" spans="1:3" x14ac:dyDescent="0.2">
      <c r="A111">
        <v>100.94527680429408</v>
      </c>
      <c r="B111">
        <v>78.347138285165215</v>
      </c>
      <c r="C111">
        <v>8.3429431808434984</v>
      </c>
    </row>
    <row r="112" spans="1:3" x14ac:dyDescent="0.2">
      <c r="A112">
        <v>106.7009225172086</v>
      </c>
      <c r="B112">
        <v>85.021651933320769</v>
      </c>
      <c r="C112">
        <v>16.82069718518715</v>
      </c>
    </row>
    <row r="113" spans="1:3" x14ac:dyDescent="0.2">
      <c r="A113">
        <v>101.46645764113309</v>
      </c>
      <c r="B113">
        <v>98.035448156816599</v>
      </c>
      <c r="C113">
        <v>4.6310253739084928</v>
      </c>
    </row>
    <row r="114" spans="1:3" x14ac:dyDescent="0.2">
      <c r="A114">
        <v>102.46698802875684</v>
      </c>
      <c r="B114">
        <v>101.96616913021943</v>
      </c>
      <c r="C114">
        <v>1.4949357567918042</v>
      </c>
    </row>
    <row r="115" spans="1:3" x14ac:dyDescent="0.2">
      <c r="A115">
        <v>95.88509033783339</v>
      </c>
      <c r="B115">
        <v>113.33807078726217</v>
      </c>
      <c r="C115">
        <v>0.42438870393457506</v>
      </c>
    </row>
    <row r="116" spans="1:3" x14ac:dyDescent="0.2">
      <c r="A116">
        <v>106.89915985965435</v>
      </c>
      <c r="B116">
        <v>115.10650881039655</v>
      </c>
      <c r="C116">
        <v>0.68114173010886958</v>
      </c>
    </row>
    <row r="117" spans="1:3" x14ac:dyDescent="0.2">
      <c r="A117">
        <v>90.655610612417092</v>
      </c>
      <c r="B117">
        <v>111.21482473642175</v>
      </c>
      <c r="C117">
        <v>0.67911654454242409</v>
      </c>
    </row>
  </sheetData>
  <mergeCells count="2">
    <mergeCell ref="E5:F5"/>
    <mergeCell ref="E9:F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37D7-48BE-3647-B1BF-E03BBDC37C46}">
  <dimension ref="A1:AC120"/>
  <sheetViews>
    <sheetView zoomScale="107" zoomScaleNormal="136" workbookViewId="0">
      <selection activeCell="I19" sqref="I19"/>
    </sheetView>
  </sheetViews>
  <sheetFormatPr baseColWidth="10" defaultRowHeight="16" x14ac:dyDescent="0.2"/>
  <cols>
    <col min="4" max="6" width="13.6640625" bestFit="1" customWidth="1"/>
    <col min="7" max="7" width="13.6640625" customWidth="1"/>
    <col min="9" max="9" width="13.6640625" bestFit="1" customWidth="1"/>
  </cols>
  <sheetData>
    <row r="1" spans="1:26" ht="32" x14ac:dyDescent="0.4">
      <c r="U1" s="39" t="s">
        <v>372</v>
      </c>
    </row>
    <row r="2" spans="1:26" x14ac:dyDescent="0.2">
      <c r="A2" t="s">
        <v>31</v>
      </c>
      <c r="B2" t="s">
        <v>32</v>
      </c>
      <c r="C2" t="s">
        <v>33</v>
      </c>
      <c r="D2" t="s">
        <v>43</v>
      </c>
      <c r="E2" t="s">
        <v>41</v>
      </c>
      <c r="F2" t="s">
        <v>42</v>
      </c>
      <c r="U2" t="s">
        <v>6</v>
      </c>
    </row>
    <row r="3" spans="1:26" ht="17" thickBot="1" x14ac:dyDescent="0.25">
      <c r="A3">
        <v>10.367842947484185</v>
      </c>
      <c r="B3">
        <v>-2.7053047471710556</v>
      </c>
      <c r="C3">
        <v>8.1176527012013722</v>
      </c>
      <c r="D3">
        <f t="shared" ref="D3:D34" si="0">+IF(B3&gt;50,"",B3)</f>
        <v>-2.7053047471710556</v>
      </c>
      <c r="E3">
        <f t="shared" ref="E3:E34" si="1">+IF(D3="","",A3)</f>
        <v>10.367842947484185</v>
      </c>
      <c r="F3">
        <f t="shared" ref="F3:F34" si="2">+IF(D3="","",C3)</f>
        <v>8.1176527012013722</v>
      </c>
    </row>
    <row r="4" spans="1:26" x14ac:dyDescent="0.2">
      <c r="A4">
        <v>-14.66034741918758</v>
      </c>
      <c r="B4">
        <v>7.5108603069693913</v>
      </c>
      <c r="C4">
        <v>-2.0358445988344798</v>
      </c>
      <c r="D4">
        <f t="shared" si="0"/>
        <v>7.5108603069693913</v>
      </c>
      <c r="E4">
        <f t="shared" si="1"/>
        <v>-14.66034741918758</v>
      </c>
      <c r="F4">
        <f t="shared" si="2"/>
        <v>-2.0358445988344798</v>
      </c>
      <c r="U4" s="4" t="s">
        <v>7</v>
      </c>
      <c r="V4" s="4"/>
    </row>
    <row r="5" spans="1:26" x14ac:dyDescent="0.2">
      <c r="A5">
        <v>26.326354510363537</v>
      </c>
      <c r="B5">
        <v>-2.8090124352285528</v>
      </c>
      <c r="C5">
        <v>13.371857558393252</v>
      </c>
      <c r="D5">
        <f t="shared" si="0"/>
        <v>-2.8090124352285528</v>
      </c>
      <c r="E5">
        <f t="shared" si="1"/>
        <v>26.326354510363537</v>
      </c>
      <c r="F5">
        <f t="shared" si="2"/>
        <v>13.371857558393252</v>
      </c>
      <c r="U5" t="s">
        <v>8</v>
      </c>
      <c r="V5">
        <v>0.66051078451723222</v>
      </c>
    </row>
    <row r="6" spans="1:26" ht="17" thickBot="1" x14ac:dyDescent="0.25">
      <c r="A6">
        <v>21.184399606027604</v>
      </c>
      <c r="B6">
        <v>-1.2284448135567061</v>
      </c>
      <c r="C6">
        <v>10.13346043913721</v>
      </c>
      <c r="D6">
        <f t="shared" si="0"/>
        <v>-1.2284448135567061</v>
      </c>
      <c r="E6">
        <f t="shared" si="1"/>
        <v>21.184399606027604</v>
      </c>
      <c r="F6">
        <f t="shared" si="2"/>
        <v>10.13346043913721</v>
      </c>
      <c r="U6" t="s">
        <v>9</v>
      </c>
      <c r="V6">
        <v>0.43627449646356964</v>
      </c>
    </row>
    <row r="7" spans="1:26" x14ac:dyDescent="0.2">
      <c r="A7">
        <v>21.95005600357085</v>
      </c>
      <c r="B7">
        <v>6.934595805567767</v>
      </c>
      <c r="C7">
        <v>12.465231098339302</v>
      </c>
      <c r="D7">
        <f t="shared" si="0"/>
        <v>6.934595805567767</v>
      </c>
      <c r="E7">
        <f t="shared" si="1"/>
        <v>21.95005600357085</v>
      </c>
      <c r="F7">
        <f t="shared" si="2"/>
        <v>12.465231098339302</v>
      </c>
      <c r="H7" s="20" t="s">
        <v>375</v>
      </c>
      <c r="I7" s="20"/>
      <c r="J7" s="3" t="s">
        <v>25</v>
      </c>
      <c r="U7" t="s">
        <v>10</v>
      </c>
      <c r="V7">
        <v>0.43052219540707548</v>
      </c>
    </row>
    <row r="8" spans="1:26" x14ac:dyDescent="0.2">
      <c r="A8">
        <v>-5.0909196053655847</v>
      </c>
      <c r="B8">
        <v>2.2265378109402434</v>
      </c>
      <c r="C8">
        <v>4.9082100104836712</v>
      </c>
      <c r="D8">
        <f t="shared" si="0"/>
        <v>2.2265378109402434</v>
      </c>
      <c r="E8">
        <f t="shared" si="1"/>
        <v>-5.0909196053655847</v>
      </c>
      <c r="F8">
        <f t="shared" si="2"/>
        <v>4.9082100104836712</v>
      </c>
      <c r="H8" t="s">
        <v>17</v>
      </c>
      <c r="I8">
        <v>1.9354507685075717</v>
      </c>
      <c r="J8" s="9">
        <v>0.16294421500637818</v>
      </c>
      <c r="U8" t="s">
        <v>11</v>
      </c>
      <c r="V8">
        <v>9.6698747376924619</v>
      </c>
    </row>
    <row r="9" spans="1:26" ht="17" thickBot="1" x14ac:dyDescent="0.25">
      <c r="A9">
        <v>1.3730192811902242</v>
      </c>
      <c r="B9">
        <v>1.0152371464020149</v>
      </c>
      <c r="C9">
        <v>2.0876488502073798</v>
      </c>
      <c r="D9">
        <f t="shared" si="0"/>
        <v>1.0152371464020149</v>
      </c>
      <c r="E9">
        <f t="shared" si="1"/>
        <v>1.3730192811902242</v>
      </c>
      <c r="F9">
        <f t="shared" si="2"/>
        <v>2.0876488502073798</v>
      </c>
      <c r="H9" s="2" t="s">
        <v>30</v>
      </c>
      <c r="I9" s="2">
        <v>0.57226213195345177</v>
      </c>
      <c r="J9" s="5">
        <v>7.6244952017758045E-14</v>
      </c>
      <c r="U9" s="2" t="s">
        <v>12</v>
      </c>
      <c r="V9" s="2">
        <v>100</v>
      </c>
    </row>
    <row r="10" spans="1:26" ht="17" thickBot="1" x14ac:dyDescent="0.25">
      <c r="A10">
        <v>18.484362622666417</v>
      </c>
      <c r="B10">
        <v>2.7786846712206881</v>
      </c>
      <c r="C10">
        <v>9.3465728005677207</v>
      </c>
      <c r="D10">
        <f t="shared" si="0"/>
        <v>2.7786846712206881</v>
      </c>
      <c r="E10">
        <f t="shared" si="1"/>
        <v>18.484362622666417</v>
      </c>
      <c r="F10">
        <f t="shared" si="2"/>
        <v>9.3465728005677207</v>
      </c>
    </row>
    <row r="11" spans="1:26" ht="17" thickBot="1" x14ac:dyDescent="0.25">
      <c r="A11">
        <v>23.665388941254939</v>
      </c>
      <c r="B11">
        <v>0.77260234943210548</v>
      </c>
      <c r="C11">
        <v>4.8170079028787782</v>
      </c>
      <c r="D11">
        <f t="shared" si="0"/>
        <v>0.77260234943210548</v>
      </c>
      <c r="E11">
        <f t="shared" si="1"/>
        <v>23.665388941254939</v>
      </c>
      <c r="F11">
        <f t="shared" si="2"/>
        <v>4.8170079028787782</v>
      </c>
      <c r="H11" s="20" t="s">
        <v>376</v>
      </c>
      <c r="I11" s="20"/>
      <c r="J11" s="3" t="s">
        <v>25</v>
      </c>
      <c r="U11" t="s">
        <v>13</v>
      </c>
    </row>
    <row r="12" spans="1:26" x14ac:dyDescent="0.2">
      <c r="A12">
        <v>9.2957876177354848</v>
      </c>
      <c r="B12">
        <v>3.1812831712070277</v>
      </c>
      <c r="C12">
        <v>7.0217638990609288</v>
      </c>
      <c r="D12">
        <f t="shared" si="0"/>
        <v>3.1812831712070277</v>
      </c>
      <c r="E12">
        <f t="shared" si="1"/>
        <v>9.2957876177354848</v>
      </c>
      <c r="F12">
        <f t="shared" si="2"/>
        <v>7.0217638990609288</v>
      </c>
      <c r="H12" t="s">
        <v>17</v>
      </c>
      <c r="I12">
        <v>2.0225047545433261</v>
      </c>
      <c r="J12" s="9">
        <v>5.8765122719763993E-3</v>
      </c>
      <c r="U12" s="3"/>
      <c r="V12" s="3" t="s">
        <v>18</v>
      </c>
      <c r="W12" s="3" t="s">
        <v>19</v>
      </c>
      <c r="X12" s="3" t="s">
        <v>20</v>
      </c>
      <c r="Y12" s="3" t="s">
        <v>21</v>
      </c>
      <c r="Z12" s="3" t="s">
        <v>22</v>
      </c>
    </row>
    <row r="13" spans="1:26" ht="17" thickBot="1" x14ac:dyDescent="0.25">
      <c r="A13">
        <v>-0.63607665618086173</v>
      </c>
      <c r="B13">
        <v>-1.8054652911818181</v>
      </c>
      <c r="C13">
        <v>1.7817611240914744</v>
      </c>
      <c r="D13">
        <f t="shared" si="0"/>
        <v>-1.8054652911818181</v>
      </c>
      <c r="E13">
        <f t="shared" si="1"/>
        <v>-0.63607665618086173</v>
      </c>
      <c r="F13">
        <f t="shared" si="2"/>
        <v>1.7817611240914744</v>
      </c>
      <c r="H13" s="2" t="s">
        <v>30</v>
      </c>
      <c r="I13" s="2">
        <v>9.9674087013973178E-2</v>
      </c>
      <c r="J13" s="5">
        <v>4.5012548339518378E-3</v>
      </c>
      <c r="U13" t="s">
        <v>14</v>
      </c>
      <c r="V13">
        <v>1</v>
      </c>
      <c r="W13">
        <v>7091.8561044930048</v>
      </c>
      <c r="X13">
        <v>7091.8561044930048</v>
      </c>
      <c r="Y13">
        <v>75.843474146929069</v>
      </c>
      <c r="Z13">
        <v>7.6244952017759421E-14</v>
      </c>
    </row>
    <row r="14" spans="1:26" x14ac:dyDescent="0.2">
      <c r="A14">
        <v>13.614874831501567</v>
      </c>
      <c r="B14">
        <v>5.847895404842518</v>
      </c>
      <c r="C14">
        <v>7.8524225227901923</v>
      </c>
      <c r="D14">
        <f t="shared" si="0"/>
        <v>5.847895404842518</v>
      </c>
      <c r="E14">
        <f t="shared" si="1"/>
        <v>13.614874831501567</v>
      </c>
      <c r="F14">
        <f t="shared" si="2"/>
        <v>7.8524225227901923</v>
      </c>
      <c r="U14" t="s">
        <v>15</v>
      </c>
      <c r="V14">
        <v>98</v>
      </c>
      <c r="W14">
        <v>9163.634789380958</v>
      </c>
      <c r="X14">
        <v>93.506477442662842</v>
      </c>
    </row>
    <row r="15" spans="1:26" ht="17" thickBot="1" x14ac:dyDescent="0.25">
      <c r="A15">
        <v>-22.672992694543659</v>
      </c>
      <c r="B15">
        <v>1.0918693805116675</v>
      </c>
      <c r="C15">
        <v>1.0352944254290009</v>
      </c>
      <c r="D15">
        <f t="shared" si="0"/>
        <v>1.0918693805116675</v>
      </c>
      <c r="E15">
        <f t="shared" si="1"/>
        <v>-22.672992694543659</v>
      </c>
      <c r="F15">
        <f t="shared" si="2"/>
        <v>1.0352944254290009</v>
      </c>
      <c r="U15" s="2" t="s">
        <v>16</v>
      </c>
      <c r="V15" s="2">
        <v>99</v>
      </c>
      <c r="W15" s="2">
        <v>16255.490893873963</v>
      </c>
      <c r="X15" s="2"/>
      <c r="Y15" s="2"/>
      <c r="Z15" s="2"/>
    </row>
    <row r="16" spans="1:26" ht="17" thickBot="1" x14ac:dyDescent="0.25">
      <c r="A16">
        <v>-2.8341978002275781</v>
      </c>
      <c r="B16">
        <v>0</v>
      </c>
      <c r="C16">
        <v>-10.932649970084718</v>
      </c>
      <c r="D16">
        <f t="shared" si="0"/>
        <v>0</v>
      </c>
      <c r="E16">
        <f t="shared" si="1"/>
        <v>-2.8341978002275781</v>
      </c>
      <c r="F16">
        <f t="shared" si="2"/>
        <v>-10.932649970084718</v>
      </c>
    </row>
    <row r="17" spans="1:29" x14ac:dyDescent="0.2">
      <c r="A17">
        <v>2.2335953942063114</v>
      </c>
      <c r="B17">
        <v>7.5018120368440577</v>
      </c>
      <c r="C17">
        <v>0.52565301860365565</v>
      </c>
      <c r="D17">
        <f t="shared" si="0"/>
        <v>7.5018120368440577</v>
      </c>
      <c r="E17">
        <f t="shared" si="1"/>
        <v>2.2335953942063114</v>
      </c>
      <c r="F17">
        <f t="shared" si="2"/>
        <v>0.52565301860365565</v>
      </c>
      <c r="U17" s="3"/>
      <c r="V17" s="3" t="s">
        <v>23</v>
      </c>
      <c r="W17" s="3" t="s">
        <v>11</v>
      </c>
      <c r="X17" s="3" t="s">
        <v>24</v>
      </c>
      <c r="Y17" s="3" t="s">
        <v>25</v>
      </c>
      <c r="Z17" s="3" t="s">
        <v>26</v>
      </c>
      <c r="AA17" s="3" t="s">
        <v>27</v>
      </c>
      <c r="AB17" s="3" t="s">
        <v>28</v>
      </c>
      <c r="AC17" s="3" t="s">
        <v>29</v>
      </c>
    </row>
    <row r="18" spans="1:29" x14ac:dyDescent="0.2">
      <c r="A18">
        <v>4.3228734550821102</v>
      </c>
      <c r="B18">
        <v>7.1005736998319691</v>
      </c>
      <c r="C18">
        <v>-2.9204979974570833</v>
      </c>
      <c r="D18">
        <f t="shared" si="0"/>
        <v>7.1005736998319691</v>
      </c>
      <c r="E18">
        <f t="shared" si="1"/>
        <v>4.3228734550821102</v>
      </c>
      <c r="F18">
        <f t="shared" si="2"/>
        <v>-2.9204979974570833</v>
      </c>
      <c r="U18" t="s">
        <v>17</v>
      </c>
      <c r="V18">
        <v>1.9354507685075717</v>
      </c>
      <c r="W18">
        <v>1.3767548171403459</v>
      </c>
      <c r="X18">
        <v>1.4058064256696714</v>
      </c>
      <c r="Y18">
        <v>0.16294421500637818</v>
      </c>
      <c r="Z18">
        <v>-0.79667435894521677</v>
      </c>
      <c r="AA18">
        <v>4.6675758959603604</v>
      </c>
      <c r="AB18">
        <v>-0.79667435894521677</v>
      </c>
      <c r="AC18">
        <v>4.6675758959603604</v>
      </c>
    </row>
    <row r="19" spans="1:29" ht="17" thickBot="1" x14ac:dyDescent="0.25">
      <c r="A19">
        <v>11.092194527643784</v>
      </c>
      <c r="B19">
        <v>15.746743245325234</v>
      </c>
      <c r="C19">
        <v>-8.449705802291696</v>
      </c>
      <c r="D19">
        <f t="shared" si="0"/>
        <v>15.746743245325234</v>
      </c>
      <c r="E19">
        <f t="shared" si="1"/>
        <v>11.092194527643784</v>
      </c>
      <c r="F19">
        <f t="shared" si="2"/>
        <v>-8.449705802291696</v>
      </c>
      <c r="U19" s="2" t="s">
        <v>30</v>
      </c>
      <c r="V19" s="2">
        <v>0.57226213195345177</v>
      </c>
      <c r="W19" s="2">
        <v>6.5710670589913048E-2</v>
      </c>
      <c r="X19" s="2">
        <v>8.7088158866133565</v>
      </c>
      <c r="Y19" s="2">
        <v>7.6244952017758045E-14</v>
      </c>
      <c r="Z19" s="2">
        <v>0.44186144475384187</v>
      </c>
      <c r="AA19" s="2">
        <v>0.70266281915306172</v>
      </c>
      <c r="AB19" s="2">
        <v>0.44186144475384187</v>
      </c>
      <c r="AC19" s="2">
        <v>0.70266281915306172</v>
      </c>
    </row>
    <row r="20" spans="1:29" x14ac:dyDescent="0.2">
      <c r="A20">
        <v>25.598889422160553</v>
      </c>
      <c r="B20">
        <v>23.251048883845016</v>
      </c>
      <c r="C20">
        <v>16.833200548407667</v>
      </c>
      <c r="D20">
        <f t="shared" si="0"/>
        <v>23.251048883845016</v>
      </c>
      <c r="E20">
        <f t="shared" si="1"/>
        <v>25.598889422160553</v>
      </c>
      <c r="F20">
        <f t="shared" si="2"/>
        <v>16.833200548407667</v>
      </c>
    </row>
    <row r="21" spans="1:29" ht="32" x14ac:dyDescent="0.4">
      <c r="A21">
        <v>7.0723551543512286</v>
      </c>
      <c r="B21">
        <v>-6.2698594215564896</v>
      </c>
      <c r="C21">
        <v>3.6122959414047529</v>
      </c>
      <c r="D21">
        <f t="shared" si="0"/>
        <v>-6.2698594215564896</v>
      </c>
      <c r="E21">
        <f t="shared" si="1"/>
        <v>7.0723551543512286</v>
      </c>
      <c r="F21">
        <f t="shared" si="2"/>
        <v>3.6122959414047529</v>
      </c>
      <c r="U21" s="39" t="s">
        <v>377</v>
      </c>
    </row>
    <row r="22" spans="1:29" x14ac:dyDescent="0.2">
      <c r="A22">
        <v>6.2053988959931417E-2</v>
      </c>
      <c r="B22">
        <v>15.825987257739271</v>
      </c>
      <c r="C22">
        <v>7.0249702079173915</v>
      </c>
      <c r="D22">
        <f t="shared" si="0"/>
        <v>15.825987257739271</v>
      </c>
      <c r="E22">
        <f t="shared" si="1"/>
        <v>6.2053988959931417E-2</v>
      </c>
      <c r="F22">
        <f t="shared" si="2"/>
        <v>7.0249702079173915</v>
      </c>
      <c r="U22" t="s">
        <v>6</v>
      </c>
    </row>
    <row r="23" spans="1:29" ht="17" thickBot="1" x14ac:dyDescent="0.25">
      <c r="A23">
        <v>-16.632121544751399</v>
      </c>
      <c r="B23">
        <v>-11.819110283618173</v>
      </c>
      <c r="C23">
        <v>2.5251975236267654</v>
      </c>
      <c r="D23">
        <f t="shared" si="0"/>
        <v>-11.819110283618173</v>
      </c>
      <c r="E23">
        <f t="shared" si="1"/>
        <v>-16.632121544751399</v>
      </c>
      <c r="F23">
        <f t="shared" si="2"/>
        <v>2.5251975236267654</v>
      </c>
    </row>
    <row r="24" spans="1:29" x14ac:dyDescent="0.2">
      <c r="A24">
        <v>6.1098545265128479</v>
      </c>
      <c r="B24">
        <v>-17.22565276321788</v>
      </c>
      <c r="C24">
        <v>7.6948146832348741</v>
      </c>
      <c r="D24">
        <f t="shared" si="0"/>
        <v>-17.22565276321788</v>
      </c>
      <c r="E24">
        <f t="shared" si="1"/>
        <v>6.1098545265128479</v>
      </c>
      <c r="F24">
        <f t="shared" si="2"/>
        <v>7.6948146832348741</v>
      </c>
      <c r="U24" s="4" t="s">
        <v>7</v>
      </c>
      <c r="V24" s="4"/>
    </row>
    <row r="25" spans="1:29" x14ac:dyDescent="0.2">
      <c r="A25">
        <v>19.249249185337014</v>
      </c>
      <c r="B25">
        <v>-1.8635131843613095</v>
      </c>
      <c r="C25">
        <v>10.450993037568601</v>
      </c>
      <c r="D25">
        <f t="shared" si="0"/>
        <v>-1.8635131843613095</v>
      </c>
      <c r="E25">
        <f t="shared" si="1"/>
        <v>19.249249185337014</v>
      </c>
      <c r="F25">
        <f t="shared" si="2"/>
        <v>10.450993037568601</v>
      </c>
      <c r="U25" t="s">
        <v>8</v>
      </c>
      <c r="V25">
        <v>0.28183246555626251</v>
      </c>
    </row>
    <row r="26" spans="1:29" x14ac:dyDescent="0.2">
      <c r="A26">
        <v>2.3596600438397175</v>
      </c>
      <c r="B26">
        <v>1.8635131843613095</v>
      </c>
      <c r="C26">
        <v>7.5108213227819576</v>
      </c>
      <c r="D26">
        <f t="shared" si="0"/>
        <v>1.8635131843613095</v>
      </c>
      <c r="E26">
        <f t="shared" si="1"/>
        <v>2.3596600438397175</v>
      </c>
      <c r="F26">
        <f t="shared" si="2"/>
        <v>7.5108213227819576</v>
      </c>
      <c r="U26" t="s">
        <v>9</v>
      </c>
      <c r="V26">
        <v>7.9429538641521899E-2</v>
      </c>
    </row>
    <row r="27" spans="1:29" x14ac:dyDescent="0.2">
      <c r="A27">
        <v>-3.0442035041899018</v>
      </c>
      <c r="B27">
        <v>-2.7566829832654349</v>
      </c>
      <c r="C27">
        <v>-0.41838241743228366</v>
      </c>
      <c r="D27">
        <f t="shared" si="0"/>
        <v>-2.7566829832654349</v>
      </c>
      <c r="E27">
        <f t="shared" si="1"/>
        <v>-3.0442035041899018</v>
      </c>
      <c r="F27">
        <f t="shared" si="2"/>
        <v>-0.41838241743228366</v>
      </c>
      <c r="U27" t="s">
        <v>10</v>
      </c>
      <c r="V27">
        <v>7.0035962505210894E-2</v>
      </c>
    </row>
    <row r="28" spans="1:29" x14ac:dyDescent="0.2">
      <c r="A28">
        <v>8.5531557162093819</v>
      </c>
      <c r="B28">
        <v>-2.9413885206295731</v>
      </c>
      <c r="C28">
        <v>4.7088496898773258</v>
      </c>
      <c r="D28">
        <f t="shared" si="0"/>
        <v>-2.9413885206295731</v>
      </c>
      <c r="E28">
        <f t="shared" si="1"/>
        <v>8.5531557162093819</v>
      </c>
      <c r="F28">
        <f t="shared" si="2"/>
        <v>4.7088496898773258</v>
      </c>
      <c r="U28" t="s">
        <v>11</v>
      </c>
      <c r="V28">
        <v>5.0441927694280313</v>
      </c>
    </row>
    <row r="29" spans="1:29" ht="17" thickBot="1" x14ac:dyDescent="0.25">
      <c r="A29">
        <v>6.2631817512478705</v>
      </c>
      <c r="B29">
        <v>-1.0359085312948935</v>
      </c>
      <c r="C29">
        <v>6.8528277417653882</v>
      </c>
      <c r="D29">
        <f t="shared" si="0"/>
        <v>-1.0359085312948935</v>
      </c>
      <c r="E29">
        <f t="shared" si="1"/>
        <v>6.2631817512478705</v>
      </c>
      <c r="F29">
        <f t="shared" si="2"/>
        <v>6.8528277417653882</v>
      </c>
      <c r="U29" s="2" t="s">
        <v>12</v>
      </c>
      <c r="V29" s="2">
        <v>100</v>
      </c>
    </row>
    <row r="30" spans="1:29" x14ac:dyDescent="0.2">
      <c r="A30">
        <v>7.0045295447799916</v>
      </c>
      <c r="B30">
        <v>-0.93795781440988435</v>
      </c>
      <c r="C30">
        <v>6.0084095153095873</v>
      </c>
      <c r="D30">
        <f t="shared" si="0"/>
        <v>-0.93795781440988435</v>
      </c>
      <c r="E30">
        <f t="shared" si="1"/>
        <v>7.0045295447799916</v>
      </c>
      <c r="F30">
        <f t="shared" si="2"/>
        <v>6.0084095153095873</v>
      </c>
    </row>
    <row r="31" spans="1:29" ht="17" thickBot="1" x14ac:dyDescent="0.25">
      <c r="A31">
        <v>-6.4630564029622306</v>
      </c>
      <c r="B31">
        <v>0.93795781440988435</v>
      </c>
      <c r="C31">
        <v>4.5059536049073756</v>
      </c>
      <c r="D31">
        <f t="shared" si="0"/>
        <v>0.93795781440988435</v>
      </c>
      <c r="E31">
        <f t="shared" si="1"/>
        <v>-6.4630564029622306</v>
      </c>
      <c r="F31">
        <f t="shared" si="2"/>
        <v>4.5059536049073756</v>
      </c>
      <c r="U31" t="s">
        <v>13</v>
      </c>
    </row>
    <row r="32" spans="1:29" x14ac:dyDescent="0.2">
      <c r="A32">
        <v>-1.8831081726405685</v>
      </c>
      <c r="B32">
        <v>1.0359085312948935</v>
      </c>
      <c r="C32">
        <v>-4.2255517954226107</v>
      </c>
      <c r="D32">
        <f t="shared" si="0"/>
        <v>1.0359085312948935</v>
      </c>
      <c r="E32">
        <f t="shared" si="1"/>
        <v>-1.8831081726405685</v>
      </c>
      <c r="F32">
        <f t="shared" si="2"/>
        <v>-4.2255517954226107</v>
      </c>
      <c r="U32" s="3"/>
      <c r="V32" s="3" t="s">
        <v>18</v>
      </c>
      <c r="W32" s="3" t="s">
        <v>19</v>
      </c>
      <c r="X32" s="3" t="s">
        <v>20</v>
      </c>
      <c r="Y32" s="3" t="s">
        <v>21</v>
      </c>
      <c r="Z32" s="3" t="s">
        <v>22</v>
      </c>
    </row>
    <row r="33" spans="1:29" x14ac:dyDescent="0.2">
      <c r="A33">
        <v>-16.025565383771223</v>
      </c>
      <c r="B33">
        <v>-15.001331356129555</v>
      </c>
      <c r="C33">
        <v>-7.1934663001471222</v>
      </c>
      <c r="D33">
        <f t="shared" si="0"/>
        <v>-15.001331356129555</v>
      </c>
      <c r="E33">
        <f t="shared" si="1"/>
        <v>-16.025565383771223</v>
      </c>
      <c r="F33">
        <f t="shared" si="2"/>
        <v>-7.1934663001471222</v>
      </c>
      <c r="U33" t="s">
        <v>14</v>
      </c>
      <c r="V33">
        <v>1</v>
      </c>
      <c r="W33">
        <v>215.14657203378647</v>
      </c>
      <c r="X33">
        <v>215.14657203378647</v>
      </c>
      <c r="Y33">
        <v>8.4557294782000962</v>
      </c>
      <c r="Z33">
        <v>4.5012548339518083E-3</v>
      </c>
    </row>
    <row r="34" spans="1:29" x14ac:dyDescent="0.2">
      <c r="A34">
        <v>4.1972242889427136</v>
      </c>
      <c r="B34">
        <v>-10.848494385660956</v>
      </c>
      <c r="C34">
        <v>-3.3689869102341063</v>
      </c>
      <c r="D34">
        <f t="shared" si="0"/>
        <v>-10.848494385660956</v>
      </c>
      <c r="E34">
        <f t="shared" si="1"/>
        <v>4.1972242889427136</v>
      </c>
      <c r="F34">
        <f t="shared" si="2"/>
        <v>-3.3689869102341063</v>
      </c>
      <c r="U34" t="s">
        <v>15</v>
      </c>
      <c r="V34">
        <v>98</v>
      </c>
      <c r="W34">
        <v>2493.5003081247028</v>
      </c>
      <c r="X34">
        <v>25.443880695150028</v>
      </c>
    </row>
    <row r="35" spans="1:29" ht="17" thickBot="1" x14ac:dyDescent="0.25">
      <c r="A35">
        <v>4.8897408525800046</v>
      </c>
      <c r="B35">
        <v>12.03874032716854</v>
      </c>
      <c r="C35">
        <v>4.5924008010649331</v>
      </c>
      <c r="D35">
        <f t="shared" ref="D35:D60" si="3">+IF(B35&gt;50,"",B35)</f>
        <v>12.03874032716854</v>
      </c>
      <c r="E35">
        <f t="shared" ref="E35:E66" si="4">+IF(D35="","",A35)</f>
        <v>4.8897408525800046</v>
      </c>
      <c r="F35">
        <f t="shared" ref="F35:F60" si="5">+IF(D35="","",C35)</f>
        <v>4.5924008010649331</v>
      </c>
      <c r="U35" s="2" t="s">
        <v>16</v>
      </c>
      <c r="V35" s="2">
        <v>99</v>
      </c>
      <c r="W35" s="2">
        <v>2708.6468801584892</v>
      </c>
      <c r="X35" s="2"/>
      <c r="Y35" s="2"/>
      <c r="Z35" s="2"/>
    </row>
    <row r="36" spans="1:29" ht="17" thickBot="1" x14ac:dyDescent="0.25">
      <c r="A36">
        <v>0.32119941961745724</v>
      </c>
      <c r="B36">
        <v>-12.03874032716854</v>
      </c>
      <c r="C36">
        <v>7.5971993450494324</v>
      </c>
      <c r="D36">
        <f t="shared" si="3"/>
        <v>-12.03874032716854</v>
      </c>
      <c r="E36">
        <f t="shared" si="4"/>
        <v>0.32119941961745724</v>
      </c>
      <c r="F36">
        <f t="shared" si="5"/>
        <v>7.5971993450494324</v>
      </c>
    </row>
    <row r="37" spans="1:29" x14ac:dyDescent="0.2">
      <c r="A37">
        <v>0.74547736080212701</v>
      </c>
      <c r="B37">
        <v>5.8103919564256756</v>
      </c>
      <c r="C37">
        <v>4.2574687398104771</v>
      </c>
      <c r="D37">
        <f t="shared" si="3"/>
        <v>5.8103919564256756</v>
      </c>
      <c r="E37">
        <f t="shared" si="4"/>
        <v>0.74547736080212701</v>
      </c>
      <c r="F37">
        <f t="shared" si="5"/>
        <v>4.2574687398104771</v>
      </c>
      <c r="U37" s="3"/>
      <c r="V37" s="3" t="s">
        <v>23</v>
      </c>
      <c r="W37" s="3" t="s">
        <v>11</v>
      </c>
      <c r="X37" s="3" t="s">
        <v>24</v>
      </c>
      <c r="Y37" s="3" t="s">
        <v>25</v>
      </c>
      <c r="Z37" s="3" t="s">
        <v>26</v>
      </c>
      <c r="AA37" s="3" t="s">
        <v>27</v>
      </c>
      <c r="AB37" s="3" t="s">
        <v>28</v>
      </c>
      <c r="AC37" s="3" t="s">
        <v>29</v>
      </c>
    </row>
    <row r="38" spans="1:29" x14ac:dyDescent="0.2">
      <c r="A38">
        <v>15.589224692023151</v>
      </c>
      <c r="B38">
        <v>8.1277790864838551</v>
      </c>
      <c r="C38">
        <v>0.82857996285827795</v>
      </c>
      <c r="D38">
        <f t="shared" si="3"/>
        <v>8.1277790864838551</v>
      </c>
      <c r="E38">
        <f t="shared" si="4"/>
        <v>15.589224692023151</v>
      </c>
      <c r="F38">
        <f t="shared" si="5"/>
        <v>0.82857996285827795</v>
      </c>
      <c r="U38" t="s">
        <v>17</v>
      </c>
      <c r="V38">
        <v>2.0225047545433261</v>
      </c>
      <c r="W38">
        <v>0.71817028475301126</v>
      </c>
      <c r="X38">
        <v>2.8161910865455728</v>
      </c>
      <c r="Y38">
        <v>5.8765122719763993E-3</v>
      </c>
      <c r="Z38">
        <v>0.59731919765588848</v>
      </c>
      <c r="AA38">
        <v>3.447690311430764</v>
      </c>
      <c r="AB38">
        <v>0.59731919765588848</v>
      </c>
      <c r="AC38">
        <v>3.447690311430764</v>
      </c>
    </row>
    <row r="39" spans="1:29" ht="17" thickBot="1" x14ac:dyDescent="0.25">
      <c r="A39">
        <v>8.2309768268178374</v>
      </c>
      <c r="B39">
        <v>2.6078127355038561</v>
      </c>
      <c r="C39">
        <v>6.9960375587081458</v>
      </c>
      <c r="D39">
        <f t="shared" si="3"/>
        <v>2.6078127355038561</v>
      </c>
      <c r="E39">
        <f t="shared" si="4"/>
        <v>8.2309768268178374</v>
      </c>
      <c r="F39">
        <f t="shared" si="5"/>
        <v>6.9960375587081458</v>
      </c>
      <c r="U39" s="2" t="s">
        <v>30</v>
      </c>
      <c r="V39" s="2">
        <v>9.9674087013973178E-2</v>
      </c>
      <c r="W39" s="2">
        <v>3.4277309526245504E-2</v>
      </c>
      <c r="X39" s="2">
        <v>2.9078737039631002</v>
      </c>
      <c r="Y39" s="2">
        <v>4.5012548339518378E-3</v>
      </c>
      <c r="Z39" s="2">
        <v>3.1651881831025533E-2</v>
      </c>
      <c r="AA39" s="2">
        <v>0.16769629219692084</v>
      </c>
      <c r="AB39" s="2">
        <v>3.1651881831025533E-2</v>
      </c>
      <c r="AC39" s="2">
        <v>0.16769629219692084</v>
      </c>
    </row>
    <row r="40" spans="1:29" x14ac:dyDescent="0.2">
      <c r="A40">
        <v>-4.0525912381422557</v>
      </c>
      <c r="B40">
        <v>-0.66523430611056256</v>
      </c>
      <c r="C40">
        <v>0.30777967590900346</v>
      </c>
      <c r="D40">
        <f t="shared" si="3"/>
        <v>-0.66523430611056256</v>
      </c>
      <c r="E40">
        <f t="shared" si="4"/>
        <v>-4.0525912381422557</v>
      </c>
      <c r="F40">
        <f t="shared" si="5"/>
        <v>0.30777967590900346</v>
      </c>
    </row>
    <row r="41" spans="1:29" x14ac:dyDescent="0.2">
      <c r="A41">
        <v>8.1882880834458049</v>
      </c>
      <c r="B41">
        <v>1.5582707206572621</v>
      </c>
      <c r="C41">
        <v>3.7563668039119591</v>
      </c>
      <c r="D41">
        <f t="shared" si="3"/>
        <v>1.5582707206572621</v>
      </c>
      <c r="E41">
        <f t="shared" si="4"/>
        <v>8.1882880834458049</v>
      </c>
      <c r="F41">
        <f t="shared" si="5"/>
        <v>3.7563668039119591</v>
      </c>
    </row>
    <row r="42" spans="1:29" x14ac:dyDescent="0.2">
      <c r="A42">
        <v>-2.477284043749961</v>
      </c>
      <c r="B42">
        <v>2.2172162106372184</v>
      </c>
      <c r="C42">
        <v>1.6089412386291357</v>
      </c>
      <c r="D42">
        <f t="shared" si="3"/>
        <v>2.2172162106372184</v>
      </c>
      <c r="E42">
        <f t="shared" si="4"/>
        <v>-2.477284043749961</v>
      </c>
      <c r="F42">
        <f t="shared" si="5"/>
        <v>1.6089412386291357</v>
      </c>
    </row>
    <row r="43" spans="1:29" x14ac:dyDescent="0.2">
      <c r="A43">
        <v>24.236551470169054</v>
      </c>
      <c r="B43">
        <v>2.6120888075634952</v>
      </c>
      <c r="C43">
        <v>5.0942564171810645</v>
      </c>
      <c r="D43">
        <f t="shared" si="3"/>
        <v>2.6120888075634952</v>
      </c>
      <c r="E43">
        <f t="shared" si="4"/>
        <v>24.236551470169054</v>
      </c>
      <c r="F43">
        <f t="shared" si="5"/>
        <v>5.0942564171810645</v>
      </c>
    </row>
    <row r="44" spans="1:29" x14ac:dyDescent="0.2">
      <c r="A44">
        <v>15.842861362658756</v>
      </c>
      <c r="B44">
        <v>5.5171583613329744</v>
      </c>
      <c r="C44">
        <v>1.0966857328259749</v>
      </c>
      <c r="D44">
        <f t="shared" si="3"/>
        <v>5.5171583613329744</v>
      </c>
      <c r="E44">
        <f t="shared" si="4"/>
        <v>15.842861362658756</v>
      </c>
      <c r="F44">
        <f t="shared" si="5"/>
        <v>1.0966857328259749</v>
      </c>
    </row>
    <row r="45" spans="1:29" x14ac:dyDescent="0.2">
      <c r="A45">
        <v>18.043784118330297</v>
      </c>
      <c r="B45">
        <v>1.1091968140039654</v>
      </c>
      <c r="C45">
        <v>-0.68346656990208032</v>
      </c>
      <c r="D45">
        <f t="shared" si="3"/>
        <v>1.1091968140039654</v>
      </c>
      <c r="E45">
        <f t="shared" si="4"/>
        <v>18.043784118330297</v>
      </c>
      <c r="F45">
        <f t="shared" si="5"/>
        <v>-0.68346656990208032</v>
      </c>
    </row>
    <row r="46" spans="1:29" x14ac:dyDescent="0.2">
      <c r="A46">
        <v>21.237062423117159</v>
      </c>
      <c r="B46">
        <v>-0.31072008427486253</v>
      </c>
      <c r="C46">
        <v>10.673559520599873</v>
      </c>
      <c r="D46">
        <f t="shared" si="3"/>
        <v>-0.31072008427486253</v>
      </c>
      <c r="E46">
        <f t="shared" si="4"/>
        <v>21.237062423117159</v>
      </c>
      <c r="F46">
        <f t="shared" si="5"/>
        <v>10.673559520599873</v>
      </c>
    </row>
    <row r="47" spans="1:29" x14ac:dyDescent="0.2">
      <c r="A47">
        <v>17.58546769006335</v>
      </c>
      <c r="B47">
        <v>18.018696112376631</v>
      </c>
      <c r="C47">
        <v>-3.2633923554740818</v>
      </c>
      <c r="D47">
        <f t="shared" si="3"/>
        <v>18.018696112376631</v>
      </c>
      <c r="E47">
        <f t="shared" si="4"/>
        <v>17.58546769006335</v>
      </c>
      <c r="F47">
        <f t="shared" si="5"/>
        <v>-3.2633923554740818</v>
      </c>
    </row>
    <row r="48" spans="1:29" x14ac:dyDescent="0.2">
      <c r="A48">
        <v>27.694150430299036</v>
      </c>
      <c r="B48">
        <v>16.273548127254145</v>
      </c>
      <c r="C48">
        <v>8.5534257973513661</v>
      </c>
      <c r="D48">
        <f t="shared" si="3"/>
        <v>16.273548127254145</v>
      </c>
      <c r="E48">
        <f t="shared" si="4"/>
        <v>27.694150430299036</v>
      </c>
      <c r="F48">
        <f t="shared" si="5"/>
        <v>8.5534257973513661</v>
      </c>
    </row>
    <row r="49" spans="1:6" x14ac:dyDescent="0.2">
      <c r="A49">
        <v>19.187224076728349</v>
      </c>
      <c r="B49">
        <v>12.70379632320342</v>
      </c>
      <c r="C49">
        <v>10.546577921154565</v>
      </c>
      <c r="D49">
        <f t="shared" si="3"/>
        <v>12.70379632320342</v>
      </c>
      <c r="E49">
        <f t="shared" si="4"/>
        <v>19.187224076728349</v>
      </c>
      <c r="F49">
        <f t="shared" si="5"/>
        <v>10.546577921154565</v>
      </c>
    </row>
    <row r="50" spans="1:6" x14ac:dyDescent="0.2">
      <c r="A50">
        <v>29.565256565869724</v>
      </c>
      <c r="B50">
        <v>12.307601746520902</v>
      </c>
      <c r="C50">
        <v>5.3344003454009581</v>
      </c>
      <c r="D50">
        <f t="shared" si="3"/>
        <v>12.307601746520902</v>
      </c>
      <c r="E50">
        <f t="shared" si="4"/>
        <v>29.565256565869724</v>
      </c>
      <c r="F50">
        <f t="shared" si="5"/>
        <v>5.3344003454009581</v>
      </c>
    </row>
    <row r="51" spans="1:6" x14ac:dyDescent="0.2">
      <c r="A51">
        <v>24.395368375448356</v>
      </c>
      <c r="B51">
        <v>27.077608416041343</v>
      </c>
      <c r="C51">
        <v>-1.305942028904461</v>
      </c>
      <c r="D51">
        <f t="shared" si="3"/>
        <v>27.077608416041343</v>
      </c>
      <c r="E51">
        <f t="shared" si="4"/>
        <v>24.395368375448356</v>
      </c>
      <c r="F51">
        <f t="shared" si="5"/>
        <v>-1.305942028904461</v>
      </c>
    </row>
    <row r="52" spans="1:6" x14ac:dyDescent="0.2">
      <c r="A52">
        <v>22.667602015976218</v>
      </c>
      <c r="B52">
        <v>22.743376235102986</v>
      </c>
      <c r="C52">
        <v>1.2064586921800569</v>
      </c>
      <c r="D52">
        <f t="shared" si="3"/>
        <v>22.743376235102986</v>
      </c>
      <c r="E52">
        <f t="shared" si="4"/>
        <v>22.667602015976218</v>
      </c>
      <c r="F52">
        <f t="shared" si="5"/>
        <v>1.2064586921800569</v>
      </c>
    </row>
    <row r="53" spans="1:6" x14ac:dyDescent="0.2">
      <c r="A53">
        <v>19.308029059268961</v>
      </c>
      <c r="B53">
        <v>31.28282926771071</v>
      </c>
      <c r="C53">
        <v>3.8137958775397607</v>
      </c>
      <c r="D53">
        <f t="shared" si="3"/>
        <v>31.28282926771071</v>
      </c>
      <c r="E53">
        <f t="shared" si="4"/>
        <v>19.308029059268961</v>
      </c>
      <c r="F53">
        <f t="shared" si="5"/>
        <v>3.8137958775397607</v>
      </c>
    </row>
    <row r="54" spans="1:6" x14ac:dyDescent="0.2">
      <c r="A54">
        <v>12.86212457628606</v>
      </c>
      <c r="B54">
        <v>32.648952679262777</v>
      </c>
      <c r="C54">
        <v>-5.1641499808113167</v>
      </c>
      <c r="D54">
        <f t="shared" si="3"/>
        <v>32.648952679262777</v>
      </c>
      <c r="E54">
        <f t="shared" si="4"/>
        <v>12.86212457628606</v>
      </c>
      <c r="F54">
        <f t="shared" si="5"/>
        <v>-5.1641499808113167</v>
      </c>
    </row>
    <row r="55" spans="1:6" x14ac:dyDescent="0.2">
      <c r="A55">
        <v>21.5539755041533</v>
      </c>
      <c r="B55">
        <v>3.9256710305163978</v>
      </c>
      <c r="C55">
        <v>5.1641499808113167</v>
      </c>
      <c r="D55">
        <f t="shared" si="3"/>
        <v>3.9256710305163978</v>
      </c>
      <c r="E55">
        <f t="shared" si="4"/>
        <v>21.5539755041533</v>
      </c>
      <c r="F55">
        <f t="shared" si="5"/>
        <v>5.1641499808113167</v>
      </c>
    </row>
    <row r="56" spans="1:6" x14ac:dyDescent="0.2">
      <c r="A56">
        <v>15.099567243215173</v>
      </c>
      <c r="B56">
        <v>3.7773550897188812</v>
      </c>
      <c r="C56">
        <v>4.0452315817823603</v>
      </c>
      <c r="D56">
        <f t="shared" si="3"/>
        <v>3.7773550897188812</v>
      </c>
      <c r="E56">
        <f t="shared" si="4"/>
        <v>15.099567243215173</v>
      </c>
      <c r="F56">
        <f t="shared" si="5"/>
        <v>4.0452315817823603</v>
      </c>
    </row>
    <row r="57" spans="1:6" x14ac:dyDescent="0.2">
      <c r="A57">
        <v>16.226936552120996</v>
      </c>
      <c r="B57">
        <v>11.616311953688196</v>
      </c>
      <c r="C57">
        <v>6.8253307991595236</v>
      </c>
      <c r="D57">
        <f t="shared" si="3"/>
        <v>11.616311953688196</v>
      </c>
      <c r="E57">
        <f t="shared" si="4"/>
        <v>16.226936552120996</v>
      </c>
      <c r="F57">
        <f t="shared" si="5"/>
        <v>6.8253307991595236</v>
      </c>
    </row>
    <row r="58" spans="1:6" x14ac:dyDescent="0.2">
      <c r="A58">
        <v>15.452980366831159</v>
      </c>
      <c r="B58">
        <v>12.558603939245572</v>
      </c>
      <c r="C58">
        <v>2.740175502867892</v>
      </c>
      <c r="D58">
        <f t="shared" si="3"/>
        <v>12.558603939245572</v>
      </c>
      <c r="E58">
        <f t="shared" si="4"/>
        <v>15.452980366831159</v>
      </c>
      <c r="F58">
        <f t="shared" si="5"/>
        <v>2.740175502867892</v>
      </c>
    </row>
    <row r="59" spans="1:6" x14ac:dyDescent="0.2">
      <c r="A59">
        <v>11.506788623446162</v>
      </c>
      <c r="B59">
        <v>22.058055274548138</v>
      </c>
      <c r="C59">
        <v>5.0504337955663559</v>
      </c>
      <c r="D59">
        <f t="shared" si="3"/>
        <v>22.058055274548138</v>
      </c>
      <c r="E59">
        <f t="shared" si="4"/>
        <v>11.506788623446162</v>
      </c>
      <c r="F59">
        <f t="shared" si="5"/>
        <v>5.0504337955663559</v>
      </c>
    </row>
    <row r="60" spans="1:6" x14ac:dyDescent="0.2">
      <c r="A60">
        <v>38.001981530805381</v>
      </c>
      <c r="B60">
        <v>27.476744264774311</v>
      </c>
      <c r="C60">
        <v>5.9241382937411657</v>
      </c>
      <c r="D60">
        <f t="shared" si="3"/>
        <v>27.476744264774311</v>
      </c>
      <c r="E60">
        <f t="shared" si="4"/>
        <v>38.001981530805381</v>
      </c>
      <c r="F60">
        <f t="shared" si="5"/>
        <v>5.9241382937411657</v>
      </c>
    </row>
    <row r="61" spans="1:6" x14ac:dyDescent="0.2">
      <c r="A61">
        <v>36.354099668937501</v>
      </c>
      <c r="B61">
        <v>75.94031907488592</v>
      </c>
      <c r="C61">
        <v>-6.6767678104570294</v>
      </c>
      <c r="D61">
        <f t="shared" ref="D61:D75" si="6">+IF(B62&gt;50,"",B62)</f>
        <v>24.125201888744385</v>
      </c>
      <c r="E61">
        <f t="shared" ref="E61:E75" si="7">+IF(D61="","",A62)</f>
        <v>22.844052689073191</v>
      </c>
      <c r="F61">
        <f t="shared" ref="F61:F75" si="8">+IF(D61="","",C62)</f>
        <v>7.5806828002185966</v>
      </c>
    </row>
    <row r="62" spans="1:6" x14ac:dyDescent="0.2">
      <c r="A62">
        <v>22.844052689073191</v>
      </c>
      <c r="B62">
        <v>24.125201888744385</v>
      </c>
      <c r="C62">
        <v>7.5806828002185966</v>
      </c>
      <c r="D62">
        <f t="shared" si="6"/>
        <v>12.675593851430378</v>
      </c>
      <c r="E62">
        <f t="shared" si="7"/>
        <v>13.980575067976009</v>
      </c>
      <c r="F62">
        <f t="shared" si="8"/>
        <v>6.8592422557280486</v>
      </c>
    </row>
    <row r="63" spans="1:6" x14ac:dyDescent="0.2">
      <c r="A63">
        <v>13.980575067976009</v>
      </c>
      <c r="B63">
        <v>12.675593851430378</v>
      </c>
      <c r="C63">
        <v>6.8592422557280486</v>
      </c>
      <c r="D63">
        <f t="shared" si="6"/>
        <v>24.732519030577649</v>
      </c>
      <c r="E63">
        <f t="shared" si="7"/>
        <v>6.6916195525911437</v>
      </c>
      <c r="F63">
        <f t="shared" si="8"/>
        <v>-1.5999597579781977</v>
      </c>
    </row>
    <row r="64" spans="1:6" x14ac:dyDescent="0.2">
      <c r="A64">
        <v>6.6916195525911437</v>
      </c>
      <c r="B64">
        <v>24.732519030577649</v>
      </c>
      <c r="C64">
        <v>-1.5999597579781977</v>
      </c>
      <c r="D64">
        <f t="shared" si="6"/>
        <v>21.570805314282637</v>
      </c>
      <c r="E64">
        <f t="shared" si="7"/>
        <v>25.289640959471793</v>
      </c>
      <c r="F64">
        <f t="shared" si="8"/>
        <v>-2.4004984159914144</v>
      </c>
    </row>
    <row r="65" spans="1:6" x14ac:dyDescent="0.2">
      <c r="A65">
        <v>25.289640959471793</v>
      </c>
      <c r="B65">
        <v>21.570805314282637</v>
      </c>
      <c r="C65">
        <v>-2.4004984159914144</v>
      </c>
      <c r="D65">
        <f t="shared" si="6"/>
        <v>19.997982882969723</v>
      </c>
      <c r="E65">
        <f t="shared" si="7"/>
        <v>33.553649123330189</v>
      </c>
      <c r="F65">
        <f t="shared" si="8"/>
        <v>9.8041329045841508</v>
      </c>
    </row>
    <row r="66" spans="1:6" x14ac:dyDescent="0.2">
      <c r="A66">
        <v>33.553649123330189</v>
      </c>
      <c r="B66">
        <v>19.997982882969723</v>
      </c>
      <c r="C66">
        <v>9.8041329045841508</v>
      </c>
      <c r="D66">
        <f t="shared" si="6"/>
        <v>25.141968512193458</v>
      </c>
      <c r="E66">
        <f t="shared" si="7"/>
        <v>22.903192047398633</v>
      </c>
      <c r="F66">
        <f t="shared" si="8"/>
        <v>8.7672562798221776</v>
      </c>
    </row>
    <row r="67" spans="1:6" x14ac:dyDescent="0.2">
      <c r="A67">
        <v>22.903192047398633</v>
      </c>
      <c r="B67">
        <v>25.141968512193458</v>
      </c>
      <c r="C67">
        <v>8.7672562798221776</v>
      </c>
      <c r="D67">
        <f t="shared" si="6"/>
        <v>27.658134439076321</v>
      </c>
      <c r="E67">
        <f t="shared" si="7"/>
        <v>30.025243723323889</v>
      </c>
      <c r="F67">
        <f t="shared" si="8"/>
        <v>0.64367161466609701</v>
      </c>
    </row>
    <row r="68" spans="1:6" x14ac:dyDescent="0.2">
      <c r="A68">
        <v>30.025243723323889</v>
      </c>
      <c r="B68">
        <v>27.658134439076321</v>
      </c>
      <c r="C68">
        <v>0.64367161466609701</v>
      </c>
      <c r="D68">
        <f t="shared" si="6"/>
        <v>25.639294810657276</v>
      </c>
      <c r="E68">
        <f t="shared" si="7"/>
        <v>26.051879079764582</v>
      </c>
      <c r="F68">
        <f t="shared" si="8"/>
        <v>2.6120085759719913</v>
      </c>
    </row>
    <row r="69" spans="1:6" x14ac:dyDescent="0.2">
      <c r="A69">
        <v>26.051879079764582</v>
      </c>
      <c r="B69">
        <v>25.639294810657276</v>
      </c>
      <c r="C69">
        <v>2.6120085759719913</v>
      </c>
      <c r="D69">
        <f t="shared" si="6"/>
        <v>15.03775643185925</v>
      </c>
      <c r="E69">
        <f t="shared" si="7"/>
        <v>23.727001088138834</v>
      </c>
      <c r="F69">
        <f t="shared" si="8"/>
        <v>4.2069797723620184</v>
      </c>
    </row>
    <row r="70" spans="1:6" x14ac:dyDescent="0.2">
      <c r="A70">
        <v>23.727001088138834</v>
      </c>
      <c r="B70">
        <v>15.03775643185925</v>
      </c>
      <c r="C70">
        <v>4.2069797723620184</v>
      </c>
      <c r="D70">
        <f t="shared" si="6"/>
        <v>7.3048519656577326</v>
      </c>
      <c r="E70">
        <f t="shared" si="7"/>
        <v>10.154328454146455</v>
      </c>
      <c r="F70">
        <f t="shared" si="8"/>
        <v>8.1940150278292379</v>
      </c>
    </row>
    <row r="71" spans="1:6" x14ac:dyDescent="0.2">
      <c r="A71">
        <v>10.154328454146455</v>
      </c>
      <c r="B71">
        <v>7.3048519656577326</v>
      </c>
      <c r="C71">
        <v>8.1940150278292379</v>
      </c>
      <c r="D71">
        <f t="shared" si="6"/>
        <v>12.731620607621608</v>
      </c>
      <c r="E71">
        <f t="shared" si="7"/>
        <v>18.237606161764507</v>
      </c>
      <c r="F71">
        <f t="shared" si="8"/>
        <v>5.2433438744243333</v>
      </c>
    </row>
    <row r="72" spans="1:6" x14ac:dyDescent="0.2">
      <c r="A72">
        <v>18.237606161764507</v>
      </c>
      <c r="B72">
        <v>12.731620607621608</v>
      </c>
      <c r="C72">
        <v>5.2433438744243333</v>
      </c>
      <c r="D72">
        <f t="shared" si="6"/>
        <v>29.805924468432821</v>
      </c>
      <c r="E72">
        <f t="shared" si="7"/>
        <v>31.437004094215879</v>
      </c>
      <c r="F72">
        <f t="shared" si="8"/>
        <v>3.6929992637466214</v>
      </c>
    </row>
    <row r="73" spans="1:6" x14ac:dyDescent="0.2">
      <c r="A73">
        <v>31.437004094215879</v>
      </c>
      <c r="B73">
        <v>29.805924468432821</v>
      </c>
      <c r="C73">
        <v>3.6929992637466214</v>
      </c>
      <c r="D73">
        <f t="shared" si="6"/>
        <v>46.030036088006554</v>
      </c>
      <c r="E73">
        <f t="shared" si="7"/>
        <v>36.197925911269046</v>
      </c>
      <c r="F73">
        <f t="shared" si="8"/>
        <v>2.0556970943216513</v>
      </c>
    </row>
    <row r="74" spans="1:6" x14ac:dyDescent="0.2">
      <c r="A74">
        <v>36.197925911269046</v>
      </c>
      <c r="B74">
        <v>46.030036088006554</v>
      </c>
      <c r="C74">
        <v>2.0556970943216513</v>
      </c>
      <c r="D74">
        <f t="shared" si="6"/>
        <v>47.189513219415247</v>
      </c>
      <c r="E74">
        <f t="shared" si="7"/>
        <v>66.648455102400249</v>
      </c>
      <c r="F74">
        <f t="shared" si="8"/>
        <v>3.6771061931567317</v>
      </c>
    </row>
    <row r="75" spans="1:6" x14ac:dyDescent="0.2">
      <c r="A75">
        <v>66.648455102400249</v>
      </c>
      <c r="B75">
        <v>47.189513219415247</v>
      </c>
      <c r="C75">
        <v>3.6771061931567317</v>
      </c>
      <c r="D75">
        <f t="shared" si="6"/>
        <v>21.683194992073496</v>
      </c>
      <c r="E75">
        <f t="shared" si="7"/>
        <v>45.720302479640132</v>
      </c>
      <c r="F75">
        <f t="shared" si="8"/>
        <v>5.264586097185564</v>
      </c>
    </row>
    <row r="76" spans="1:6" x14ac:dyDescent="0.2">
      <c r="A76">
        <v>45.720302479640132</v>
      </c>
      <c r="B76">
        <v>21.683194992073496</v>
      </c>
      <c r="C76">
        <v>5.264586097185564</v>
      </c>
      <c r="D76">
        <f t="shared" ref="D76:D102" si="9">+IF(B94&gt;50,"",B94)</f>
        <v>22.234275784456937</v>
      </c>
      <c r="E76">
        <f t="shared" ref="E76:E102" si="10">+IF(D76="","",A94)</f>
        <v>42.320665182096207</v>
      </c>
      <c r="F76">
        <f t="shared" ref="F76:F102" si="11">+IF(D76="","",C94)</f>
        <v>9.3432204036362876</v>
      </c>
    </row>
    <row r="77" spans="1:6" x14ac:dyDescent="0.2">
      <c r="A77">
        <v>107.50639160802807</v>
      </c>
      <c r="B77">
        <v>103.95675841427483</v>
      </c>
      <c r="C77">
        <v>-0.59509593011668471</v>
      </c>
      <c r="D77">
        <f t="shared" si="9"/>
        <v>10.085407980348894</v>
      </c>
      <c r="E77">
        <f t="shared" si="10"/>
        <v>26.905217700980444</v>
      </c>
      <c r="F77">
        <f t="shared" si="11"/>
        <v>5.4829166813197716</v>
      </c>
    </row>
    <row r="78" spans="1:6" x14ac:dyDescent="0.2">
      <c r="A78">
        <v>127.08265717277752</v>
      </c>
      <c r="B78">
        <v>169.3804463870361</v>
      </c>
      <c r="C78">
        <v>-1.1878718300195601E-2</v>
      </c>
      <c r="D78">
        <f t="shared" si="9"/>
        <v>4.092438097638107</v>
      </c>
      <c r="E78">
        <f t="shared" si="10"/>
        <v>12.202227767356177</v>
      </c>
      <c r="F78">
        <f t="shared" si="11"/>
        <v>5.7139791607465185</v>
      </c>
    </row>
    <row r="79" spans="1:6" x14ac:dyDescent="0.2">
      <c r="A79">
        <v>81.053472481311189</v>
      </c>
      <c r="B79">
        <v>101.53428539917151</v>
      </c>
      <c r="C79">
        <v>6.1905497805669896</v>
      </c>
      <c r="D79">
        <f t="shared" si="9"/>
        <v>3.320400272112467</v>
      </c>
      <c r="E79">
        <f t="shared" si="10"/>
        <v>1.6589714632843311</v>
      </c>
      <c r="F79">
        <f t="shared" si="11"/>
        <v>-2.8059049445340989</v>
      </c>
    </row>
    <row r="80" spans="1:6" x14ac:dyDescent="0.2">
      <c r="A80">
        <v>99.365658387326491</v>
      </c>
      <c r="B80">
        <v>101.34526899693022</v>
      </c>
      <c r="C80">
        <v>-3.2754773591999964</v>
      </c>
      <c r="D80">
        <f t="shared" si="9"/>
        <v>0.15552042241597785</v>
      </c>
      <c r="E80">
        <f t="shared" si="10"/>
        <v>11.927921804541342</v>
      </c>
      <c r="F80">
        <f t="shared" si="11"/>
        <v>5.2554288175342023</v>
      </c>
    </row>
    <row r="81" spans="1:6" x14ac:dyDescent="0.2">
      <c r="A81">
        <v>89.805466897210181</v>
      </c>
      <c r="B81">
        <v>95.362533225656065</v>
      </c>
      <c r="C81">
        <v>6.7063502950542642</v>
      </c>
      <c r="D81">
        <f t="shared" si="9"/>
        <v>0.52719654472901389</v>
      </c>
      <c r="E81">
        <f t="shared" si="10"/>
        <v>14.067665978755528</v>
      </c>
      <c r="F81">
        <f t="shared" si="11"/>
        <v>7.8044155062608311</v>
      </c>
    </row>
    <row r="82" spans="1:6" x14ac:dyDescent="0.2">
      <c r="A82">
        <v>68.194869238546829</v>
      </c>
      <c r="B82">
        <v>69.696524734066756</v>
      </c>
      <c r="C82">
        <v>1.5185285710380469</v>
      </c>
      <c r="D82">
        <f t="shared" si="9"/>
        <v>0.88115543282498709</v>
      </c>
      <c r="E82">
        <f t="shared" si="10"/>
        <v>1.8194470812705532</v>
      </c>
      <c r="F82">
        <f t="shared" si="11"/>
        <v>3.8852165324513521</v>
      </c>
    </row>
    <row r="83" spans="1:6" x14ac:dyDescent="0.2">
      <c r="A83">
        <v>52.198795538256789</v>
      </c>
      <c r="B83">
        <v>71.527925629359146</v>
      </c>
      <c r="C83">
        <v>-5.3935284740939338</v>
      </c>
      <c r="D83">
        <f t="shared" si="9"/>
        <v>-1.1342758392283381</v>
      </c>
      <c r="E83">
        <f t="shared" si="10"/>
        <v>-1.5264822918219068</v>
      </c>
      <c r="F83">
        <f t="shared" si="11"/>
        <v>-3.4714657590658504</v>
      </c>
    </row>
    <row r="84" spans="1:6" x14ac:dyDescent="0.2">
      <c r="A84">
        <v>116.65077895135569</v>
      </c>
      <c r="B84">
        <v>97.371683671261337</v>
      </c>
      <c r="C84">
        <v>-3.4206822912087986</v>
      </c>
      <c r="D84">
        <f t="shared" si="9"/>
        <v>-0.15473501809910584</v>
      </c>
      <c r="E84">
        <f t="shared" si="10"/>
        <v>-9.0050138982380901</v>
      </c>
      <c r="F84">
        <f t="shared" si="11"/>
        <v>-0.76817305069774022</v>
      </c>
    </row>
    <row r="85" spans="1:6" x14ac:dyDescent="0.2">
      <c r="A85">
        <v>155.24384684696946</v>
      </c>
      <c r="B85">
        <v>149.02244015606615</v>
      </c>
      <c r="C85">
        <v>4.0883450440766467</v>
      </c>
      <c r="D85">
        <f t="shared" si="9"/>
        <v>-1.0710808325656407</v>
      </c>
      <c r="E85">
        <f t="shared" si="10"/>
        <v>-4.8623380857289789</v>
      </c>
      <c r="F85">
        <f t="shared" si="11"/>
        <v>-4.3538449429487258</v>
      </c>
    </row>
    <row r="86" spans="1:6" x14ac:dyDescent="0.2">
      <c r="A86">
        <v>182.78205060072904</v>
      </c>
      <c r="B86">
        <v>198.33733499255803</v>
      </c>
      <c r="C86">
        <v>1.9534566629662464</v>
      </c>
      <c r="D86">
        <f t="shared" si="9"/>
        <v>23.00675082301553</v>
      </c>
      <c r="E86">
        <f t="shared" si="10"/>
        <v>44.733157845556804</v>
      </c>
      <c r="F86">
        <f t="shared" si="11"/>
        <v>-11.736301176306085</v>
      </c>
    </row>
    <row r="87" spans="1:6" x14ac:dyDescent="0.2">
      <c r="A87">
        <v>193.34794150658664</v>
      </c>
      <c r="B87">
        <v>204.40472747809153</v>
      </c>
      <c r="C87">
        <v>-7.1367584335638057</v>
      </c>
      <c r="D87">
        <f t="shared" si="9"/>
        <v>12.612899364852881</v>
      </c>
      <c r="E87">
        <f t="shared" si="10"/>
        <v>40.122642019364108</v>
      </c>
      <c r="F87">
        <f t="shared" si="11"/>
        <v>8.3853611349502089</v>
      </c>
    </row>
    <row r="88" spans="1:6" x14ac:dyDescent="0.2">
      <c r="A88">
        <v>61.800484385926779</v>
      </c>
      <c r="B88">
        <v>64.234631316671553</v>
      </c>
      <c r="C88">
        <v>6.7831867404034796</v>
      </c>
      <c r="D88">
        <f t="shared" si="9"/>
        <v>4.3210032950229849</v>
      </c>
      <c r="E88">
        <f t="shared" si="10"/>
        <v>21.685131729164198</v>
      </c>
      <c r="F88">
        <f t="shared" si="11"/>
        <v>8.6444596573111099</v>
      </c>
    </row>
    <row r="89" spans="1:6" x14ac:dyDescent="0.2">
      <c r="A89">
        <v>81.029245092421931</v>
      </c>
      <c r="B89">
        <v>83.867930385972926</v>
      </c>
      <c r="C89">
        <v>2.6344541178358938</v>
      </c>
      <c r="D89">
        <f t="shared" si="9"/>
        <v>9.2047251761126603</v>
      </c>
      <c r="E89">
        <f t="shared" si="10"/>
        <v>25.535455146842878</v>
      </c>
      <c r="F89">
        <f t="shared" si="11"/>
        <v>8.4815851180364277</v>
      </c>
    </row>
    <row r="90" spans="1:6" x14ac:dyDescent="0.2">
      <c r="A90">
        <v>147.61812643000721</v>
      </c>
      <c r="B90">
        <v>148.82980491794308</v>
      </c>
      <c r="C90">
        <v>-1.76414037797894</v>
      </c>
      <c r="D90">
        <f t="shared" si="9"/>
        <v>10.343889842903042</v>
      </c>
      <c r="E90">
        <f t="shared" si="10"/>
        <v>18.598718865810682</v>
      </c>
      <c r="F90">
        <f t="shared" si="11"/>
        <v>7.7397533856149892</v>
      </c>
    </row>
    <row r="91" spans="1:6" x14ac:dyDescent="0.2">
      <c r="A91">
        <v>373.80091097357263</v>
      </c>
      <c r="B91">
        <v>345.92993798997412</v>
      </c>
      <c r="C91">
        <v>-7.1917135275143096</v>
      </c>
      <c r="D91">
        <f t="shared" si="9"/>
        <v>13.369058130593992</v>
      </c>
      <c r="E91">
        <f t="shared" si="10"/>
        <v>24.289968480342239</v>
      </c>
      <c r="F91">
        <f t="shared" si="11"/>
        <v>8.6247885329713725</v>
      </c>
    </row>
    <row r="92" spans="1:6" x14ac:dyDescent="0.2">
      <c r="A92">
        <v>246.06153997117985</v>
      </c>
      <c r="B92">
        <v>318.38556548027702</v>
      </c>
      <c r="C92">
        <v>-2.1348017427348154</v>
      </c>
      <c r="D92">
        <f t="shared" si="9"/>
        <v>20.647545811368452</v>
      </c>
      <c r="E92">
        <f t="shared" si="10"/>
        <v>10.278500787710598</v>
      </c>
      <c r="F92">
        <f t="shared" si="11"/>
        <v>3.9770880075804982</v>
      </c>
    </row>
    <row r="93" spans="1:6" x14ac:dyDescent="0.2">
      <c r="A93">
        <v>93.374744927282194</v>
      </c>
      <c r="B93">
        <v>99.942415197271529</v>
      </c>
      <c r="C93">
        <v>10.046213543960292</v>
      </c>
      <c r="D93">
        <f t="shared" si="9"/>
        <v>15.302277349745808</v>
      </c>
      <c r="E93">
        <f t="shared" si="10"/>
        <v>14.414935702638587</v>
      </c>
      <c r="F93">
        <f t="shared" si="11"/>
        <v>-6.1009024668475575</v>
      </c>
    </row>
    <row r="94" spans="1:6" x14ac:dyDescent="0.2">
      <c r="A94">
        <v>42.320665182096207</v>
      </c>
      <c r="B94">
        <v>22.234275784456937</v>
      </c>
      <c r="C94">
        <v>9.3432204036362876</v>
      </c>
      <c r="D94">
        <f t="shared" si="9"/>
        <v>20.256950304244725</v>
      </c>
      <c r="E94">
        <f t="shared" si="10"/>
        <v>28.285497507635071</v>
      </c>
      <c r="F94">
        <f t="shared" si="11"/>
        <v>9.6449513795304753</v>
      </c>
    </row>
    <row r="95" spans="1:6" x14ac:dyDescent="0.2">
      <c r="A95">
        <v>26.905217700980444</v>
      </c>
      <c r="B95">
        <v>10.085407980348894</v>
      </c>
      <c r="C95">
        <v>5.4829166813197716</v>
      </c>
      <c r="D95">
        <f t="shared" si="9"/>
        <v>21.753396079568343</v>
      </c>
      <c r="E95">
        <f t="shared" si="10"/>
        <v>26.453153433240217</v>
      </c>
      <c r="F95">
        <f t="shared" si="11"/>
        <v>5.830618751654626</v>
      </c>
    </row>
    <row r="96" spans="1:6" x14ac:dyDescent="0.2">
      <c r="A96">
        <v>12.202227767356177</v>
      </c>
      <c r="B96">
        <v>4.092438097638107</v>
      </c>
      <c r="C96">
        <v>5.7139791607465185</v>
      </c>
      <c r="D96">
        <f t="shared" si="9"/>
        <v>21.034514551606343</v>
      </c>
      <c r="E96">
        <f t="shared" si="10"/>
        <v>31.791690160780206</v>
      </c>
      <c r="F96">
        <f t="shared" si="11"/>
        <v>-1.0317244834940453</v>
      </c>
    </row>
    <row r="97" spans="1:6" x14ac:dyDescent="0.2">
      <c r="A97">
        <v>1.6589714632843311</v>
      </c>
      <c r="B97">
        <v>3.320400272112467</v>
      </c>
      <c r="C97">
        <v>-2.8059049445340989</v>
      </c>
      <c r="D97">
        <f t="shared" si="9"/>
        <v>21.976790997901354</v>
      </c>
      <c r="E97">
        <f t="shared" si="10"/>
        <v>20.170581415553102</v>
      </c>
      <c r="F97">
        <f t="shared" si="11"/>
        <v>2.3768515374960941</v>
      </c>
    </row>
    <row r="98" spans="1:6" x14ac:dyDescent="0.2">
      <c r="A98">
        <v>11.927921804541342</v>
      </c>
      <c r="B98">
        <v>0.15552042241597785</v>
      </c>
      <c r="C98">
        <v>5.2554288175342023</v>
      </c>
      <c r="D98">
        <f t="shared" si="9"/>
        <v>33.270746527740556</v>
      </c>
      <c r="E98">
        <f t="shared" si="10"/>
        <v>23.051032631559565</v>
      </c>
      <c r="F98">
        <f t="shared" si="11"/>
        <v>-2.544720431748182</v>
      </c>
    </row>
    <row r="99" spans="1:6" x14ac:dyDescent="0.2">
      <c r="A99">
        <v>14.067665978755528</v>
      </c>
      <c r="B99">
        <v>0.52719654472901389</v>
      </c>
      <c r="C99">
        <v>7.8044155062608311</v>
      </c>
      <c r="D99">
        <f t="shared" si="9"/>
        <v>25.684117052971178</v>
      </c>
      <c r="E99">
        <f t="shared" si="10"/>
        <v>27.453683820863972</v>
      </c>
      <c r="F99">
        <f t="shared" si="11"/>
        <v>2.6945291345379374</v>
      </c>
    </row>
    <row r="100" spans="1:6" x14ac:dyDescent="0.2">
      <c r="A100">
        <v>1.8194470812705532</v>
      </c>
      <c r="B100">
        <v>0.88115543282498709</v>
      </c>
      <c r="C100">
        <v>3.8852165324513521</v>
      </c>
      <c r="D100">
        <f t="shared" si="9"/>
        <v>32.406416208649077</v>
      </c>
      <c r="E100">
        <f t="shared" si="10"/>
        <v>25.209792469856751</v>
      </c>
      <c r="F100">
        <f t="shared" si="11"/>
        <v>-2.1022715363512745</v>
      </c>
    </row>
    <row r="101" spans="1:6" x14ac:dyDescent="0.2">
      <c r="A101">
        <v>-1.5264822918219068</v>
      </c>
      <c r="B101">
        <v>-1.1342758392283381</v>
      </c>
      <c r="C101">
        <v>-3.4714657590658504</v>
      </c>
      <c r="D101">
        <f t="shared" si="9"/>
        <v>23.74522902103573</v>
      </c>
      <c r="E101">
        <f t="shared" si="10"/>
        <v>31.184650937374059</v>
      </c>
      <c r="F101">
        <f t="shared" si="11"/>
        <v>2.6336045636703886</v>
      </c>
    </row>
    <row r="102" spans="1:6" x14ac:dyDescent="0.2">
      <c r="A102">
        <v>-9.0050138982380901</v>
      </c>
      <c r="B102">
        <v>-0.15473501809910584</v>
      </c>
      <c r="C102">
        <v>-0.76817305069774022</v>
      </c>
      <c r="D102">
        <f t="shared" si="9"/>
        <v>29.379062453765759</v>
      </c>
      <c r="E102">
        <f t="shared" si="10"/>
        <v>6.8074833843223104</v>
      </c>
      <c r="F102">
        <f t="shared" si="11"/>
        <v>-2.5467456173146275</v>
      </c>
    </row>
    <row r="103" spans="1:6" x14ac:dyDescent="0.2">
      <c r="A103">
        <v>-4.8623380857289789</v>
      </c>
      <c r="B103">
        <v>-1.0710808325656407</v>
      </c>
      <c r="C103">
        <v>-4.3538449429487258</v>
      </c>
    </row>
    <row r="104" spans="1:6" x14ac:dyDescent="0.2">
      <c r="A104">
        <v>44.733157845556804</v>
      </c>
      <c r="B104">
        <v>23.00675082301553</v>
      </c>
      <c r="C104">
        <v>-11.736301176306085</v>
      </c>
    </row>
    <row r="105" spans="1:6" x14ac:dyDescent="0.2">
      <c r="A105">
        <v>40.122642019364108</v>
      </c>
      <c r="B105">
        <v>12.612899364852881</v>
      </c>
      <c r="C105">
        <v>8.3853611349502089</v>
      </c>
    </row>
    <row r="106" spans="1:6" x14ac:dyDescent="0.2">
      <c r="A106">
        <v>21.685131729164198</v>
      </c>
      <c r="B106">
        <v>4.3210032950229849</v>
      </c>
      <c r="C106">
        <v>8.6444596573111099</v>
      </c>
    </row>
    <row r="107" spans="1:6" x14ac:dyDescent="0.2">
      <c r="A107">
        <v>25.535455146842878</v>
      </c>
      <c r="B107">
        <v>9.2047251761126603</v>
      </c>
      <c r="C107">
        <v>8.4815851180364277</v>
      </c>
    </row>
    <row r="108" spans="1:6" x14ac:dyDescent="0.2">
      <c r="A108">
        <v>18.598718865810682</v>
      </c>
      <c r="B108">
        <v>10.343889842903042</v>
      </c>
      <c r="C108">
        <v>7.7397533856149892</v>
      </c>
    </row>
    <row r="109" spans="1:6" x14ac:dyDescent="0.2">
      <c r="A109">
        <v>24.289968480342239</v>
      </c>
      <c r="B109">
        <v>13.369058130593992</v>
      </c>
      <c r="C109">
        <v>8.6247885329713725</v>
      </c>
    </row>
    <row r="110" spans="1:6" x14ac:dyDescent="0.2">
      <c r="A110">
        <v>10.278500787710598</v>
      </c>
      <c r="B110">
        <v>20.647545811368452</v>
      </c>
      <c r="C110">
        <v>3.9770880075804982</v>
      </c>
    </row>
    <row r="111" spans="1:6" x14ac:dyDescent="0.2">
      <c r="A111">
        <v>14.414935702638587</v>
      </c>
      <c r="B111">
        <v>15.302277349745808</v>
      </c>
      <c r="C111">
        <v>-6.1009024668475575</v>
      </c>
    </row>
    <row r="112" spans="1:6" x14ac:dyDescent="0.2">
      <c r="A112">
        <v>28.285497507635071</v>
      </c>
      <c r="B112">
        <v>20.256950304244725</v>
      </c>
      <c r="C112">
        <v>9.6449513795304753</v>
      </c>
    </row>
    <row r="113" spans="1:3" x14ac:dyDescent="0.2">
      <c r="A113">
        <v>26.453153433240217</v>
      </c>
      <c r="B113">
        <v>21.753396079568343</v>
      </c>
      <c r="C113">
        <v>5.830618751654626</v>
      </c>
    </row>
    <row r="114" spans="1:3" x14ac:dyDescent="0.2">
      <c r="A114">
        <v>31.791690160780206</v>
      </c>
      <c r="B114">
        <v>21.034514551606343</v>
      </c>
      <c r="C114">
        <v>-1.0317244834940453</v>
      </c>
    </row>
    <row r="115" spans="1:3" x14ac:dyDescent="0.2">
      <c r="A115">
        <v>20.170581415553102</v>
      </c>
      <c r="B115">
        <v>21.976790997901354</v>
      </c>
      <c r="C115">
        <v>2.3768515374960941</v>
      </c>
    </row>
    <row r="116" spans="1:3" x14ac:dyDescent="0.2">
      <c r="A116">
        <v>23.051032631559565</v>
      </c>
      <c r="B116">
        <v>33.270746527740556</v>
      </c>
      <c r="C116">
        <v>-2.544720431748182</v>
      </c>
    </row>
    <row r="117" spans="1:3" x14ac:dyDescent="0.2">
      <c r="A117">
        <v>27.453683820863972</v>
      </c>
      <c r="B117">
        <v>25.684117052971178</v>
      </c>
      <c r="C117">
        <v>2.6945291345379374</v>
      </c>
    </row>
    <row r="118" spans="1:3" x14ac:dyDescent="0.2">
      <c r="A118">
        <v>25.209792469856751</v>
      </c>
      <c r="B118">
        <v>32.406416208649077</v>
      </c>
      <c r="C118">
        <v>-2.1022715363512745</v>
      </c>
    </row>
    <row r="119" spans="1:3" x14ac:dyDescent="0.2">
      <c r="A119">
        <v>31.184650937374059</v>
      </c>
      <c r="B119">
        <v>23.74522902103573</v>
      </c>
      <c r="C119">
        <v>2.6336045636703886</v>
      </c>
    </row>
    <row r="120" spans="1:3" x14ac:dyDescent="0.2">
      <c r="A120">
        <v>6.8074833843223104</v>
      </c>
      <c r="B120">
        <v>29.379062453765759</v>
      </c>
      <c r="C120">
        <v>-2.5467456173146275</v>
      </c>
    </row>
  </sheetData>
  <mergeCells count="2">
    <mergeCell ref="H7:I7"/>
    <mergeCell ref="H11:I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3E99-B961-0F42-A01B-E7C93F576D66}">
  <dimension ref="A1:AF120"/>
  <sheetViews>
    <sheetView topLeftCell="C1" zoomScale="107" zoomScaleNormal="136" workbookViewId="0">
      <selection activeCell="L23" sqref="L23"/>
    </sheetView>
  </sheetViews>
  <sheetFormatPr baseColWidth="10" defaultRowHeight="16" x14ac:dyDescent="0.2"/>
  <cols>
    <col min="4" max="6" width="13.6640625" bestFit="1" customWidth="1"/>
    <col min="7" max="7" width="13.6640625" customWidth="1"/>
    <col min="8" max="9" width="13.1640625" bestFit="1" customWidth="1"/>
    <col min="12" max="12" width="13.1640625" bestFit="1" customWidth="1"/>
  </cols>
  <sheetData>
    <row r="1" spans="1:29" ht="32" x14ac:dyDescent="0.4">
      <c r="G1" s="12"/>
      <c r="H1" s="12"/>
      <c r="I1" s="12"/>
      <c r="X1" s="39" t="s">
        <v>374</v>
      </c>
    </row>
    <row r="2" spans="1:29" x14ac:dyDescent="0.2">
      <c r="A2" t="s">
        <v>31</v>
      </c>
      <c r="B2" t="s">
        <v>32</v>
      </c>
      <c r="C2" t="s">
        <v>33</v>
      </c>
      <c r="D2" t="s">
        <v>43</v>
      </c>
      <c r="E2" t="s">
        <v>41</v>
      </c>
      <c r="F2" t="s">
        <v>42</v>
      </c>
      <c r="G2" t="s">
        <v>378</v>
      </c>
      <c r="H2" t="s">
        <v>379</v>
      </c>
      <c r="I2" t="s">
        <v>380</v>
      </c>
      <c r="X2" t="s">
        <v>6</v>
      </c>
    </row>
    <row r="3" spans="1:29" ht="17" thickBot="1" x14ac:dyDescent="0.25">
      <c r="A3">
        <v>10.367842947484185</v>
      </c>
      <c r="B3">
        <v>-2.7053047471710556</v>
      </c>
      <c r="C3">
        <v>8.1176527012013722</v>
      </c>
      <c r="D3">
        <f t="shared" ref="D3:D66" si="0">+IF(B3&gt;50,"",B3)</f>
        <v>-2.7053047471710556</v>
      </c>
      <c r="E3">
        <f t="shared" ref="E3:E66" si="1">+IF(D3="","",A3)</f>
        <v>10.367842947484185</v>
      </c>
      <c r="F3">
        <f t="shared" ref="F3:F66" si="2">+IF(D3="","",C3)</f>
        <v>8.1176527012013722</v>
      </c>
      <c r="G3" s="12"/>
      <c r="H3" s="12"/>
      <c r="I3" s="12"/>
    </row>
    <row r="4" spans="1:29" x14ac:dyDescent="0.2">
      <c r="A4">
        <v>-14.66034741918758</v>
      </c>
      <c r="B4">
        <v>7.5108603069693913</v>
      </c>
      <c r="C4">
        <v>-2.0358445988344798</v>
      </c>
      <c r="D4">
        <f t="shared" si="0"/>
        <v>7.5108603069693913</v>
      </c>
      <c r="E4">
        <f t="shared" si="1"/>
        <v>-14.66034741918758</v>
      </c>
      <c r="F4">
        <f t="shared" si="2"/>
        <v>-2.0358445988344798</v>
      </c>
      <c r="G4" s="12"/>
      <c r="H4" s="12"/>
      <c r="I4" s="12"/>
      <c r="X4" s="48" t="s">
        <v>7</v>
      </c>
      <c r="Y4" s="48"/>
    </row>
    <row r="5" spans="1:29" x14ac:dyDescent="0.2">
      <c r="A5">
        <v>26.326354510363537</v>
      </c>
      <c r="B5">
        <v>-2.8090124352285528</v>
      </c>
      <c r="C5">
        <v>13.371857558393252</v>
      </c>
      <c r="D5">
        <f t="shared" si="0"/>
        <v>-2.8090124352285528</v>
      </c>
      <c r="E5">
        <f t="shared" si="1"/>
        <v>26.326354510363537</v>
      </c>
      <c r="F5">
        <f t="shared" si="2"/>
        <v>13.371857558393252</v>
      </c>
      <c r="G5" s="12"/>
      <c r="H5" s="12"/>
      <c r="I5" s="12"/>
      <c r="X5" s="45" t="s">
        <v>8</v>
      </c>
      <c r="Y5" s="45">
        <v>0.96344462729759028</v>
      </c>
    </row>
    <row r="6" spans="1:29" ht="17" thickBot="1" x14ac:dyDescent="0.25">
      <c r="A6">
        <v>21.184399606027604</v>
      </c>
      <c r="B6">
        <v>-1.2284448135567061</v>
      </c>
      <c r="C6">
        <v>10.13346043913721</v>
      </c>
      <c r="D6">
        <f t="shared" si="0"/>
        <v>-1.2284448135567061</v>
      </c>
      <c r="E6">
        <f t="shared" si="1"/>
        <v>21.184399606027604</v>
      </c>
      <c r="F6">
        <f t="shared" si="2"/>
        <v>10.13346043913721</v>
      </c>
      <c r="G6" s="12">
        <v>43.218249644687745</v>
      </c>
      <c r="H6" s="12">
        <v>0.7680983110130768</v>
      </c>
      <c r="I6" s="12">
        <v>29.587126099897354</v>
      </c>
      <c r="X6" s="45" t="s">
        <v>9</v>
      </c>
      <c r="Y6" s="45">
        <v>0.92822554986859274</v>
      </c>
    </row>
    <row r="7" spans="1:29" x14ac:dyDescent="0.2">
      <c r="A7">
        <v>21.95005600357085</v>
      </c>
      <c r="B7">
        <v>6.934595805567767</v>
      </c>
      <c r="C7">
        <v>12.465231098339302</v>
      </c>
      <c r="D7">
        <f t="shared" si="0"/>
        <v>6.934595805567767</v>
      </c>
      <c r="E7">
        <f t="shared" si="1"/>
        <v>21.95005600357085</v>
      </c>
      <c r="F7">
        <f t="shared" si="2"/>
        <v>12.465231098339302</v>
      </c>
      <c r="G7" s="12">
        <v>54.800462700774411</v>
      </c>
      <c r="H7" s="12">
        <v>10.407998863751899</v>
      </c>
      <c r="I7" s="12">
        <v>33.934704497035284</v>
      </c>
      <c r="K7" s="20" t="s">
        <v>371</v>
      </c>
      <c r="L7" s="20"/>
      <c r="M7" s="3" t="s">
        <v>25</v>
      </c>
      <c r="X7" s="45" t="s">
        <v>10</v>
      </c>
      <c r="Y7" s="45">
        <v>0.92747002934089373</v>
      </c>
    </row>
    <row r="8" spans="1:29" x14ac:dyDescent="0.2">
      <c r="A8">
        <v>-5.0909196053655847</v>
      </c>
      <c r="B8">
        <v>2.2265378109402434</v>
      </c>
      <c r="C8">
        <v>4.9082100104836712</v>
      </c>
      <c r="D8">
        <f t="shared" si="0"/>
        <v>2.2265378109402434</v>
      </c>
      <c r="E8">
        <f t="shared" si="1"/>
        <v>-5.0909196053655847</v>
      </c>
      <c r="F8">
        <f t="shared" si="2"/>
        <v>4.9082100104836712</v>
      </c>
      <c r="G8" s="12">
        <v>64.369890514596406</v>
      </c>
      <c r="H8" s="12">
        <v>5.1236763677227515</v>
      </c>
      <c r="I8" s="12">
        <v>40.878759106353435</v>
      </c>
      <c r="K8" s="45" t="s">
        <v>17</v>
      </c>
      <c r="L8" s="45">
        <v>20.889534528181301</v>
      </c>
      <c r="M8" s="9">
        <v>4.9779128542619692E-11</v>
      </c>
      <c r="X8" s="45" t="s">
        <v>11</v>
      </c>
      <c r="Y8" s="45">
        <v>24.18699087941426</v>
      </c>
    </row>
    <row r="9" spans="1:29" ht="17" thickBot="1" x14ac:dyDescent="0.25">
      <c r="A9">
        <v>1.3730192811902242</v>
      </c>
      <c r="B9">
        <v>1.0152371464020149</v>
      </c>
      <c r="C9">
        <v>2.0876488502073798</v>
      </c>
      <c r="D9">
        <f t="shared" si="0"/>
        <v>1.0152371464020149</v>
      </c>
      <c r="E9">
        <f t="shared" si="1"/>
        <v>1.3730192811902242</v>
      </c>
      <c r="F9">
        <f t="shared" si="2"/>
        <v>2.0876488502073798</v>
      </c>
      <c r="G9" s="12">
        <v>39.416555285423094</v>
      </c>
      <c r="H9" s="12">
        <v>8.9479259493533192</v>
      </c>
      <c r="I9" s="12">
        <v>29.594550398167563</v>
      </c>
      <c r="K9" s="46" t="s">
        <v>30</v>
      </c>
      <c r="L9" s="46">
        <v>0.89121344287781024</v>
      </c>
      <c r="M9" s="5">
        <v>3.85773264240751E-56</v>
      </c>
      <c r="X9" s="46" t="s">
        <v>12</v>
      </c>
      <c r="Y9" s="46">
        <v>97</v>
      </c>
    </row>
    <row r="10" spans="1:29" ht="17" thickBot="1" x14ac:dyDescent="0.25">
      <c r="A10">
        <v>18.484362622666417</v>
      </c>
      <c r="B10">
        <v>2.7786846712206881</v>
      </c>
      <c r="C10">
        <v>9.3465728005677207</v>
      </c>
      <c r="D10">
        <f t="shared" si="0"/>
        <v>2.7786846712206881</v>
      </c>
      <c r="E10">
        <f t="shared" si="1"/>
        <v>18.484362622666417</v>
      </c>
      <c r="F10">
        <f t="shared" si="2"/>
        <v>9.3465728005677207</v>
      </c>
      <c r="G10" s="12">
        <v>36.716518302061907</v>
      </c>
      <c r="H10" s="12">
        <v>12.955055434130713</v>
      </c>
      <c r="I10" s="12">
        <v>28.807662759598074</v>
      </c>
    </row>
    <row r="11" spans="1:29" ht="17" thickBot="1" x14ac:dyDescent="0.25">
      <c r="A11">
        <v>23.665388941254939</v>
      </c>
      <c r="B11">
        <v>0.77260234943210548</v>
      </c>
      <c r="C11">
        <v>4.8170079028787782</v>
      </c>
      <c r="D11">
        <f t="shared" si="0"/>
        <v>0.77260234943210548</v>
      </c>
      <c r="E11">
        <f t="shared" si="1"/>
        <v>23.665388941254939</v>
      </c>
      <c r="F11">
        <f t="shared" si="2"/>
        <v>4.8170079028787782</v>
      </c>
      <c r="G11" s="12">
        <v>38.431851239745995</v>
      </c>
      <c r="H11" s="12">
        <v>6.7930619779950518</v>
      </c>
      <c r="I11" s="12">
        <v>21.15943956413755</v>
      </c>
      <c r="K11" s="20" t="s">
        <v>370</v>
      </c>
      <c r="L11" s="20"/>
      <c r="M11" s="3" t="s">
        <v>25</v>
      </c>
      <c r="X11" t="s">
        <v>13</v>
      </c>
    </row>
    <row r="12" spans="1:29" x14ac:dyDescent="0.2">
      <c r="A12">
        <v>9.2957876177354848</v>
      </c>
      <c r="B12">
        <v>3.1812831712070277</v>
      </c>
      <c r="C12">
        <v>7.0217638990609288</v>
      </c>
      <c r="D12">
        <f t="shared" si="0"/>
        <v>3.1812831712070277</v>
      </c>
      <c r="E12">
        <f t="shared" si="1"/>
        <v>9.2957876177354848</v>
      </c>
      <c r="F12">
        <f t="shared" si="2"/>
        <v>7.0217638990609288</v>
      </c>
      <c r="G12" s="12">
        <v>52.818558462847065</v>
      </c>
      <c r="H12" s="12">
        <v>7.7478073382618362</v>
      </c>
      <c r="I12" s="12">
        <v>23.272993452714807</v>
      </c>
      <c r="K12" s="45" t="s">
        <v>17</v>
      </c>
      <c r="L12" s="45">
        <v>13.915332130514614</v>
      </c>
      <c r="M12" s="9">
        <v>3.8964265091395241E-17</v>
      </c>
      <c r="X12" s="47"/>
      <c r="Y12" s="47" t="s">
        <v>18</v>
      </c>
      <c r="Z12" s="47" t="s">
        <v>19</v>
      </c>
      <c r="AA12" s="47" t="s">
        <v>20</v>
      </c>
      <c r="AB12" s="47" t="s">
        <v>21</v>
      </c>
      <c r="AC12" s="47" t="s">
        <v>22</v>
      </c>
    </row>
    <row r="13" spans="1:29" ht="17" thickBot="1" x14ac:dyDescent="0.25">
      <c r="A13">
        <v>-0.63607665618086173</v>
      </c>
      <c r="B13">
        <v>-1.8054652911818181</v>
      </c>
      <c r="C13">
        <v>1.7817611240914744</v>
      </c>
      <c r="D13">
        <f t="shared" si="0"/>
        <v>-1.8054652911818181</v>
      </c>
      <c r="E13">
        <f t="shared" si="1"/>
        <v>-0.63607665618086173</v>
      </c>
      <c r="F13">
        <f t="shared" si="2"/>
        <v>1.7817611240914744</v>
      </c>
      <c r="G13" s="12">
        <v>50.809462525475979</v>
      </c>
      <c r="H13" s="12">
        <v>4.9271049006780032</v>
      </c>
      <c r="I13" s="12">
        <v>22.967105726598902</v>
      </c>
      <c r="K13" s="46" t="s">
        <v>30</v>
      </c>
      <c r="L13" s="46">
        <v>-2.9717740563238162E-3</v>
      </c>
      <c r="M13" s="5">
        <v>0.80814643863995361</v>
      </c>
      <c r="X13" s="45" t="s">
        <v>14</v>
      </c>
      <c r="Y13" s="45">
        <v>1</v>
      </c>
      <c r="Z13" s="45">
        <v>718738.5371257579</v>
      </c>
      <c r="AA13" s="45">
        <v>718738.5371257579</v>
      </c>
      <c r="AB13" s="45">
        <v>1228.5907739602403</v>
      </c>
      <c r="AC13" s="45">
        <v>3.8577326424073457E-56</v>
      </c>
    </row>
    <row r="14" spans="1:29" x14ac:dyDescent="0.2">
      <c r="A14">
        <v>13.614874831501567</v>
      </c>
      <c r="B14">
        <v>5.847895404842518</v>
      </c>
      <c r="C14">
        <v>7.8524225227901923</v>
      </c>
      <c r="D14">
        <f t="shared" si="0"/>
        <v>5.847895404842518</v>
      </c>
      <c r="E14">
        <f t="shared" si="1"/>
        <v>13.614874831501567</v>
      </c>
      <c r="F14">
        <f t="shared" si="2"/>
        <v>7.8524225227901923</v>
      </c>
      <c r="G14" s="12">
        <v>45.939974734311129</v>
      </c>
      <c r="H14" s="12">
        <v>7.9963156342998332</v>
      </c>
      <c r="I14" s="12">
        <v>21.472955448821374</v>
      </c>
      <c r="X14" s="45" t="s">
        <v>15</v>
      </c>
      <c r="Y14" s="45">
        <v>95</v>
      </c>
      <c r="Z14" s="45">
        <v>55576.000141082521</v>
      </c>
      <c r="AA14" s="45">
        <v>585.01052780086866</v>
      </c>
      <c r="AB14" s="45"/>
      <c r="AC14" s="45"/>
    </row>
    <row r="15" spans="1:29" ht="17" thickBot="1" x14ac:dyDescent="0.25">
      <c r="A15">
        <v>-22.672992694543659</v>
      </c>
      <c r="B15">
        <v>1.0918693805116675</v>
      </c>
      <c r="C15">
        <v>1.0352944254290009</v>
      </c>
      <c r="D15">
        <f t="shared" si="0"/>
        <v>1.0918693805116675</v>
      </c>
      <c r="E15">
        <f t="shared" si="1"/>
        <v>-22.672992694543659</v>
      </c>
      <c r="F15">
        <f t="shared" si="2"/>
        <v>1.0352944254290009</v>
      </c>
      <c r="G15" s="12">
        <v>-0.39840690148746916</v>
      </c>
      <c r="H15" s="12">
        <v>8.3155826653793952</v>
      </c>
      <c r="I15" s="12">
        <v>17.691241971371596</v>
      </c>
      <c r="X15" s="46" t="s">
        <v>16</v>
      </c>
      <c r="Y15" s="46">
        <v>96</v>
      </c>
      <c r="Z15" s="46">
        <v>774314.53726684046</v>
      </c>
      <c r="AA15" s="46"/>
      <c r="AB15" s="46"/>
      <c r="AC15" s="46"/>
    </row>
    <row r="16" spans="1:29" ht="17" thickBot="1" x14ac:dyDescent="0.25">
      <c r="A16">
        <v>-2.8341978002275781</v>
      </c>
      <c r="B16">
        <v>0</v>
      </c>
      <c r="C16">
        <v>-10.932649970084718</v>
      </c>
      <c r="D16">
        <f t="shared" si="0"/>
        <v>0</v>
      </c>
      <c r="E16">
        <f t="shared" si="1"/>
        <v>-2.8341978002275781</v>
      </c>
      <c r="F16">
        <f t="shared" si="2"/>
        <v>-10.932649970084718</v>
      </c>
      <c r="G16" s="12">
        <v>-12.528392319450532</v>
      </c>
      <c r="H16" s="12">
        <v>5.1342994941723674</v>
      </c>
      <c r="I16" s="12">
        <v>-0.26317189777405048</v>
      </c>
    </row>
    <row r="17" spans="1:32" x14ac:dyDescent="0.2">
      <c r="A17">
        <v>2.2335953942063114</v>
      </c>
      <c r="B17">
        <v>7.5018120368440577</v>
      </c>
      <c r="C17">
        <v>0.52565301860365565</v>
      </c>
      <c r="D17">
        <f t="shared" si="0"/>
        <v>7.5018120368440577</v>
      </c>
      <c r="E17">
        <f t="shared" si="1"/>
        <v>2.2335953942063114</v>
      </c>
      <c r="F17">
        <f t="shared" si="2"/>
        <v>0.52565301860365565</v>
      </c>
      <c r="G17" s="12">
        <v>-9.6587202690633589</v>
      </c>
      <c r="H17" s="12">
        <v>14.441576822198243</v>
      </c>
      <c r="I17" s="12">
        <v>-1.5192800032618692</v>
      </c>
      <c r="X17" s="47"/>
      <c r="Y17" s="47" t="s">
        <v>23</v>
      </c>
      <c r="Z17" s="47" t="s">
        <v>11</v>
      </c>
      <c r="AA17" s="47" t="s">
        <v>24</v>
      </c>
      <c r="AB17" s="47" t="s">
        <v>25</v>
      </c>
      <c r="AC17" s="47" t="s">
        <v>26</v>
      </c>
      <c r="AD17" s="47" t="s">
        <v>27</v>
      </c>
      <c r="AE17" s="47" t="s">
        <v>28</v>
      </c>
      <c r="AF17" s="47" t="s">
        <v>29</v>
      </c>
    </row>
    <row r="18" spans="1:32" x14ac:dyDescent="0.2">
      <c r="A18">
        <v>4.3228734550821102</v>
      </c>
      <c r="B18">
        <v>7.1005736998319691</v>
      </c>
      <c r="C18">
        <v>-2.9204979974570833</v>
      </c>
      <c r="D18">
        <f t="shared" si="0"/>
        <v>7.1005736998319691</v>
      </c>
      <c r="E18">
        <f t="shared" si="1"/>
        <v>4.3228734550821102</v>
      </c>
      <c r="F18">
        <f t="shared" si="2"/>
        <v>-2.9204979974570833</v>
      </c>
      <c r="G18" s="12">
        <v>-18.950721645482815</v>
      </c>
      <c r="H18" s="12">
        <v>15.694255117187694</v>
      </c>
      <c r="I18" s="12">
        <v>-12.292200523509145</v>
      </c>
      <c r="X18" s="45" t="s">
        <v>17</v>
      </c>
      <c r="Y18" s="45">
        <v>20.889534528181301</v>
      </c>
      <c r="Z18" s="45">
        <v>2.816219772522925</v>
      </c>
      <c r="AA18" s="45">
        <v>7.4175796690282105</v>
      </c>
      <c r="AB18" s="45">
        <v>4.9779128542619692E-11</v>
      </c>
      <c r="AC18" s="45">
        <v>15.298631398688141</v>
      </c>
      <c r="AD18" s="45">
        <v>26.480437657674461</v>
      </c>
      <c r="AE18" s="45">
        <v>15.298631398688141</v>
      </c>
      <c r="AF18" s="45">
        <v>26.480437657674461</v>
      </c>
    </row>
    <row r="19" spans="1:32" ht="17" thickBot="1" x14ac:dyDescent="0.25">
      <c r="A19">
        <v>11.092194527643784</v>
      </c>
      <c r="B19">
        <v>15.746743245325234</v>
      </c>
      <c r="C19">
        <v>-8.449705802291696</v>
      </c>
      <c r="D19">
        <f t="shared" si="0"/>
        <v>15.746743245325234</v>
      </c>
      <c r="E19">
        <f t="shared" si="1"/>
        <v>11.092194527643784</v>
      </c>
      <c r="F19">
        <f t="shared" si="2"/>
        <v>-8.449705802291696</v>
      </c>
      <c r="G19" s="12">
        <v>14.814465576704627</v>
      </c>
      <c r="H19" s="12">
        <v>30.349128982001261</v>
      </c>
      <c r="I19" s="12">
        <v>-21.777200751229842</v>
      </c>
      <c r="X19" s="46" t="s">
        <v>30</v>
      </c>
      <c r="Y19" s="46">
        <v>0.89121344287781024</v>
      </c>
      <c r="Z19" s="46">
        <v>2.5426003582419462E-2</v>
      </c>
      <c r="AA19" s="46">
        <v>35.051259235015216</v>
      </c>
      <c r="AB19" s="46">
        <v>3.85773264240751E-56</v>
      </c>
      <c r="AC19" s="46">
        <v>0.84073644375067758</v>
      </c>
      <c r="AD19" s="46">
        <v>0.9416904420049429</v>
      </c>
      <c r="AE19" s="46">
        <v>0.84073644375067758</v>
      </c>
      <c r="AF19" s="46">
        <v>0.9416904420049429</v>
      </c>
    </row>
    <row r="20" spans="1:32" x14ac:dyDescent="0.2">
      <c r="A20">
        <v>25.598889422160553</v>
      </c>
      <c r="B20">
        <v>23.251048883845016</v>
      </c>
      <c r="C20">
        <v>16.833200548407667</v>
      </c>
      <c r="D20">
        <f t="shared" si="0"/>
        <v>23.251048883845016</v>
      </c>
      <c r="E20">
        <f t="shared" si="1"/>
        <v>25.598889422160553</v>
      </c>
      <c r="F20">
        <f t="shared" si="2"/>
        <v>16.833200548407667</v>
      </c>
      <c r="G20" s="12">
        <v>43.247552799092759</v>
      </c>
      <c r="H20" s="12">
        <v>53.600177865846277</v>
      </c>
      <c r="I20" s="12">
        <v>5.9886497672625438</v>
      </c>
    </row>
    <row r="21" spans="1:32" ht="32" x14ac:dyDescent="0.4">
      <c r="A21">
        <v>7.0723551543512286</v>
      </c>
      <c r="B21">
        <v>-6.2698594215564896</v>
      </c>
      <c r="C21">
        <v>3.6122959414047529</v>
      </c>
      <c r="D21">
        <f t="shared" si="0"/>
        <v>-6.2698594215564896</v>
      </c>
      <c r="E21">
        <f t="shared" si="1"/>
        <v>7.0723551543512286</v>
      </c>
      <c r="F21">
        <f t="shared" si="2"/>
        <v>3.6122959414047529</v>
      </c>
      <c r="G21" s="12">
        <v>48.086312559237676</v>
      </c>
      <c r="H21" s="12">
        <v>39.82850640744573</v>
      </c>
      <c r="I21" s="12">
        <v>9.075292690063641</v>
      </c>
      <c r="X21" s="39" t="s">
        <v>373</v>
      </c>
    </row>
    <row r="22" spans="1:32" x14ac:dyDescent="0.2">
      <c r="A22">
        <v>6.2053988959931417E-2</v>
      </c>
      <c r="B22">
        <v>15.825987257739271</v>
      </c>
      <c r="C22">
        <v>7.0249702079173915</v>
      </c>
      <c r="D22">
        <f t="shared" si="0"/>
        <v>15.825987257739271</v>
      </c>
      <c r="E22">
        <f t="shared" si="1"/>
        <v>6.2053988959931417E-2</v>
      </c>
      <c r="F22">
        <f t="shared" si="2"/>
        <v>7.0249702079173915</v>
      </c>
      <c r="G22" s="12">
        <v>43.825493093115497</v>
      </c>
      <c r="H22" s="12">
        <v>48.553919965353032</v>
      </c>
      <c r="I22" s="12">
        <v>19.020760895438116</v>
      </c>
    </row>
    <row r="23" spans="1:32" x14ac:dyDescent="0.2">
      <c r="A23">
        <v>-16.632121544751399</v>
      </c>
      <c r="B23">
        <v>-11.819110283618173</v>
      </c>
      <c r="C23">
        <v>2.5251975236267654</v>
      </c>
      <c r="D23">
        <f t="shared" si="0"/>
        <v>-11.819110283618173</v>
      </c>
      <c r="E23">
        <f t="shared" si="1"/>
        <v>-16.632121544751399</v>
      </c>
      <c r="F23">
        <f t="shared" si="2"/>
        <v>2.5251975236267654</v>
      </c>
      <c r="G23" s="12">
        <v>16.101177020720314</v>
      </c>
      <c r="H23" s="12">
        <v>20.988066436409625</v>
      </c>
      <c r="I23" s="12">
        <v>29.995664221356577</v>
      </c>
    </row>
    <row r="24" spans="1:32" x14ac:dyDescent="0.2">
      <c r="A24">
        <v>6.1098545265128479</v>
      </c>
      <c r="B24">
        <v>-17.22565276321788</v>
      </c>
      <c r="C24">
        <v>7.6948146832348741</v>
      </c>
      <c r="D24">
        <f t="shared" si="0"/>
        <v>-17.22565276321788</v>
      </c>
      <c r="E24">
        <f t="shared" si="1"/>
        <v>6.1098545265128479</v>
      </c>
      <c r="F24">
        <f t="shared" si="2"/>
        <v>7.6948146832348741</v>
      </c>
      <c r="G24" s="12">
        <v>-3.3878578749273913</v>
      </c>
      <c r="H24" s="12">
        <v>-19.488635210653271</v>
      </c>
      <c r="I24" s="12">
        <v>20.857278356183784</v>
      </c>
      <c r="X24" t="s">
        <v>6</v>
      </c>
    </row>
    <row r="25" spans="1:32" ht="17" thickBot="1" x14ac:dyDescent="0.25">
      <c r="A25">
        <v>19.249249185337014</v>
      </c>
      <c r="B25">
        <v>-1.8635131843613095</v>
      </c>
      <c r="C25">
        <v>10.450993037568601</v>
      </c>
      <c r="D25">
        <f t="shared" si="0"/>
        <v>-1.8635131843613095</v>
      </c>
      <c r="E25">
        <f t="shared" si="1"/>
        <v>19.249249185337014</v>
      </c>
      <c r="F25">
        <f t="shared" si="2"/>
        <v>10.450993037568601</v>
      </c>
      <c r="G25" s="12">
        <v>8.7890361560583941</v>
      </c>
      <c r="H25" s="12">
        <v>-15.082288973458091</v>
      </c>
      <c r="I25" s="12">
        <v>27.695975452347632</v>
      </c>
    </row>
    <row r="26" spans="1:32" x14ac:dyDescent="0.2">
      <c r="A26">
        <v>2.3596600438397175</v>
      </c>
      <c r="B26">
        <v>1.8635131843613095</v>
      </c>
      <c r="C26">
        <v>7.5108213227819576</v>
      </c>
      <c r="D26">
        <f t="shared" si="0"/>
        <v>1.8635131843613095</v>
      </c>
      <c r="E26">
        <f t="shared" si="1"/>
        <v>2.3596600438397175</v>
      </c>
      <c r="F26">
        <f t="shared" si="2"/>
        <v>7.5108213227819576</v>
      </c>
      <c r="G26" s="12">
        <v>11.08664221093818</v>
      </c>
      <c r="H26" s="12">
        <v>-29.044763046836053</v>
      </c>
      <c r="I26" s="12">
        <v>28.181826567212198</v>
      </c>
      <c r="X26" s="48" t="s">
        <v>7</v>
      </c>
      <c r="Y26" s="48"/>
    </row>
    <row r="27" spans="1:32" x14ac:dyDescent="0.2">
      <c r="A27">
        <v>-3.0442035041899018</v>
      </c>
      <c r="B27">
        <v>-2.7566829832654349</v>
      </c>
      <c r="C27">
        <v>-0.41838241743228366</v>
      </c>
      <c r="D27">
        <f t="shared" si="0"/>
        <v>-2.7566829832654349</v>
      </c>
      <c r="E27">
        <f t="shared" si="1"/>
        <v>-3.0442035041899018</v>
      </c>
      <c r="F27">
        <f t="shared" si="2"/>
        <v>-0.41838241743228366</v>
      </c>
      <c r="G27" s="12">
        <v>24.674560251499678</v>
      </c>
      <c r="H27" s="12">
        <v>-19.982335746483315</v>
      </c>
      <c r="I27" s="12">
        <v>25.238246626153149</v>
      </c>
      <c r="X27" s="45" t="s">
        <v>8</v>
      </c>
      <c r="Y27" s="45">
        <v>2.4974340416595058E-2</v>
      </c>
    </row>
    <row r="28" spans="1:32" x14ac:dyDescent="0.2">
      <c r="A28">
        <v>8.5531557162093819</v>
      </c>
      <c r="B28">
        <v>-2.9413885206295731</v>
      </c>
      <c r="C28">
        <v>4.7088496898773258</v>
      </c>
      <c r="D28">
        <f t="shared" si="0"/>
        <v>-2.9413885206295731</v>
      </c>
      <c r="E28">
        <f t="shared" si="1"/>
        <v>8.5531557162093819</v>
      </c>
      <c r="F28">
        <f t="shared" si="2"/>
        <v>4.7088496898773258</v>
      </c>
      <c r="G28" s="12">
        <v>27.117861441196212</v>
      </c>
      <c r="H28" s="12">
        <v>-5.698071503895008</v>
      </c>
      <c r="I28" s="12">
        <v>22.252281632795601</v>
      </c>
      <c r="X28" s="45" t="s">
        <v>9</v>
      </c>
      <c r="Y28" s="45">
        <v>6.2371767924397344E-4</v>
      </c>
    </row>
    <row r="29" spans="1:32" x14ac:dyDescent="0.2">
      <c r="A29">
        <v>6.2631817512478705</v>
      </c>
      <c r="B29">
        <v>-1.0359085312948935</v>
      </c>
      <c r="C29">
        <v>6.8528277417653882</v>
      </c>
      <c r="D29">
        <f t="shared" si="0"/>
        <v>-1.0359085312948935</v>
      </c>
      <c r="E29">
        <f t="shared" si="1"/>
        <v>6.2631817512478705</v>
      </c>
      <c r="F29">
        <f t="shared" si="2"/>
        <v>6.8528277417653882</v>
      </c>
      <c r="G29" s="12">
        <v>14.131794007107068</v>
      </c>
      <c r="H29" s="12">
        <v>-4.870466850828592</v>
      </c>
      <c r="I29" s="12">
        <v>18.654116336992388</v>
      </c>
      <c r="X29" s="45" t="s">
        <v>10</v>
      </c>
      <c r="Y29" s="45">
        <v>-9.896032660974512E-3</v>
      </c>
    </row>
    <row r="30" spans="1:32" x14ac:dyDescent="0.2">
      <c r="A30">
        <v>7.0045295447799916</v>
      </c>
      <c r="B30">
        <v>-0.93795781440988435</v>
      </c>
      <c r="C30">
        <v>6.0084095153095873</v>
      </c>
      <c r="D30">
        <f t="shared" si="0"/>
        <v>-0.93795781440988435</v>
      </c>
      <c r="E30">
        <f t="shared" si="1"/>
        <v>7.0045295447799916</v>
      </c>
      <c r="F30">
        <f t="shared" si="2"/>
        <v>6.0084095153095873</v>
      </c>
      <c r="G30" s="12">
        <v>18.776663508047342</v>
      </c>
      <c r="H30" s="12">
        <v>-7.6719378495997859</v>
      </c>
      <c r="I30" s="12">
        <v>17.151704529520018</v>
      </c>
      <c r="X30" s="45" t="s">
        <v>11</v>
      </c>
      <c r="Y30" s="45">
        <v>11.609892897959556</v>
      </c>
    </row>
    <row r="31" spans="1:32" ht="17" thickBot="1" x14ac:dyDescent="0.25">
      <c r="A31">
        <v>-6.4630564029622306</v>
      </c>
      <c r="B31">
        <v>0.93795781440988435</v>
      </c>
      <c r="C31">
        <v>4.5059536049073756</v>
      </c>
      <c r="D31">
        <f t="shared" si="0"/>
        <v>0.93795781440988435</v>
      </c>
      <c r="E31">
        <f t="shared" si="1"/>
        <v>-6.4630564029622306</v>
      </c>
      <c r="F31">
        <f t="shared" si="2"/>
        <v>4.5059536049073756</v>
      </c>
      <c r="G31" s="12">
        <v>15.357810609275013</v>
      </c>
      <c r="H31" s="12">
        <v>-3.9772970519244666</v>
      </c>
      <c r="I31" s="12">
        <v>22.076040551859677</v>
      </c>
      <c r="X31" s="46" t="s">
        <v>12</v>
      </c>
      <c r="Y31" s="46">
        <v>97</v>
      </c>
    </row>
    <row r="32" spans="1:32" x14ac:dyDescent="0.2">
      <c r="A32">
        <v>-1.8831081726405685</v>
      </c>
      <c r="B32">
        <v>1.0359085312948935</v>
      </c>
      <c r="C32">
        <v>-4.2255517954226107</v>
      </c>
      <c r="D32">
        <f t="shared" si="0"/>
        <v>1.0359085312948935</v>
      </c>
      <c r="E32">
        <f t="shared" si="1"/>
        <v>-1.8831081726405685</v>
      </c>
      <c r="F32">
        <f t="shared" si="2"/>
        <v>-4.2255517954226107</v>
      </c>
      <c r="G32" s="12">
        <v>4.9215467204250629</v>
      </c>
      <c r="H32" s="12">
        <v>0</v>
      </c>
      <c r="I32" s="12">
        <v>13.14163906655974</v>
      </c>
    </row>
    <row r="33" spans="1:32" ht="17" thickBot="1" x14ac:dyDescent="0.25">
      <c r="A33">
        <v>-16.025565383771223</v>
      </c>
      <c r="B33">
        <v>-15.001331356129555</v>
      </c>
      <c r="C33">
        <v>-7.1934663001471222</v>
      </c>
      <c r="D33">
        <f t="shared" si="0"/>
        <v>-15.001331356129555</v>
      </c>
      <c r="E33">
        <f t="shared" si="1"/>
        <v>-16.025565383771223</v>
      </c>
      <c r="F33">
        <f t="shared" si="2"/>
        <v>-7.1934663001471222</v>
      </c>
      <c r="G33" s="12">
        <v>-17.367200414594031</v>
      </c>
      <c r="H33" s="12">
        <v>-13.965422824834661</v>
      </c>
      <c r="I33" s="12">
        <v>-0.90465497535276995</v>
      </c>
      <c r="X33" t="s">
        <v>13</v>
      </c>
    </row>
    <row r="34" spans="1:32" x14ac:dyDescent="0.2">
      <c r="A34">
        <v>4.1972242889427136</v>
      </c>
      <c r="B34">
        <v>-10.848494385660956</v>
      </c>
      <c r="C34">
        <v>-3.3689869102341063</v>
      </c>
      <c r="D34">
        <f t="shared" si="0"/>
        <v>-10.848494385660956</v>
      </c>
      <c r="E34">
        <f t="shared" si="1"/>
        <v>4.1972242889427136</v>
      </c>
      <c r="F34">
        <f t="shared" si="2"/>
        <v>-3.3689869102341063</v>
      </c>
      <c r="G34" s="12">
        <v>-20.174505670431309</v>
      </c>
      <c r="H34" s="12">
        <v>-23.875959396085733</v>
      </c>
      <c r="I34" s="12">
        <v>-10.282051400896464</v>
      </c>
      <c r="X34" s="47"/>
      <c r="Y34" s="47" t="s">
        <v>18</v>
      </c>
      <c r="Z34" s="47" t="s">
        <v>19</v>
      </c>
      <c r="AA34" s="47" t="s">
        <v>20</v>
      </c>
      <c r="AB34" s="47" t="s">
        <v>21</v>
      </c>
      <c r="AC34" s="47" t="s">
        <v>22</v>
      </c>
    </row>
    <row r="35" spans="1:32" x14ac:dyDescent="0.2">
      <c r="A35">
        <v>4.8897408525800046</v>
      </c>
      <c r="B35">
        <v>12.03874032716854</v>
      </c>
      <c r="C35">
        <v>4.5924008010649331</v>
      </c>
      <c r="D35">
        <f t="shared" si="0"/>
        <v>12.03874032716854</v>
      </c>
      <c r="E35">
        <f t="shared" si="1"/>
        <v>4.8897408525800046</v>
      </c>
      <c r="F35">
        <f t="shared" si="2"/>
        <v>4.5924008010649331</v>
      </c>
      <c r="G35" s="12">
        <v>-8.8217084148890734</v>
      </c>
      <c r="H35" s="12">
        <v>-12.775176883327077</v>
      </c>
      <c r="I35" s="12">
        <v>-10.195604204738906</v>
      </c>
      <c r="X35" s="45" t="s">
        <v>14</v>
      </c>
      <c r="Y35" s="45">
        <v>1</v>
      </c>
      <c r="Z35" s="45">
        <v>7.9916977068187407</v>
      </c>
      <c r="AA35" s="45">
        <v>7.9916977068187407</v>
      </c>
      <c r="AB35" s="45">
        <v>5.9290159849080544E-2</v>
      </c>
      <c r="AC35" s="45">
        <v>0.80814643864005309</v>
      </c>
    </row>
    <row r="36" spans="1:32" x14ac:dyDescent="0.2">
      <c r="A36">
        <v>0.32119941961745724</v>
      </c>
      <c r="B36">
        <v>-12.03874032716854</v>
      </c>
      <c r="C36">
        <v>7.5971993450494324</v>
      </c>
      <c r="D36">
        <f t="shared" si="0"/>
        <v>-12.03874032716854</v>
      </c>
      <c r="E36">
        <f t="shared" si="1"/>
        <v>0.32119941961745724</v>
      </c>
      <c r="F36">
        <f t="shared" si="2"/>
        <v>7.5971993450494324</v>
      </c>
      <c r="G36" s="12">
        <v>-6.6174008226310477</v>
      </c>
      <c r="H36" s="12">
        <v>-25.849825741790511</v>
      </c>
      <c r="I36" s="12">
        <v>1.627146935733137</v>
      </c>
      <c r="X36" s="45" t="s">
        <v>15</v>
      </c>
      <c r="Y36" s="45">
        <v>95</v>
      </c>
      <c r="Z36" s="45">
        <v>12805.013244698715</v>
      </c>
      <c r="AA36" s="45">
        <v>134.78961310209175</v>
      </c>
      <c r="AB36" s="45"/>
      <c r="AC36" s="45"/>
    </row>
    <row r="37" spans="1:32" ht="17" thickBot="1" x14ac:dyDescent="0.25">
      <c r="A37">
        <v>0.74547736080212701</v>
      </c>
      <c r="B37">
        <v>5.8103919564256756</v>
      </c>
      <c r="C37">
        <v>4.2574687398104771</v>
      </c>
      <c r="D37">
        <f t="shared" si="0"/>
        <v>5.8103919564256756</v>
      </c>
      <c r="E37">
        <f t="shared" si="1"/>
        <v>0.74547736080212701</v>
      </c>
      <c r="F37">
        <f t="shared" si="2"/>
        <v>4.2574687398104771</v>
      </c>
      <c r="G37" s="12">
        <v>10.153641921942302</v>
      </c>
      <c r="H37" s="12">
        <v>-5.0381024292352805</v>
      </c>
      <c r="I37" s="12">
        <v>13.078081975690736</v>
      </c>
      <c r="X37" s="46" t="s">
        <v>16</v>
      </c>
      <c r="Y37" s="46">
        <v>96</v>
      </c>
      <c r="Z37" s="46">
        <v>12813.004942405534</v>
      </c>
      <c r="AA37" s="46"/>
      <c r="AB37" s="46"/>
      <c r="AC37" s="46"/>
    </row>
    <row r="38" spans="1:32" ht="17" thickBot="1" x14ac:dyDescent="0.25">
      <c r="A38">
        <v>15.589224692023151</v>
      </c>
      <c r="B38">
        <v>8.1277790864838551</v>
      </c>
      <c r="C38">
        <v>0.82857996285827795</v>
      </c>
      <c r="D38">
        <f t="shared" si="0"/>
        <v>8.1277790864838551</v>
      </c>
      <c r="E38">
        <f t="shared" si="1"/>
        <v>15.589224692023151</v>
      </c>
      <c r="F38">
        <f t="shared" si="2"/>
        <v>0.82857996285827795</v>
      </c>
      <c r="G38" s="12">
        <v>21.54564232502274</v>
      </c>
      <c r="H38" s="12">
        <v>13.938171042909531</v>
      </c>
      <c r="I38" s="12">
        <v>17.275648848783121</v>
      </c>
    </row>
    <row r="39" spans="1:32" x14ac:dyDescent="0.2">
      <c r="A39">
        <v>8.2309768268178374</v>
      </c>
      <c r="B39">
        <v>2.6078127355038561</v>
      </c>
      <c r="C39">
        <v>6.9960375587081458</v>
      </c>
      <c r="D39">
        <f t="shared" si="0"/>
        <v>2.6078127355038561</v>
      </c>
      <c r="E39">
        <f t="shared" si="1"/>
        <v>8.2309768268178374</v>
      </c>
      <c r="F39">
        <f t="shared" si="2"/>
        <v>6.9960375587081458</v>
      </c>
      <c r="G39" s="12">
        <v>24.886878299260573</v>
      </c>
      <c r="H39" s="12">
        <v>4.5072434512448467</v>
      </c>
      <c r="I39" s="12">
        <v>19.679285606426333</v>
      </c>
      <c r="X39" s="47"/>
      <c r="Y39" s="47" t="s">
        <v>23</v>
      </c>
      <c r="Z39" s="47" t="s">
        <v>11</v>
      </c>
      <c r="AA39" s="47" t="s">
        <v>24</v>
      </c>
      <c r="AB39" s="47" t="s">
        <v>25</v>
      </c>
      <c r="AC39" s="47" t="s">
        <v>26</v>
      </c>
      <c r="AD39" s="47" t="s">
        <v>27</v>
      </c>
      <c r="AE39" s="47" t="s">
        <v>28</v>
      </c>
      <c r="AF39" s="47" t="s">
        <v>29</v>
      </c>
    </row>
    <row r="40" spans="1:32" x14ac:dyDescent="0.2">
      <c r="A40">
        <v>-4.0525912381422557</v>
      </c>
      <c r="B40">
        <v>-0.66523430611056256</v>
      </c>
      <c r="C40">
        <v>0.30777967590900346</v>
      </c>
      <c r="D40">
        <f t="shared" si="0"/>
        <v>-0.66523430611056256</v>
      </c>
      <c r="E40">
        <f t="shared" si="1"/>
        <v>-4.0525912381422557</v>
      </c>
      <c r="F40">
        <f t="shared" si="2"/>
        <v>0.30777967590900346</v>
      </c>
      <c r="G40" s="12">
        <v>20.51308764150086</v>
      </c>
      <c r="H40" s="12">
        <v>15.880749472302824</v>
      </c>
      <c r="I40" s="12">
        <v>12.389865937285904</v>
      </c>
      <c r="X40" s="45" t="s">
        <v>17</v>
      </c>
      <c r="Y40" s="45">
        <v>13.915332130514614</v>
      </c>
      <c r="Z40" s="45">
        <v>1.3518014745660245</v>
      </c>
      <c r="AA40" s="45">
        <v>10.293916963644326</v>
      </c>
      <c r="AB40" s="45">
        <v>3.8964265091395241E-17</v>
      </c>
      <c r="AC40" s="45">
        <v>11.231666896592202</v>
      </c>
      <c r="AD40" s="45">
        <v>16.598997364437025</v>
      </c>
      <c r="AE40" s="45">
        <v>11.231666896592202</v>
      </c>
      <c r="AF40" s="45">
        <v>16.598997364437025</v>
      </c>
    </row>
    <row r="41" spans="1:32" ht="17" thickBot="1" x14ac:dyDescent="0.25">
      <c r="A41">
        <v>8.1882880834458049</v>
      </c>
      <c r="B41">
        <v>1.5582707206572621</v>
      </c>
      <c r="C41">
        <v>3.7563668039119591</v>
      </c>
      <c r="D41">
        <f t="shared" si="0"/>
        <v>1.5582707206572621</v>
      </c>
      <c r="E41">
        <f t="shared" si="1"/>
        <v>8.1882880834458049</v>
      </c>
      <c r="F41">
        <f t="shared" si="2"/>
        <v>3.7563668039119591</v>
      </c>
      <c r="G41" s="12">
        <v>27.955898364144538</v>
      </c>
      <c r="H41" s="12">
        <v>11.628628236534411</v>
      </c>
      <c r="I41" s="12">
        <v>11.888764001387386</v>
      </c>
      <c r="X41" s="46" t="s">
        <v>30</v>
      </c>
      <c r="Y41" s="46">
        <v>-2.9717740563238162E-3</v>
      </c>
      <c r="Z41" s="46">
        <v>1.2204626027550507E-2</v>
      </c>
      <c r="AA41" s="46">
        <v>-0.24349570807129903</v>
      </c>
      <c r="AB41" s="46">
        <v>0.80814643863995361</v>
      </c>
      <c r="AC41" s="46">
        <v>-2.7201020124927772E-2</v>
      </c>
      <c r="AD41" s="46">
        <v>2.1257472012280138E-2</v>
      </c>
      <c r="AE41" s="46">
        <v>-2.7201020124927772E-2</v>
      </c>
      <c r="AF41" s="46">
        <v>2.1257472012280138E-2</v>
      </c>
    </row>
    <row r="42" spans="1:32" x14ac:dyDescent="0.2">
      <c r="A42">
        <v>-2.477284043749961</v>
      </c>
      <c r="B42">
        <v>2.2172162106372184</v>
      </c>
      <c r="C42">
        <v>1.6089412386291357</v>
      </c>
      <c r="D42">
        <f t="shared" si="0"/>
        <v>2.2172162106372184</v>
      </c>
      <c r="E42">
        <f t="shared" si="1"/>
        <v>-2.477284043749961</v>
      </c>
      <c r="F42">
        <f t="shared" si="2"/>
        <v>1.6089412386291357</v>
      </c>
      <c r="G42" s="12">
        <v>9.8893896283714255</v>
      </c>
      <c r="H42" s="12">
        <v>5.718065360687774</v>
      </c>
      <c r="I42" s="12">
        <v>12.669125277158244</v>
      </c>
    </row>
    <row r="43" spans="1:32" x14ac:dyDescent="0.2">
      <c r="A43">
        <v>24.236551470169054</v>
      </c>
      <c r="B43">
        <v>2.6120888075634952</v>
      </c>
      <c r="C43">
        <v>5.0942564171810645</v>
      </c>
      <c r="D43">
        <f t="shared" si="0"/>
        <v>2.6120888075634952</v>
      </c>
      <c r="E43">
        <f t="shared" si="1"/>
        <v>24.236551470169054</v>
      </c>
      <c r="F43">
        <f t="shared" si="2"/>
        <v>5.0942564171810645</v>
      </c>
      <c r="G43" s="12">
        <v>25.894964271722642</v>
      </c>
      <c r="H43" s="12">
        <v>5.7223414327474131</v>
      </c>
      <c r="I43" s="12">
        <v>10.767344135631163</v>
      </c>
    </row>
    <row r="44" spans="1:32" x14ac:dyDescent="0.2">
      <c r="A44">
        <v>15.842861362658756</v>
      </c>
      <c r="B44">
        <v>5.5171583613329744</v>
      </c>
      <c r="C44">
        <v>1.0966857328259749</v>
      </c>
      <c r="D44">
        <f t="shared" si="0"/>
        <v>5.5171583613329744</v>
      </c>
      <c r="E44">
        <f t="shared" si="1"/>
        <v>15.842861362658756</v>
      </c>
      <c r="F44">
        <f t="shared" si="2"/>
        <v>1.0966857328259749</v>
      </c>
      <c r="G44" s="12">
        <v>45.79041687252365</v>
      </c>
      <c r="H44" s="12">
        <v>11.90473410019095</v>
      </c>
      <c r="I44" s="12">
        <v>11.556250192548134</v>
      </c>
    </row>
    <row r="45" spans="1:32" x14ac:dyDescent="0.2">
      <c r="A45">
        <v>18.043784118330297</v>
      </c>
      <c r="B45">
        <v>1.1091968140039654</v>
      </c>
      <c r="C45">
        <v>-0.68346656990208032</v>
      </c>
      <c r="D45">
        <f t="shared" si="0"/>
        <v>1.1091968140039654</v>
      </c>
      <c r="E45">
        <f t="shared" si="1"/>
        <v>18.043784118330297</v>
      </c>
      <c r="F45">
        <f t="shared" si="2"/>
        <v>-0.68346656990208032</v>
      </c>
      <c r="G45" s="12">
        <v>55.645912907408146</v>
      </c>
      <c r="H45" s="12">
        <v>11.455660193537653</v>
      </c>
      <c r="I45" s="12">
        <v>7.1164168187340948</v>
      </c>
    </row>
    <row r="46" spans="1:32" x14ac:dyDescent="0.2">
      <c r="A46">
        <v>21.237062423117159</v>
      </c>
      <c r="B46">
        <v>-0.31072008427486253</v>
      </c>
      <c r="C46">
        <v>10.673559520599873</v>
      </c>
      <c r="D46">
        <f t="shared" si="0"/>
        <v>-0.31072008427486253</v>
      </c>
      <c r="E46">
        <f t="shared" si="1"/>
        <v>21.237062423117159</v>
      </c>
      <c r="F46">
        <f t="shared" si="2"/>
        <v>10.673559520599873</v>
      </c>
      <c r="G46" s="12">
        <v>79.360259374275273</v>
      </c>
      <c r="H46" s="12">
        <v>8.9277238986255725</v>
      </c>
      <c r="I46" s="12">
        <v>16.181035100704833</v>
      </c>
    </row>
    <row r="47" spans="1:32" x14ac:dyDescent="0.2">
      <c r="A47">
        <v>17.58546769006335</v>
      </c>
      <c r="B47">
        <v>18.018696112376631</v>
      </c>
      <c r="C47">
        <v>-3.2633923554740818</v>
      </c>
      <c r="D47">
        <f t="shared" si="0"/>
        <v>18.018696112376631</v>
      </c>
      <c r="E47">
        <f t="shared" si="1"/>
        <v>17.58546769006335</v>
      </c>
      <c r="F47">
        <f t="shared" si="2"/>
        <v>-3.2633923554740818</v>
      </c>
      <c r="G47" s="12">
        <v>72.709175594169565</v>
      </c>
      <c r="H47" s="12">
        <v>24.334331203438708</v>
      </c>
      <c r="I47" s="12">
        <v>7.8233863280496863</v>
      </c>
    </row>
    <row r="48" spans="1:32" x14ac:dyDescent="0.2">
      <c r="A48">
        <v>27.694150430299036</v>
      </c>
      <c r="B48">
        <v>16.273548127254145</v>
      </c>
      <c r="C48">
        <v>8.5534257973513661</v>
      </c>
      <c r="D48">
        <f t="shared" si="0"/>
        <v>16.273548127254145</v>
      </c>
      <c r="E48">
        <f t="shared" si="1"/>
        <v>27.694150430299036</v>
      </c>
      <c r="F48">
        <f t="shared" si="2"/>
        <v>8.5534257973513661</v>
      </c>
      <c r="G48" s="12">
        <v>84.560464661809846</v>
      </c>
      <c r="H48" s="12">
        <v>35.090720969359879</v>
      </c>
      <c r="I48" s="12">
        <v>15.280126392575077</v>
      </c>
    </row>
    <row r="49" spans="1:9" x14ac:dyDescent="0.2">
      <c r="A49">
        <v>19.187224076728349</v>
      </c>
      <c r="B49">
        <v>12.70379632320342</v>
      </c>
      <c r="C49">
        <v>10.546577921154565</v>
      </c>
      <c r="D49">
        <f t="shared" si="0"/>
        <v>12.70379632320342</v>
      </c>
      <c r="E49">
        <f t="shared" si="1"/>
        <v>19.187224076728349</v>
      </c>
      <c r="F49">
        <f t="shared" si="2"/>
        <v>10.546577921154565</v>
      </c>
      <c r="G49" s="12">
        <v>85.703904620207894</v>
      </c>
      <c r="H49" s="12">
        <v>46.685320478559333</v>
      </c>
      <c r="I49" s="12">
        <v>26.510170883631723</v>
      </c>
    </row>
    <row r="50" spans="1:9" x14ac:dyDescent="0.2">
      <c r="A50">
        <v>29.565256565869724</v>
      </c>
      <c r="B50">
        <v>12.307601746520902</v>
      </c>
      <c r="C50">
        <v>5.3344003454009581</v>
      </c>
      <c r="D50">
        <f t="shared" si="0"/>
        <v>12.307601746520902</v>
      </c>
      <c r="E50">
        <f t="shared" si="1"/>
        <v>29.565256565869724</v>
      </c>
      <c r="F50">
        <f t="shared" si="2"/>
        <v>5.3344003454009581</v>
      </c>
      <c r="G50" s="12">
        <v>94.032098762960459</v>
      </c>
      <c r="H50" s="12">
        <v>59.303642309355098</v>
      </c>
      <c r="I50" s="12">
        <v>21.171011708432808</v>
      </c>
    </row>
    <row r="51" spans="1:9" x14ac:dyDescent="0.2">
      <c r="A51">
        <v>24.395368375448356</v>
      </c>
      <c r="B51">
        <v>27.077608416041343</v>
      </c>
      <c r="C51">
        <v>-1.305942028904461</v>
      </c>
      <c r="D51">
        <f t="shared" si="0"/>
        <v>27.077608416041343</v>
      </c>
      <c r="E51">
        <f t="shared" si="1"/>
        <v>24.395368375448356</v>
      </c>
      <c r="F51">
        <f t="shared" si="2"/>
        <v>-1.305942028904461</v>
      </c>
      <c r="G51" s="12">
        <v>100.84199944834546</v>
      </c>
      <c r="H51" s="12">
        <v>68.36255461301981</v>
      </c>
      <c r="I51" s="12">
        <v>23.128462035002428</v>
      </c>
    </row>
    <row r="52" spans="1:9" x14ac:dyDescent="0.2">
      <c r="A52">
        <v>22.667602015976218</v>
      </c>
      <c r="B52">
        <v>22.743376235102986</v>
      </c>
      <c r="C52">
        <v>1.2064586921800569</v>
      </c>
      <c r="D52">
        <f t="shared" si="0"/>
        <v>22.743376235102986</v>
      </c>
      <c r="E52">
        <f t="shared" si="1"/>
        <v>22.667602015976218</v>
      </c>
      <c r="F52">
        <f t="shared" si="2"/>
        <v>1.2064586921800569</v>
      </c>
      <c r="G52" s="12">
        <v>95.815451034022644</v>
      </c>
      <c r="H52" s="12">
        <v>74.832382720868651</v>
      </c>
      <c r="I52" s="12">
        <v>15.781494929831119</v>
      </c>
    </row>
    <row r="53" spans="1:9" x14ac:dyDescent="0.2">
      <c r="A53">
        <v>19.308029059268961</v>
      </c>
      <c r="B53">
        <v>31.28282926771071</v>
      </c>
      <c r="C53">
        <v>3.8137958775397607</v>
      </c>
      <c r="D53">
        <f t="shared" si="0"/>
        <v>31.28282926771071</v>
      </c>
      <c r="E53">
        <f t="shared" si="1"/>
        <v>19.308029059268961</v>
      </c>
      <c r="F53">
        <f t="shared" si="2"/>
        <v>3.8137958775397607</v>
      </c>
      <c r="G53" s="12">
        <v>95.936256016563263</v>
      </c>
      <c r="H53" s="12">
        <v>93.411415665375941</v>
      </c>
      <c r="I53" s="12">
        <v>9.0487128862163146</v>
      </c>
    </row>
    <row r="54" spans="1:9" x14ac:dyDescent="0.2">
      <c r="A54">
        <v>12.86212457628606</v>
      </c>
      <c r="B54">
        <v>32.648952679262777</v>
      </c>
      <c r="C54">
        <v>-5.1641499808113167</v>
      </c>
      <c r="D54">
        <f t="shared" si="0"/>
        <v>32.648952679262777</v>
      </c>
      <c r="E54">
        <f t="shared" si="1"/>
        <v>12.86212457628606</v>
      </c>
      <c r="F54">
        <f t="shared" si="2"/>
        <v>-5.1641499808113167</v>
      </c>
      <c r="G54" s="12">
        <v>79.233124026979596</v>
      </c>
      <c r="H54" s="12">
        <v>113.75276659811782</v>
      </c>
      <c r="I54" s="12">
        <v>-1.4498374399959602</v>
      </c>
    </row>
    <row r="55" spans="1:9" x14ac:dyDescent="0.2">
      <c r="A55">
        <v>21.5539755041533</v>
      </c>
      <c r="B55">
        <v>3.9256710305163978</v>
      </c>
      <c r="C55">
        <v>5.1641499808113167</v>
      </c>
      <c r="D55">
        <f t="shared" si="0"/>
        <v>3.9256710305163978</v>
      </c>
      <c r="E55">
        <f t="shared" si="1"/>
        <v>21.5539755041533</v>
      </c>
      <c r="F55">
        <f t="shared" si="2"/>
        <v>5.1641499808113167</v>
      </c>
      <c r="G55" s="12">
        <v>76.391731155684539</v>
      </c>
      <c r="H55" s="12">
        <v>90.60082921259287</v>
      </c>
      <c r="I55" s="12">
        <v>5.0202545697198175</v>
      </c>
    </row>
    <row r="56" spans="1:9" x14ac:dyDescent="0.2">
      <c r="A56">
        <v>15.099567243215173</v>
      </c>
      <c r="B56">
        <v>3.7773550897188812</v>
      </c>
      <c r="C56">
        <v>4.0452315817823603</v>
      </c>
      <c r="D56">
        <f t="shared" si="0"/>
        <v>3.7773550897188812</v>
      </c>
      <c r="E56">
        <f t="shared" si="1"/>
        <v>15.099567243215173</v>
      </c>
      <c r="F56">
        <f t="shared" si="2"/>
        <v>4.0452315817823603</v>
      </c>
      <c r="G56" s="12">
        <v>68.823696382923487</v>
      </c>
      <c r="H56" s="12">
        <v>71.634808067208766</v>
      </c>
      <c r="I56" s="12">
        <v>7.859027459322121</v>
      </c>
    </row>
    <row r="57" spans="1:9" x14ac:dyDescent="0.2">
      <c r="A57">
        <v>16.226936552120996</v>
      </c>
      <c r="B57">
        <v>11.616311953688196</v>
      </c>
      <c r="C57">
        <v>6.8253307991595236</v>
      </c>
      <c r="D57">
        <f t="shared" si="0"/>
        <v>11.616311953688196</v>
      </c>
      <c r="E57">
        <f t="shared" si="1"/>
        <v>16.226936552120996</v>
      </c>
      <c r="F57">
        <f t="shared" si="2"/>
        <v>6.8253307991595236</v>
      </c>
      <c r="G57" s="12">
        <v>65.742603875775529</v>
      </c>
      <c r="H57" s="12">
        <v>51.968290753186253</v>
      </c>
      <c r="I57" s="12">
        <v>10.870562380941884</v>
      </c>
    </row>
    <row r="58" spans="1:9" x14ac:dyDescent="0.2">
      <c r="A58">
        <v>15.452980366831159</v>
      </c>
      <c r="B58">
        <v>12.558603939245572</v>
      </c>
      <c r="C58">
        <v>2.740175502867892</v>
      </c>
      <c r="D58">
        <f t="shared" si="0"/>
        <v>12.558603939245572</v>
      </c>
      <c r="E58">
        <f t="shared" si="1"/>
        <v>15.452980366831159</v>
      </c>
      <c r="F58">
        <f t="shared" si="2"/>
        <v>2.740175502867892</v>
      </c>
      <c r="G58" s="12">
        <v>68.333459666320636</v>
      </c>
      <c r="H58" s="12">
        <v>31.877942013169047</v>
      </c>
      <c r="I58" s="12">
        <v>18.774887864621093</v>
      </c>
    </row>
    <row r="59" spans="1:9" x14ac:dyDescent="0.2">
      <c r="A59">
        <v>11.506788623446162</v>
      </c>
      <c r="B59">
        <v>22.058055274548138</v>
      </c>
      <c r="C59">
        <v>5.0504337955663559</v>
      </c>
      <c r="D59">
        <f t="shared" si="0"/>
        <v>22.058055274548138</v>
      </c>
      <c r="E59">
        <f t="shared" si="1"/>
        <v>11.506788623446162</v>
      </c>
      <c r="F59">
        <f t="shared" si="2"/>
        <v>5.0504337955663559</v>
      </c>
      <c r="G59" s="12">
        <v>58.286272785613491</v>
      </c>
      <c r="H59" s="12">
        <v>50.010326257200788</v>
      </c>
      <c r="I59" s="12">
        <v>18.661171679376132</v>
      </c>
    </row>
    <row r="60" spans="1:9" x14ac:dyDescent="0.2">
      <c r="A60">
        <v>38.001981530805381</v>
      </c>
      <c r="B60">
        <v>27.476744264774311</v>
      </c>
      <c r="C60">
        <v>5.9241382937411657</v>
      </c>
      <c r="D60">
        <f t="shared" si="0"/>
        <v>27.476744264774311</v>
      </c>
      <c r="E60">
        <f t="shared" si="1"/>
        <v>38.001981530805381</v>
      </c>
      <c r="F60">
        <f t="shared" si="2"/>
        <v>5.9241382937411657</v>
      </c>
      <c r="G60" s="12">
        <v>81.18868707320371</v>
      </c>
      <c r="H60" s="12">
        <v>73.709715432256218</v>
      </c>
      <c r="I60" s="12">
        <v>20.540078391334937</v>
      </c>
    </row>
    <row r="61" spans="1:9" x14ac:dyDescent="0.2">
      <c r="A61">
        <v>36.354099668937501</v>
      </c>
      <c r="B61">
        <v>75.94031907488592</v>
      </c>
      <c r="C61">
        <v>-6.6767678104570294</v>
      </c>
      <c r="D61" t="str">
        <f t="shared" si="0"/>
        <v/>
      </c>
      <c r="E61" t="str">
        <f t="shared" si="1"/>
        <v/>
      </c>
      <c r="F61" t="str">
        <f t="shared" si="2"/>
        <v/>
      </c>
      <c r="G61" s="12">
        <v>108.70692251226224</v>
      </c>
      <c r="H61" s="12">
        <v>149.60032050295274</v>
      </c>
      <c r="I61" s="12">
        <v>11.878487079069089</v>
      </c>
    </row>
    <row r="62" spans="1:9" x14ac:dyDescent="0.2">
      <c r="A62">
        <v>22.844052689073191</v>
      </c>
      <c r="B62">
        <v>24.125201888744385</v>
      </c>
      <c r="C62">
        <v>7.5806828002185966</v>
      </c>
      <c r="D62">
        <f t="shared" si="0"/>
        <v>24.125201888744385</v>
      </c>
      <c r="E62">
        <f t="shared" si="1"/>
        <v>22.844052689073191</v>
      </c>
      <c r="F62">
        <f t="shared" si="2"/>
        <v>7.5806828002185966</v>
      </c>
      <c r="G62" s="12">
        <v>111.18070895679209</v>
      </c>
      <c r="H62" s="12">
        <v>140.21785907983499</v>
      </c>
      <c r="I62" s="12">
        <v>13.687295539230782</v>
      </c>
    </row>
    <row r="63" spans="1:9" x14ac:dyDescent="0.2">
      <c r="A63">
        <v>13.980575067976009</v>
      </c>
      <c r="B63">
        <v>12.675593851430378</v>
      </c>
      <c r="C63">
        <v>6.8592422557280486</v>
      </c>
      <c r="D63">
        <f t="shared" si="0"/>
        <v>12.675593851430378</v>
      </c>
      <c r="E63">
        <f t="shared" si="1"/>
        <v>13.980575067976009</v>
      </c>
      <c r="F63">
        <f t="shared" si="2"/>
        <v>6.8592422557280486</v>
      </c>
      <c r="G63" s="12">
        <v>79.870346978577842</v>
      </c>
      <c r="H63" s="12">
        <v>137.47363384563835</v>
      </c>
      <c r="I63" s="12">
        <v>6.1631974875114182</v>
      </c>
    </row>
    <row r="64" spans="1:9" x14ac:dyDescent="0.2">
      <c r="A64">
        <v>6.6916195525911437</v>
      </c>
      <c r="B64">
        <v>24.732519030577649</v>
      </c>
      <c r="C64">
        <v>-1.5999597579781977</v>
      </c>
      <c r="D64">
        <f t="shared" si="0"/>
        <v>24.732519030577649</v>
      </c>
      <c r="E64">
        <f t="shared" si="1"/>
        <v>6.6916195525911437</v>
      </c>
      <c r="F64">
        <f t="shared" si="2"/>
        <v>-1.5999597579781977</v>
      </c>
      <c r="G64" s="12">
        <v>68.805888269112131</v>
      </c>
      <c r="H64" s="12">
        <v>83.104120085035049</v>
      </c>
      <c r="I64" s="12">
        <v>10.439466881977033</v>
      </c>
    </row>
    <row r="65" spans="1:9" x14ac:dyDescent="0.2">
      <c r="A65">
        <v>25.289640959471793</v>
      </c>
      <c r="B65">
        <v>21.570805314282637</v>
      </c>
      <c r="C65">
        <v>-2.4004984159914144</v>
      </c>
      <c r="D65">
        <f t="shared" si="0"/>
        <v>21.570805314282637</v>
      </c>
      <c r="E65">
        <f t="shared" si="1"/>
        <v>25.289640959471793</v>
      </c>
      <c r="F65">
        <f t="shared" si="2"/>
        <v>-2.4004984159914144</v>
      </c>
      <c r="G65" s="12">
        <v>79.51548470336914</v>
      </c>
      <c r="H65" s="12">
        <v>78.976901079260386</v>
      </c>
      <c r="I65" s="12">
        <v>12.662916986342587</v>
      </c>
    </row>
    <row r="66" spans="1:9" x14ac:dyDescent="0.2">
      <c r="A66">
        <v>33.553649123330189</v>
      </c>
      <c r="B66">
        <v>19.997982882969723</v>
      </c>
      <c r="C66">
        <v>9.8041329045841508</v>
      </c>
      <c r="D66">
        <f t="shared" si="0"/>
        <v>19.997982882969723</v>
      </c>
      <c r="E66">
        <f t="shared" si="1"/>
        <v>33.553649123330189</v>
      </c>
      <c r="F66">
        <f t="shared" si="2"/>
        <v>9.8041329045841508</v>
      </c>
      <c r="G66" s="12">
        <v>88.438101682791753</v>
      </c>
      <c r="H66" s="12">
        <v>91.443275740023466</v>
      </c>
      <c r="I66" s="12">
        <v>14.570931010436716</v>
      </c>
    </row>
    <row r="67" spans="1:9" x14ac:dyDescent="0.2">
      <c r="A67">
        <v>22.903192047398633</v>
      </c>
      <c r="B67">
        <v>25.141968512193458</v>
      </c>
      <c r="C67">
        <v>8.7672562798221776</v>
      </c>
      <c r="D67">
        <f t="shared" ref="D67:D120" si="3">+IF(B67&gt;50,"",B67)</f>
        <v>25.141968512193458</v>
      </c>
      <c r="E67">
        <f t="shared" ref="E67:E120" si="4">+IF(D67="","",A67)</f>
        <v>22.903192047398633</v>
      </c>
      <c r="F67">
        <f t="shared" ref="F67:F120" si="5">+IF(D67="","",C67)</f>
        <v>8.7672562798221776</v>
      </c>
      <c r="G67" s="12">
        <v>111.7717258535245</v>
      </c>
      <c r="H67" s="12">
        <v>94.368891148522138</v>
      </c>
      <c r="I67" s="12">
        <v>16.814562383081011</v>
      </c>
    </row>
    <row r="68" spans="1:9" x14ac:dyDescent="0.2">
      <c r="A68">
        <v>30.025243723323889</v>
      </c>
      <c r="B68">
        <v>27.658134439076321</v>
      </c>
      <c r="C68">
        <v>0.64367161466609701</v>
      </c>
      <c r="D68">
        <f t="shared" si="3"/>
        <v>27.658134439076321</v>
      </c>
      <c r="E68">
        <f t="shared" si="4"/>
        <v>30.025243723323889</v>
      </c>
      <c r="F68">
        <f t="shared" si="5"/>
        <v>0.64367161466609701</v>
      </c>
      <c r="G68" s="12">
        <v>112.53396397381729</v>
      </c>
      <c r="H68" s="12">
        <v>98.437380644896777</v>
      </c>
      <c r="I68" s="12">
        <v>21.827069375044417</v>
      </c>
    </row>
    <row r="69" spans="1:9" x14ac:dyDescent="0.2">
      <c r="A69">
        <v>26.051879079764582</v>
      </c>
      <c r="B69">
        <v>25.639294810657276</v>
      </c>
      <c r="C69">
        <v>2.6120085759719913</v>
      </c>
      <c r="D69">
        <f t="shared" si="3"/>
        <v>25.639294810657276</v>
      </c>
      <c r="E69">
        <f t="shared" si="4"/>
        <v>26.051879079764582</v>
      </c>
      <c r="F69">
        <f t="shared" si="5"/>
        <v>2.6120085759719913</v>
      </c>
      <c r="G69" s="12">
        <v>102.70731593862594</v>
      </c>
      <c r="H69" s="12">
        <v>93.477154193786305</v>
      </c>
      <c r="I69" s="12">
        <v>16.229916242822284</v>
      </c>
    </row>
    <row r="70" spans="1:9" x14ac:dyDescent="0.2">
      <c r="A70">
        <v>23.727001088138834</v>
      </c>
      <c r="B70">
        <v>15.03775643185925</v>
      </c>
      <c r="C70">
        <v>4.2069797723620184</v>
      </c>
      <c r="D70">
        <f t="shared" si="3"/>
        <v>15.03775643185925</v>
      </c>
      <c r="E70">
        <f t="shared" si="4"/>
        <v>23.727001088138834</v>
      </c>
      <c r="F70">
        <f t="shared" si="5"/>
        <v>4.2069797723620184</v>
      </c>
      <c r="G70" s="12">
        <v>89.958452345373757</v>
      </c>
      <c r="H70" s="12">
        <v>75.64003764725058</v>
      </c>
      <c r="I70" s="12">
        <v>15.656674990829345</v>
      </c>
    </row>
    <row r="71" spans="1:9" x14ac:dyDescent="0.2">
      <c r="A71">
        <v>10.154328454146455</v>
      </c>
      <c r="B71">
        <v>7.3048519656577326</v>
      </c>
      <c r="C71">
        <v>8.1940150278292379</v>
      </c>
      <c r="D71">
        <f t="shared" si="3"/>
        <v>7.3048519656577326</v>
      </c>
      <c r="E71">
        <f t="shared" si="4"/>
        <v>10.154328454146455</v>
      </c>
      <c r="F71">
        <f t="shared" si="5"/>
        <v>8.1940150278292379</v>
      </c>
      <c r="G71" s="12">
        <v>78.170814783814379</v>
      </c>
      <c r="H71" s="12">
        <v>60.713523815795867</v>
      </c>
      <c r="I71" s="12">
        <v>20.256347250587581</v>
      </c>
    </row>
    <row r="72" spans="1:9" x14ac:dyDescent="0.2">
      <c r="A72">
        <v>18.237606161764507</v>
      </c>
      <c r="B72">
        <v>12.731620607621608</v>
      </c>
      <c r="C72">
        <v>5.2433438744243333</v>
      </c>
      <c r="D72">
        <f t="shared" si="3"/>
        <v>12.731620607621608</v>
      </c>
      <c r="E72">
        <f t="shared" si="4"/>
        <v>18.237606161764507</v>
      </c>
      <c r="F72">
        <f t="shared" si="5"/>
        <v>5.2433438744243333</v>
      </c>
      <c r="G72" s="12">
        <v>83.555939798265683</v>
      </c>
      <c r="H72" s="12">
        <v>64.880153473571411</v>
      </c>
      <c r="I72" s="12">
        <v>21.337337938362211</v>
      </c>
    </row>
    <row r="73" spans="1:9" x14ac:dyDescent="0.2">
      <c r="A73">
        <v>31.437004094215879</v>
      </c>
      <c r="B73">
        <v>29.805924468432821</v>
      </c>
      <c r="C73">
        <v>3.6929992637466214</v>
      </c>
      <c r="D73">
        <f t="shared" si="3"/>
        <v>29.805924468432821</v>
      </c>
      <c r="E73">
        <f t="shared" si="4"/>
        <v>31.437004094215879</v>
      </c>
      <c r="F73">
        <f t="shared" si="5"/>
        <v>3.6929992637466214</v>
      </c>
      <c r="G73" s="12">
        <v>96.026864621395887</v>
      </c>
      <c r="H73" s="12">
        <v>95.872433129718715</v>
      </c>
      <c r="I73" s="12">
        <v>19.186055260321844</v>
      </c>
    </row>
    <row r="74" spans="1:9" x14ac:dyDescent="0.2">
      <c r="A74">
        <v>36.197925911269046</v>
      </c>
      <c r="B74">
        <v>46.030036088006554</v>
      </c>
      <c r="C74">
        <v>2.0556970943216513</v>
      </c>
      <c r="D74">
        <f t="shared" si="3"/>
        <v>46.030036088006554</v>
      </c>
      <c r="E74">
        <f t="shared" si="4"/>
        <v>36.197925911269046</v>
      </c>
      <c r="F74">
        <f t="shared" si="5"/>
        <v>2.0556970943216513</v>
      </c>
      <c r="G74" s="12">
        <v>152.5209912696497</v>
      </c>
      <c r="H74" s="12">
        <v>135.75709438347621</v>
      </c>
      <c r="I74" s="12">
        <v>14.669146425649338</v>
      </c>
    </row>
    <row r="75" spans="1:9" x14ac:dyDescent="0.2">
      <c r="A75">
        <v>66.648455102400249</v>
      </c>
      <c r="B75">
        <v>47.189513219415247</v>
      </c>
      <c r="C75">
        <v>3.6771061931567317</v>
      </c>
      <c r="D75">
        <f t="shared" si="3"/>
        <v>47.189513219415247</v>
      </c>
      <c r="E75">
        <f t="shared" si="4"/>
        <v>66.648455102400249</v>
      </c>
      <c r="F75">
        <f t="shared" si="5"/>
        <v>3.6771061931567317</v>
      </c>
      <c r="G75" s="12">
        <v>180.00368758752532</v>
      </c>
      <c r="H75" s="12">
        <v>144.70866876792812</v>
      </c>
      <c r="I75" s="12">
        <v>14.690388648410568</v>
      </c>
    </row>
    <row r="76" spans="1:9" x14ac:dyDescent="0.2">
      <c r="A76">
        <v>45.720302479640132</v>
      </c>
      <c r="B76">
        <v>21.683194992073496</v>
      </c>
      <c r="C76">
        <v>5.264586097185564</v>
      </c>
      <c r="D76">
        <f t="shared" si="3"/>
        <v>21.683194992073496</v>
      </c>
      <c r="E76">
        <f t="shared" si="4"/>
        <v>45.720302479640132</v>
      </c>
      <c r="F76">
        <f t="shared" si="5"/>
        <v>5.264586097185564</v>
      </c>
      <c r="G76" s="12">
        <v>755.55786105413085</v>
      </c>
      <c r="H76" s="12">
        <v>786.49219445197969</v>
      </c>
      <c r="I76" s="12">
        <v>10.062918677347454</v>
      </c>
    </row>
    <row r="77" spans="1:9" x14ac:dyDescent="0.2">
      <c r="A77">
        <v>107.50639160802807</v>
      </c>
      <c r="B77">
        <v>103.95675841427483</v>
      </c>
      <c r="C77">
        <v>-0.59509593011668471</v>
      </c>
      <c r="D77" t="str">
        <f t="shared" si="3"/>
        <v/>
      </c>
      <c r="E77" t="str">
        <f t="shared" si="4"/>
        <v/>
      </c>
      <c r="F77" t="str">
        <f t="shared" si="5"/>
        <v/>
      </c>
      <c r="G77" s="12">
        <v>408.6621677815387</v>
      </c>
      <c r="H77" s="12">
        <v>450.64766444235443</v>
      </c>
      <c r="I77" s="12">
        <v>22.737548886181536</v>
      </c>
    </row>
    <row r="78" spans="1:9" x14ac:dyDescent="0.2">
      <c r="A78">
        <v>127.08265717277752</v>
      </c>
      <c r="B78">
        <v>169.3804463870361</v>
      </c>
      <c r="C78">
        <v>-1.1878718300195601E-2</v>
      </c>
      <c r="D78" t="str">
        <f t="shared" si="3"/>
        <v/>
      </c>
      <c r="E78" t="str">
        <f t="shared" si="4"/>
        <v/>
      </c>
      <c r="F78" t="str">
        <f t="shared" si="5"/>
        <v/>
      </c>
      <c r="G78" s="12">
        <v>174.80285557771504</v>
      </c>
      <c r="H78" s="12">
        <v>136.35453705971545</v>
      </c>
      <c r="I78" s="12">
        <v>30.586329789662869</v>
      </c>
    </row>
    <row r="79" spans="1:9" x14ac:dyDescent="0.2">
      <c r="A79">
        <v>81.053472481311189</v>
      </c>
      <c r="B79">
        <v>101.53428539917151</v>
      </c>
      <c r="C79">
        <v>6.1905497805669896</v>
      </c>
      <c r="D79" t="str">
        <f t="shared" si="3"/>
        <v/>
      </c>
      <c r="E79" t="str">
        <f t="shared" si="4"/>
        <v/>
      </c>
      <c r="F79" t="str">
        <f t="shared" si="5"/>
        <v/>
      </c>
      <c r="G79" s="12">
        <v>83.087082113717159</v>
      </c>
      <c r="H79" s="12">
        <v>39.732522134556405</v>
      </c>
      <c r="I79" s="12">
        <v>17.734211301168479</v>
      </c>
    </row>
    <row r="80" spans="1:9" x14ac:dyDescent="0.2">
      <c r="A80">
        <v>99.365658387326491</v>
      </c>
      <c r="B80">
        <v>101.34526899693022</v>
      </c>
      <c r="C80">
        <v>-3.2754773591999964</v>
      </c>
      <c r="D80" t="str">
        <f t="shared" si="3"/>
        <v/>
      </c>
      <c r="E80" t="str">
        <f t="shared" si="4"/>
        <v/>
      </c>
      <c r="F80" t="str">
        <f t="shared" si="5"/>
        <v/>
      </c>
      <c r="G80" s="12">
        <v>52.694338736162294</v>
      </c>
      <c r="H80" s="12">
        <v>17.653766772515446</v>
      </c>
      <c r="I80" s="12">
        <v>13.646419715066394</v>
      </c>
    </row>
    <row r="81" spans="1:9" x14ac:dyDescent="0.2">
      <c r="A81">
        <v>89.805466897210181</v>
      </c>
      <c r="B81">
        <v>95.362533225656065</v>
      </c>
      <c r="C81">
        <v>6.7063502950542642</v>
      </c>
      <c r="D81" t="str">
        <f t="shared" si="3"/>
        <v/>
      </c>
      <c r="E81" t="str">
        <f t="shared" si="4"/>
        <v/>
      </c>
      <c r="F81" t="str">
        <f t="shared" si="5"/>
        <v/>
      </c>
      <c r="G81" s="12">
        <v>39.856787013937378</v>
      </c>
      <c r="H81" s="12">
        <v>8.0955553368955648</v>
      </c>
      <c r="I81" s="12">
        <v>15.967918540007453</v>
      </c>
    </row>
    <row r="82" spans="1:9" x14ac:dyDescent="0.2">
      <c r="A82">
        <v>68.194869238546829</v>
      </c>
      <c r="B82">
        <v>69.696524734066756</v>
      </c>
      <c r="C82">
        <v>1.5185285710380469</v>
      </c>
      <c r="D82" t="str">
        <f t="shared" si="3"/>
        <v/>
      </c>
      <c r="E82" t="str">
        <f t="shared" si="4"/>
        <v/>
      </c>
      <c r="F82" t="str">
        <f t="shared" si="5"/>
        <v/>
      </c>
      <c r="G82" s="12">
        <v>29.474006327851754</v>
      </c>
      <c r="H82" s="12">
        <v>4.8842726720824459</v>
      </c>
      <c r="I82" s="12">
        <v>14.139155911712287</v>
      </c>
    </row>
    <row r="83" spans="1:9" x14ac:dyDescent="0.2">
      <c r="A83">
        <v>52.198795538256789</v>
      </c>
      <c r="B83">
        <v>71.527925629359146</v>
      </c>
      <c r="C83">
        <v>-5.3935284740939338</v>
      </c>
      <c r="D83" t="str">
        <f t="shared" si="3"/>
        <v/>
      </c>
      <c r="E83" t="str">
        <f t="shared" si="4"/>
        <v/>
      </c>
      <c r="F83" t="str">
        <f t="shared" si="5"/>
        <v/>
      </c>
      <c r="G83" s="12">
        <v>26.288552572745516</v>
      </c>
      <c r="H83" s="12">
        <v>0.42959656074166297</v>
      </c>
      <c r="I83" s="12">
        <v>13.473595097180535</v>
      </c>
    </row>
    <row r="84" spans="1:9" x14ac:dyDescent="0.2">
      <c r="A84">
        <v>116.65077895135569</v>
      </c>
      <c r="B84">
        <v>97.371683671261337</v>
      </c>
      <c r="C84">
        <v>-3.4206822912087986</v>
      </c>
      <c r="D84" t="str">
        <f t="shared" si="3"/>
        <v/>
      </c>
      <c r="E84" t="str">
        <f t="shared" si="4"/>
        <v/>
      </c>
      <c r="F84" t="str">
        <f t="shared" si="5"/>
        <v/>
      </c>
      <c r="G84" s="12">
        <v>5.3556168699660844</v>
      </c>
      <c r="H84" s="12">
        <v>0.11934112022655707</v>
      </c>
      <c r="I84" s="12">
        <v>7.4499932289485926</v>
      </c>
    </row>
    <row r="85" spans="1:9" x14ac:dyDescent="0.2">
      <c r="A85">
        <v>155.24384684696946</v>
      </c>
      <c r="B85">
        <v>149.02244015606615</v>
      </c>
      <c r="C85">
        <v>4.0883450440766467</v>
      </c>
      <c r="D85" t="str">
        <f t="shared" si="3"/>
        <v/>
      </c>
      <c r="E85" t="str">
        <f t="shared" si="4"/>
        <v/>
      </c>
      <c r="F85" t="str">
        <f t="shared" si="5"/>
        <v/>
      </c>
      <c r="G85" s="12">
        <v>-13.574387194518422</v>
      </c>
      <c r="H85" s="12">
        <v>-1.4789362570680975</v>
      </c>
      <c r="I85" s="12">
        <v>-4.7082672202609643</v>
      </c>
    </row>
    <row r="86" spans="1:9" x14ac:dyDescent="0.2">
      <c r="A86">
        <v>182.78205060072904</v>
      </c>
      <c r="B86">
        <v>198.33733499255803</v>
      </c>
      <c r="C86">
        <v>1.9534566629662464</v>
      </c>
      <c r="D86" t="str">
        <f t="shared" si="3"/>
        <v/>
      </c>
      <c r="E86" t="str">
        <f t="shared" si="4"/>
        <v/>
      </c>
      <c r="F86" t="str">
        <f t="shared" si="5"/>
        <v/>
      </c>
      <c r="G86" s="12">
        <v>29.339323569767828</v>
      </c>
      <c r="H86" s="12">
        <v>20.646659133122448</v>
      </c>
      <c r="I86" s="12">
        <v>-20.329784929018402</v>
      </c>
    </row>
    <row r="87" spans="1:9" x14ac:dyDescent="0.2">
      <c r="A87">
        <v>193.34794150658664</v>
      </c>
      <c r="B87">
        <v>204.40472747809153</v>
      </c>
      <c r="C87">
        <v>-7.1367584335638057</v>
      </c>
      <c r="D87" t="str">
        <f t="shared" si="3"/>
        <v/>
      </c>
      <c r="E87" t="str">
        <f t="shared" si="4"/>
        <v/>
      </c>
      <c r="F87" t="str">
        <f t="shared" si="5"/>
        <v/>
      </c>
      <c r="G87" s="12">
        <v>70.988447880953842</v>
      </c>
      <c r="H87" s="12">
        <v>34.393834337203643</v>
      </c>
      <c r="I87" s="12">
        <v>-8.4729580350023426</v>
      </c>
    </row>
    <row r="88" spans="1:9" x14ac:dyDescent="0.2">
      <c r="A88">
        <v>61.800484385926779</v>
      </c>
      <c r="B88">
        <v>64.234631316671553</v>
      </c>
      <c r="C88">
        <v>6.7831867404034796</v>
      </c>
      <c r="D88" t="str">
        <f t="shared" si="3"/>
        <v/>
      </c>
      <c r="E88" t="str">
        <f t="shared" si="4"/>
        <v/>
      </c>
      <c r="F88" t="str">
        <f t="shared" si="5"/>
        <v/>
      </c>
      <c r="G88" s="12">
        <v>101.67859350835613</v>
      </c>
      <c r="H88" s="12">
        <v>38.869572650325757</v>
      </c>
      <c r="I88" s="12">
        <v>0.93967467300650753</v>
      </c>
    </row>
    <row r="89" spans="1:9" x14ac:dyDescent="0.2">
      <c r="A89">
        <v>81.029245092421931</v>
      </c>
      <c r="B89">
        <v>83.867930385972926</v>
      </c>
      <c r="C89">
        <v>2.6344541178358938</v>
      </c>
      <c r="D89" t="str">
        <f t="shared" si="3"/>
        <v/>
      </c>
      <c r="E89" t="str">
        <f t="shared" si="4"/>
        <v/>
      </c>
      <c r="F89" t="str">
        <f t="shared" si="5"/>
        <v/>
      </c>
      <c r="G89" s="12">
        <v>132.076386740928</v>
      </c>
      <c r="H89" s="12">
        <v>49.145378659004059</v>
      </c>
      <c r="I89" s="12">
        <v>13.775104733991661</v>
      </c>
    </row>
    <row r="90" spans="1:9" x14ac:dyDescent="0.2">
      <c r="A90">
        <v>147.61812643000721</v>
      </c>
      <c r="B90">
        <v>148.82980491794308</v>
      </c>
      <c r="C90">
        <v>-1.76414037797894</v>
      </c>
      <c r="D90" t="str">
        <f t="shared" si="3"/>
        <v/>
      </c>
      <c r="E90" t="str">
        <f t="shared" si="4"/>
        <v/>
      </c>
      <c r="F90" t="str">
        <f t="shared" si="5"/>
        <v/>
      </c>
      <c r="G90" s="12">
        <v>105.94194776118186</v>
      </c>
      <c r="H90" s="12">
        <v>36.482517678891568</v>
      </c>
      <c r="I90" s="12">
        <v>33.251159295912736</v>
      </c>
    </row>
    <row r="91" spans="1:9" x14ac:dyDescent="0.2">
      <c r="A91">
        <v>373.80091097357263</v>
      </c>
      <c r="B91">
        <v>345.92993798997412</v>
      </c>
      <c r="C91">
        <v>-7.1917135275143096</v>
      </c>
      <c r="D91" t="str">
        <f t="shared" si="3"/>
        <v/>
      </c>
      <c r="E91" t="str">
        <f t="shared" si="4"/>
        <v/>
      </c>
      <c r="F91" t="str">
        <f t="shared" si="5"/>
        <v/>
      </c>
      <c r="G91" s="12">
        <v>90.109274222159996</v>
      </c>
      <c r="H91" s="12">
        <v>37.238676444632681</v>
      </c>
      <c r="I91" s="12">
        <v>33.490586693933899</v>
      </c>
    </row>
    <row r="92" spans="1:9" x14ac:dyDescent="0.2">
      <c r="A92">
        <v>246.06153997117985</v>
      </c>
      <c r="B92">
        <v>318.38556548027702</v>
      </c>
      <c r="C92">
        <v>-2.1348017427348154</v>
      </c>
      <c r="D92" t="str">
        <f t="shared" si="3"/>
        <v/>
      </c>
      <c r="E92" t="str">
        <f t="shared" si="4"/>
        <v/>
      </c>
      <c r="F92" t="str">
        <f t="shared" si="5"/>
        <v/>
      </c>
      <c r="G92" s="12">
        <v>78.702643280706397</v>
      </c>
      <c r="H92" s="12">
        <v>53.565218960978143</v>
      </c>
      <c r="I92" s="12">
        <v>28.823215044203288</v>
      </c>
    </row>
    <row r="93" spans="1:9" x14ac:dyDescent="0.2">
      <c r="A93">
        <v>93.374744927282194</v>
      </c>
      <c r="B93">
        <v>99.942415197271529</v>
      </c>
      <c r="C93">
        <v>10.046213543960292</v>
      </c>
      <c r="D93" t="str">
        <f t="shared" si="3"/>
        <v/>
      </c>
      <c r="E93" t="str">
        <f t="shared" si="4"/>
        <v/>
      </c>
      <c r="F93" t="str">
        <f t="shared" si="5"/>
        <v/>
      </c>
      <c r="G93" s="12">
        <v>67.582123836502106</v>
      </c>
      <c r="H93" s="12">
        <v>59.66277113461129</v>
      </c>
      <c r="I93" s="12">
        <v>14.240727459319302</v>
      </c>
    </row>
    <row r="94" spans="1:9" x14ac:dyDescent="0.2">
      <c r="A94">
        <v>42.320665182096207</v>
      </c>
      <c r="B94">
        <v>22.234275784456937</v>
      </c>
      <c r="C94">
        <v>9.3432204036362876</v>
      </c>
      <c r="D94">
        <f t="shared" si="3"/>
        <v>22.234275784456937</v>
      </c>
      <c r="E94">
        <f t="shared" si="4"/>
        <v>42.320665182096207</v>
      </c>
      <c r="F94">
        <f t="shared" si="5"/>
        <v>9.3432204036362876</v>
      </c>
      <c r="G94" s="12">
        <v>77.268902478326495</v>
      </c>
      <c r="H94" s="12">
        <v>69.575831595952977</v>
      </c>
      <c r="I94" s="12">
        <v>16.145925453234788</v>
      </c>
    </row>
    <row r="95" spans="1:9" x14ac:dyDescent="0.2">
      <c r="A95">
        <v>26.905217700980444</v>
      </c>
      <c r="B95">
        <v>10.085407980348894</v>
      </c>
      <c r="C95">
        <v>5.4829166813197716</v>
      </c>
      <c r="D95">
        <f t="shared" si="3"/>
        <v>10.085407980348894</v>
      </c>
      <c r="E95">
        <f t="shared" si="4"/>
        <v>26.905217700980444</v>
      </c>
      <c r="F95">
        <f t="shared" si="5"/>
        <v>5.4829166813197716</v>
      </c>
      <c r="G95" s="12">
        <v>79.432087431224474</v>
      </c>
      <c r="H95" s="12">
        <v>77.960169544927325</v>
      </c>
      <c r="I95" s="12">
        <v>13.351755671918042</v>
      </c>
    </row>
    <row r="96" spans="1:9" x14ac:dyDescent="0.2">
      <c r="A96">
        <v>12.202227767356177</v>
      </c>
      <c r="B96">
        <v>4.092438097638107</v>
      </c>
      <c r="C96">
        <v>5.7139791607465185</v>
      </c>
      <c r="D96">
        <f t="shared" si="3"/>
        <v>4.092438097638107</v>
      </c>
      <c r="E96">
        <f t="shared" si="4"/>
        <v>12.202227767356177</v>
      </c>
      <c r="F96">
        <f t="shared" si="5"/>
        <v>5.7139791607465185</v>
      </c>
      <c r="G96" s="12">
        <v>100.94527680429408</v>
      </c>
      <c r="H96" s="12">
        <v>78.347138285165215</v>
      </c>
      <c r="I96" s="12">
        <v>8.3429431808434984</v>
      </c>
    </row>
    <row r="97" spans="1:9" x14ac:dyDescent="0.2">
      <c r="A97">
        <v>1.6589714632843311</v>
      </c>
      <c r="B97">
        <v>3.320400272112467</v>
      </c>
      <c r="C97">
        <v>-2.8059049445340989</v>
      </c>
      <c r="D97">
        <f t="shared" si="3"/>
        <v>3.320400272112467</v>
      </c>
      <c r="E97">
        <f t="shared" si="4"/>
        <v>1.6589714632843311</v>
      </c>
      <c r="F97">
        <f t="shared" si="5"/>
        <v>-2.8059049445340989</v>
      </c>
      <c r="G97">
        <v>106.7009225172086</v>
      </c>
      <c r="H97">
        <v>85.021651933320769</v>
      </c>
      <c r="I97">
        <v>16.82069718518715</v>
      </c>
    </row>
    <row r="98" spans="1:9" x14ac:dyDescent="0.2">
      <c r="A98">
        <v>11.927921804541342</v>
      </c>
      <c r="B98">
        <v>0.15552042241597785</v>
      </c>
      <c r="C98">
        <v>5.2554288175342023</v>
      </c>
      <c r="D98">
        <f t="shared" si="3"/>
        <v>0.15552042241597785</v>
      </c>
      <c r="E98">
        <f t="shared" si="4"/>
        <v>11.927921804541342</v>
      </c>
      <c r="F98">
        <f t="shared" si="5"/>
        <v>5.2554288175342023</v>
      </c>
      <c r="G98">
        <v>101.46645764113309</v>
      </c>
      <c r="H98">
        <v>98.035448156816599</v>
      </c>
      <c r="I98">
        <v>4.6310253739084928</v>
      </c>
    </row>
    <row r="99" spans="1:9" x14ac:dyDescent="0.2">
      <c r="A99">
        <v>14.067665978755528</v>
      </c>
      <c r="B99">
        <v>0.52719654472901389</v>
      </c>
      <c r="C99">
        <v>7.8044155062608311</v>
      </c>
      <c r="D99">
        <f t="shared" si="3"/>
        <v>0.52719654472901389</v>
      </c>
      <c r="E99">
        <f t="shared" si="4"/>
        <v>14.067665978755528</v>
      </c>
      <c r="F99">
        <f t="shared" si="5"/>
        <v>7.8044155062608311</v>
      </c>
      <c r="G99">
        <v>102.46698802875684</v>
      </c>
      <c r="H99">
        <v>101.96616913021943</v>
      </c>
      <c r="I99">
        <v>1.4949357567918042</v>
      </c>
    </row>
    <row r="100" spans="1:9" x14ac:dyDescent="0.2">
      <c r="A100">
        <v>1.8194470812705532</v>
      </c>
      <c r="B100">
        <v>0.88115543282498709</v>
      </c>
      <c r="C100">
        <v>3.8852165324513521</v>
      </c>
      <c r="D100">
        <f t="shared" si="3"/>
        <v>0.88115543282498709</v>
      </c>
      <c r="E100">
        <f t="shared" si="4"/>
        <v>1.8194470812705532</v>
      </c>
      <c r="F100">
        <f t="shared" si="5"/>
        <v>3.8852165324513521</v>
      </c>
      <c r="G100">
        <v>95.88509033783339</v>
      </c>
      <c r="H100">
        <v>113.33807078726217</v>
      </c>
      <c r="I100">
        <v>0.42438870393457506</v>
      </c>
    </row>
    <row r="101" spans="1:9" x14ac:dyDescent="0.2">
      <c r="A101">
        <v>-1.5264822918219068</v>
      </c>
      <c r="B101">
        <v>-1.1342758392283381</v>
      </c>
      <c r="C101">
        <v>-3.4714657590658504</v>
      </c>
      <c r="D101">
        <f t="shared" si="3"/>
        <v>-1.1342758392283381</v>
      </c>
      <c r="E101">
        <f t="shared" si="4"/>
        <v>-1.5264822918219068</v>
      </c>
      <c r="F101">
        <f t="shared" si="5"/>
        <v>-3.4714657590658504</v>
      </c>
      <c r="G101">
        <v>106.89915985965435</v>
      </c>
      <c r="H101">
        <v>115.10650881039655</v>
      </c>
      <c r="I101">
        <v>0.68114173010886958</v>
      </c>
    </row>
    <row r="102" spans="1:9" x14ac:dyDescent="0.2">
      <c r="A102">
        <v>-9.0050138982380901</v>
      </c>
      <c r="B102">
        <v>-0.15473501809910584</v>
      </c>
      <c r="C102">
        <v>-0.76817305069774022</v>
      </c>
      <c r="D102">
        <f t="shared" si="3"/>
        <v>-0.15473501809910584</v>
      </c>
      <c r="E102">
        <f t="shared" si="4"/>
        <v>-9.0050138982380901</v>
      </c>
      <c r="F102">
        <f t="shared" si="5"/>
        <v>-0.76817305069774022</v>
      </c>
      <c r="G102">
        <v>90.655610612417092</v>
      </c>
      <c r="H102">
        <v>111.21482473642175</v>
      </c>
      <c r="I102">
        <v>0.67911654454242409</v>
      </c>
    </row>
    <row r="103" spans="1:9" x14ac:dyDescent="0.2">
      <c r="A103">
        <v>-4.8623380857289789</v>
      </c>
      <c r="B103">
        <v>-1.0710808325656407</v>
      </c>
      <c r="C103">
        <v>-4.3538449429487258</v>
      </c>
      <c r="D103">
        <f t="shared" si="3"/>
        <v>-1.0710808325656407</v>
      </c>
      <c r="E103">
        <f t="shared" si="4"/>
        <v>-4.8623380857289789</v>
      </c>
      <c r="F103">
        <f t="shared" si="5"/>
        <v>-4.3538449429487258</v>
      </c>
    </row>
    <row r="104" spans="1:9" x14ac:dyDescent="0.2">
      <c r="A104">
        <v>44.733157845556804</v>
      </c>
      <c r="B104">
        <v>23.00675082301553</v>
      </c>
      <c r="C104">
        <v>-11.736301176306085</v>
      </c>
      <c r="D104">
        <f t="shared" si="3"/>
        <v>23.00675082301553</v>
      </c>
      <c r="E104">
        <f t="shared" si="4"/>
        <v>44.733157845556804</v>
      </c>
      <c r="F104">
        <f t="shared" si="5"/>
        <v>-11.736301176306085</v>
      </c>
    </row>
    <row r="105" spans="1:9" x14ac:dyDescent="0.2">
      <c r="A105">
        <v>40.122642019364108</v>
      </c>
      <c r="B105">
        <v>12.612899364852881</v>
      </c>
      <c r="C105">
        <v>8.3853611349502089</v>
      </c>
      <c r="D105">
        <f t="shared" si="3"/>
        <v>12.612899364852881</v>
      </c>
      <c r="E105">
        <f t="shared" si="4"/>
        <v>40.122642019364108</v>
      </c>
      <c r="F105">
        <f t="shared" si="5"/>
        <v>8.3853611349502089</v>
      </c>
    </row>
    <row r="106" spans="1:9" x14ac:dyDescent="0.2">
      <c r="A106">
        <v>21.685131729164198</v>
      </c>
      <c r="B106">
        <v>4.3210032950229849</v>
      </c>
      <c r="C106">
        <v>8.6444596573111099</v>
      </c>
      <c r="D106">
        <f t="shared" si="3"/>
        <v>4.3210032950229849</v>
      </c>
      <c r="E106">
        <f t="shared" si="4"/>
        <v>21.685131729164198</v>
      </c>
      <c r="F106">
        <f t="shared" si="5"/>
        <v>8.6444596573111099</v>
      </c>
    </row>
    <row r="107" spans="1:9" x14ac:dyDescent="0.2">
      <c r="A107">
        <v>25.535455146842878</v>
      </c>
      <c r="B107">
        <v>9.2047251761126603</v>
      </c>
      <c r="C107">
        <v>8.4815851180364277</v>
      </c>
      <c r="D107">
        <f t="shared" si="3"/>
        <v>9.2047251761126603</v>
      </c>
      <c r="E107">
        <f t="shared" si="4"/>
        <v>25.535455146842878</v>
      </c>
      <c r="F107">
        <f t="shared" si="5"/>
        <v>8.4815851180364277</v>
      </c>
    </row>
    <row r="108" spans="1:9" x14ac:dyDescent="0.2">
      <c r="A108">
        <v>18.598718865810682</v>
      </c>
      <c r="B108">
        <v>10.343889842903042</v>
      </c>
      <c r="C108">
        <v>7.7397533856149892</v>
      </c>
      <c r="D108">
        <f t="shared" si="3"/>
        <v>10.343889842903042</v>
      </c>
      <c r="E108">
        <f t="shared" si="4"/>
        <v>18.598718865810682</v>
      </c>
      <c r="F108">
        <f t="shared" si="5"/>
        <v>7.7397533856149892</v>
      </c>
    </row>
    <row r="109" spans="1:9" x14ac:dyDescent="0.2">
      <c r="A109">
        <v>24.289968480342239</v>
      </c>
      <c r="B109">
        <v>13.369058130593992</v>
      </c>
      <c r="C109">
        <v>8.6247885329713725</v>
      </c>
      <c r="D109">
        <f t="shared" si="3"/>
        <v>13.369058130593992</v>
      </c>
      <c r="E109">
        <f t="shared" si="4"/>
        <v>24.289968480342239</v>
      </c>
      <c r="F109">
        <f t="shared" si="5"/>
        <v>8.6247885329713725</v>
      </c>
    </row>
    <row r="110" spans="1:9" x14ac:dyDescent="0.2">
      <c r="A110">
        <v>10.278500787710598</v>
      </c>
      <c r="B110">
        <v>20.647545811368452</v>
      </c>
      <c r="C110">
        <v>3.9770880075804982</v>
      </c>
      <c r="D110">
        <f t="shared" si="3"/>
        <v>20.647545811368452</v>
      </c>
      <c r="E110">
        <f t="shared" si="4"/>
        <v>10.278500787710598</v>
      </c>
      <c r="F110">
        <f t="shared" si="5"/>
        <v>3.9770880075804982</v>
      </c>
    </row>
    <row r="111" spans="1:9" x14ac:dyDescent="0.2">
      <c r="A111">
        <v>14.414935702638587</v>
      </c>
      <c r="B111">
        <v>15.302277349745808</v>
      </c>
      <c r="C111">
        <v>-6.1009024668475575</v>
      </c>
      <c r="D111">
        <f t="shared" si="3"/>
        <v>15.302277349745808</v>
      </c>
      <c r="E111">
        <f t="shared" si="4"/>
        <v>14.414935702638587</v>
      </c>
      <c r="F111">
        <f t="shared" si="5"/>
        <v>-6.1009024668475575</v>
      </c>
    </row>
    <row r="112" spans="1:9" x14ac:dyDescent="0.2">
      <c r="A112">
        <v>28.285497507635071</v>
      </c>
      <c r="B112">
        <v>20.256950304244725</v>
      </c>
      <c r="C112">
        <v>9.6449513795304753</v>
      </c>
      <c r="D112">
        <f t="shared" si="3"/>
        <v>20.256950304244725</v>
      </c>
      <c r="E112">
        <f t="shared" si="4"/>
        <v>28.285497507635071</v>
      </c>
      <c r="F112">
        <f t="shared" si="5"/>
        <v>9.6449513795304753</v>
      </c>
    </row>
    <row r="113" spans="1:6" x14ac:dyDescent="0.2">
      <c r="A113">
        <v>26.453153433240217</v>
      </c>
      <c r="B113">
        <v>21.753396079568343</v>
      </c>
      <c r="C113">
        <v>5.830618751654626</v>
      </c>
      <c r="D113">
        <f t="shared" si="3"/>
        <v>21.753396079568343</v>
      </c>
      <c r="E113">
        <f t="shared" si="4"/>
        <v>26.453153433240217</v>
      </c>
      <c r="F113">
        <f t="shared" si="5"/>
        <v>5.830618751654626</v>
      </c>
    </row>
    <row r="114" spans="1:6" x14ac:dyDescent="0.2">
      <c r="A114">
        <v>31.791690160780206</v>
      </c>
      <c r="B114">
        <v>21.034514551606343</v>
      </c>
      <c r="C114">
        <v>-1.0317244834940453</v>
      </c>
      <c r="D114">
        <f t="shared" si="3"/>
        <v>21.034514551606343</v>
      </c>
      <c r="E114">
        <f t="shared" si="4"/>
        <v>31.791690160780206</v>
      </c>
      <c r="F114">
        <f t="shared" si="5"/>
        <v>-1.0317244834940453</v>
      </c>
    </row>
    <row r="115" spans="1:6" x14ac:dyDescent="0.2">
      <c r="A115">
        <v>20.170581415553102</v>
      </c>
      <c r="B115">
        <v>21.976790997901354</v>
      </c>
      <c r="C115">
        <v>2.3768515374960941</v>
      </c>
      <c r="D115">
        <f t="shared" si="3"/>
        <v>21.976790997901354</v>
      </c>
      <c r="E115">
        <f t="shared" si="4"/>
        <v>20.170581415553102</v>
      </c>
      <c r="F115">
        <f t="shared" si="5"/>
        <v>2.3768515374960941</v>
      </c>
    </row>
    <row r="116" spans="1:6" x14ac:dyDescent="0.2">
      <c r="A116">
        <v>23.051032631559565</v>
      </c>
      <c r="B116">
        <v>33.270746527740556</v>
      </c>
      <c r="C116">
        <v>-2.544720431748182</v>
      </c>
      <c r="D116">
        <f t="shared" si="3"/>
        <v>33.270746527740556</v>
      </c>
      <c r="E116">
        <f t="shared" si="4"/>
        <v>23.051032631559565</v>
      </c>
      <c r="F116">
        <f t="shared" si="5"/>
        <v>-2.544720431748182</v>
      </c>
    </row>
    <row r="117" spans="1:6" x14ac:dyDescent="0.2">
      <c r="A117">
        <v>27.453683820863972</v>
      </c>
      <c r="B117">
        <v>25.684117052971178</v>
      </c>
      <c r="C117">
        <v>2.6945291345379374</v>
      </c>
      <c r="D117">
        <f t="shared" si="3"/>
        <v>25.684117052971178</v>
      </c>
      <c r="E117">
        <f t="shared" si="4"/>
        <v>27.453683820863972</v>
      </c>
      <c r="F117">
        <f t="shared" si="5"/>
        <v>2.6945291345379374</v>
      </c>
    </row>
    <row r="118" spans="1:6" x14ac:dyDescent="0.2">
      <c r="A118">
        <v>25.209792469856751</v>
      </c>
      <c r="B118">
        <v>32.406416208649077</v>
      </c>
      <c r="C118">
        <v>-2.1022715363512745</v>
      </c>
      <c r="D118">
        <f t="shared" si="3"/>
        <v>32.406416208649077</v>
      </c>
      <c r="E118">
        <f t="shared" si="4"/>
        <v>25.209792469856751</v>
      </c>
      <c r="F118">
        <f t="shared" si="5"/>
        <v>-2.1022715363512745</v>
      </c>
    </row>
    <row r="119" spans="1:6" x14ac:dyDescent="0.2">
      <c r="A119">
        <v>31.184650937374059</v>
      </c>
      <c r="B119">
        <v>23.74522902103573</v>
      </c>
      <c r="C119">
        <v>2.6336045636703886</v>
      </c>
      <c r="D119">
        <f t="shared" si="3"/>
        <v>23.74522902103573</v>
      </c>
      <c r="E119">
        <f t="shared" si="4"/>
        <v>31.184650937374059</v>
      </c>
      <c r="F119">
        <f t="shared" si="5"/>
        <v>2.6336045636703886</v>
      </c>
    </row>
    <row r="120" spans="1:6" x14ac:dyDescent="0.2">
      <c r="A120">
        <v>6.8074833843223104</v>
      </c>
      <c r="B120">
        <v>29.379062453765759</v>
      </c>
      <c r="C120">
        <v>-2.5467456173146275</v>
      </c>
      <c r="D120">
        <f t="shared" si="3"/>
        <v>29.379062453765759</v>
      </c>
      <c r="E120">
        <f t="shared" si="4"/>
        <v>6.8074833843223104</v>
      </c>
      <c r="F120">
        <f t="shared" si="5"/>
        <v>-2.5467456173146275</v>
      </c>
    </row>
  </sheetData>
  <mergeCells count="2">
    <mergeCell ref="K7:L7"/>
    <mergeCell ref="K11:L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BEF9-1621-ED47-AB94-54B031D19161}">
  <dimension ref="A1:AG403"/>
  <sheetViews>
    <sheetView zoomScaleNormal="75" workbookViewId="0">
      <selection activeCell="C22" sqref="C22"/>
    </sheetView>
  </sheetViews>
  <sheetFormatPr baseColWidth="10" defaultColWidth="13.5" defaultRowHeight="16" outlineLevelRow="1" x14ac:dyDescent="0.2"/>
  <cols>
    <col min="1" max="1" width="13.33203125" customWidth="1"/>
    <col min="2" max="2" width="22.83203125" bestFit="1" customWidth="1"/>
    <col min="3" max="3" width="21.6640625" bestFit="1" customWidth="1"/>
    <col min="4" max="4" width="31.5" style="19" bestFit="1" customWidth="1"/>
    <col min="5" max="5" width="24.6640625" bestFit="1" customWidth="1"/>
    <col min="6" max="9" width="22.83203125" bestFit="1" customWidth="1"/>
    <col min="10" max="10" width="2.6640625" customWidth="1"/>
    <col min="11" max="11" width="13" bestFit="1" customWidth="1"/>
    <col min="12" max="12" width="19.6640625" bestFit="1" customWidth="1"/>
    <col min="13" max="13" width="21.33203125" bestFit="1" customWidth="1"/>
    <col min="14" max="14" width="21.5" bestFit="1" customWidth="1"/>
    <col min="15" max="15" width="24.6640625" bestFit="1" customWidth="1"/>
    <col min="16" max="16" width="17.6640625" bestFit="1" customWidth="1"/>
    <col min="17" max="17" width="15.33203125" bestFit="1" customWidth="1"/>
    <col min="18" max="18" width="17.33203125" bestFit="1" customWidth="1"/>
    <col min="19" max="19" width="16.83203125" bestFit="1" customWidth="1"/>
    <col min="21" max="22" width="15.33203125" bestFit="1" customWidth="1"/>
    <col min="23" max="23" width="3" customWidth="1"/>
    <col min="24" max="24" width="9.1640625" bestFit="1" customWidth="1"/>
    <col min="25" max="25" width="23.83203125" bestFit="1" customWidth="1"/>
    <col min="26" max="27" width="22" bestFit="1" customWidth="1"/>
    <col min="28" max="28" width="32.33203125" bestFit="1" customWidth="1"/>
    <col min="29" max="33" width="22" bestFit="1" customWidth="1"/>
  </cols>
  <sheetData>
    <row r="1" spans="1:12" x14ac:dyDescent="0.2">
      <c r="A1" s="25" t="s">
        <v>340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25" customHeight="1" outlineLevel="1" x14ac:dyDescent="0.2">
      <c r="A3" s="25" t="s">
        <v>342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6" customHeight="1" outlineLevel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 outlineLevel="1" x14ac:dyDescent="0.2"/>
    <row r="6" spans="1:12" ht="34" outlineLevel="1" x14ac:dyDescent="0.2">
      <c r="A6" s="27" t="s">
        <v>46</v>
      </c>
      <c r="B6" s="27" t="s">
        <v>47</v>
      </c>
      <c r="C6" s="28" t="s">
        <v>48</v>
      </c>
      <c r="D6" s="29" t="s">
        <v>49</v>
      </c>
      <c r="E6" s="27" t="s">
        <v>50</v>
      </c>
      <c r="F6" s="27" t="s">
        <v>51</v>
      </c>
      <c r="G6" s="27" t="s">
        <v>52</v>
      </c>
      <c r="H6" s="27" t="s">
        <v>53</v>
      </c>
      <c r="I6" s="27" t="s">
        <v>54</v>
      </c>
      <c r="L6" s="28" t="s">
        <v>363</v>
      </c>
    </row>
    <row r="7" spans="1:12" ht="17" outlineLevel="1" x14ac:dyDescent="0.2">
      <c r="A7" s="30">
        <v>37987</v>
      </c>
      <c r="B7" s="31">
        <v>4.85115194724754E+16</v>
      </c>
      <c r="C7" s="32">
        <v>4851151952063450</v>
      </c>
      <c r="D7" s="29">
        <v>2.941818828125E+16</v>
      </c>
      <c r="E7" s="31">
        <v>1.64903151100555E+16</v>
      </c>
      <c r="F7" s="31">
        <v>3.8329507025446896E+16</v>
      </c>
      <c r="G7" s="31">
        <v>1.26564423174732E+16</v>
      </c>
      <c r="H7" s="31">
        <v>4302250769650530</v>
      </c>
      <c r="I7" s="27" t="s">
        <v>55</v>
      </c>
      <c r="L7" s="44">
        <f t="shared" ref="L7:L25" si="0">+C7/10000000000</f>
        <v>485115.195206345</v>
      </c>
    </row>
    <row r="8" spans="1:12" outlineLevel="1" x14ac:dyDescent="0.2">
      <c r="A8" s="30">
        <v>38353</v>
      </c>
      <c r="B8" s="31">
        <v>5825381729372740</v>
      </c>
      <c r="C8" s="32">
        <v>5280559425034140</v>
      </c>
      <c r="D8" s="29">
        <v>2.92346301597148E+16</v>
      </c>
      <c r="E8" s="31">
        <v>1.99263055408858E+16</v>
      </c>
      <c r="F8" s="31">
        <v>387287874821927</v>
      </c>
      <c r="G8" s="31">
        <v>1.50414771752181E+16</v>
      </c>
      <c r="H8" s="31">
        <v>5145088921270220</v>
      </c>
      <c r="I8" s="31">
        <v>1.07729436805403E+16</v>
      </c>
      <c r="L8" s="44">
        <f t="shared" si="0"/>
        <v>528055.942503414</v>
      </c>
    </row>
    <row r="9" spans="1:12" outlineLevel="1" x14ac:dyDescent="0.2">
      <c r="A9" s="30">
        <v>38718</v>
      </c>
      <c r="B9" s="31">
        <v>7159042717338480</v>
      </c>
      <c r="C9" s="32">
        <v>5705494042207310</v>
      </c>
      <c r="D9" s="29">
        <v>3.07406527066256E+16</v>
      </c>
      <c r="E9" s="31">
        <v>2.32885189057663E+16</v>
      </c>
      <c r="F9" s="31">
        <v>3913222726410350</v>
      </c>
      <c r="G9" s="31">
        <v>1.82944933571556E+16</v>
      </c>
      <c r="H9" s="31">
        <v>5951237773559880</v>
      </c>
      <c r="I9" s="31">
        <v>1.1519855845866E+16</v>
      </c>
      <c r="L9" s="44">
        <f t="shared" si="0"/>
        <v>570549.404220731</v>
      </c>
    </row>
    <row r="10" spans="1:12" outlineLevel="1" x14ac:dyDescent="0.2">
      <c r="A10" s="30">
        <v>39083</v>
      </c>
      <c r="B10" s="31">
        <v>896980174071903</v>
      </c>
      <c r="C10" s="32">
        <v>6219425026460900</v>
      </c>
      <c r="D10" s="29">
        <v>3.11541097820485E+16</v>
      </c>
      <c r="E10" s="31">
        <v>2879171256527940</v>
      </c>
      <c r="F10" s="31">
        <v>3953986969908490</v>
      </c>
      <c r="G10" s="31">
        <v>2.26854610523074E+16</v>
      </c>
      <c r="H10" s="31">
        <v>7281691311680210</v>
      </c>
      <c r="I10" s="31">
        <v>1242806049341590</v>
      </c>
      <c r="L10" s="44">
        <f t="shared" si="0"/>
        <v>621942.50264609</v>
      </c>
    </row>
    <row r="11" spans="1:12" outlineLevel="1" x14ac:dyDescent="0.2">
      <c r="A11" s="30">
        <v>39448</v>
      </c>
      <c r="B11" s="31">
        <v>1.14964609058363E+16</v>
      </c>
      <c r="C11" s="32">
        <v>6471761597412110</v>
      </c>
      <c r="D11" s="29">
        <v>3.16229995062962E+16</v>
      </c>
      <c r="E11" s="31">
        <v>3.63547452339154E+16</v>
      </c>
      <c r="F11" s="31">
        <v>3995175856639110</v>
      </c>
      <c r="G11" s="31">
        <v>2877585697944110</v>
      </c>
      <c r="H11" s="31">
        <v>9099660825568360</v>
      </c>
      <c r="I11" s="31">
        <v>1.27989683624578E+16</v>
      </c>
      <c r="L11" s="44">
        <f t="shared" si="0"/>
        <v>647176.15974121098</v>
      </c>
    </row>
    <row r="12" spans="1:12" outlineLevel="1" x14ac:dyDescent="0.2">
      <c r="A12" s="30">
        <v>39814</v>
      </c>
      <c r="B12" s="31">
        <v>1.24792926892501E+16</v>
      </c>
      <c r="C12" s="32">
        <v>6088728764128740</v>
      </c>
      <c r="D12" s="29">
        <v>3729734752922490</v>
      </c>
      <c r="E12" s="31">
        <v>3.3458928089918E+16</v>
      </c>
      <c r="F12" s="31">
        <v>4036793810132720</v>
      </c>
      <c r="G12" s="31">
        <v>3.09138719394733E+16</v>
      </c>
      <c r="H12" s="31">
        <v>828849073389209</v>
      </c>
      <c r="I12" s="31">
        <v>1191731492407770</v>
      </c>
      <c r="L12" s="44">
        <f t="shared" si="0"/>
        <v>608872.87641287397</v>
      </c>
    </row>
    <row r="13" spans="1:12" ht="17" outlineLevel="1" x14ac:dyDescent="0.2">
      <c r="A13" s="30">
        <v>40179</v>
      </c>
      <c r="B13" s="31">
        <v>1.66172092594458E+16</v>
      </c>
      <c r="C13" s="32">
        <v>6705236794417980</v>
      </c>
      <c r="D13" s="29">
        <v>3.9128121530577904E+16</v>
      </c>
      <c r="E13" s="31">
        <v>4246871203990650</v>
      </c>
      <c r="F13" s="27" t="s">
        <v>56</v>
      </c>
      <c r="G13" s="31">
        <v>4073998408188170</v>
      </c>
      <c r="H13" s="31">
        <v>1.04119447824869E+16</v>
      </c>
      <c r="I13" s="31">
        <v>1.29886866892957E+16</v>
      </c>
      <c r="L13" s="44">
        <f t="shared" si="0"/>
        <v>670523.67944179801</v>
      </c>
    </row>
    <row r="14" spans="1:12" ht="17" outlineLevel="1" x14ac:dyDescent="0.2">
      <c r="A14" s="30">
        <v>40544</v>
      </c>
      <c r="B14" s="31">
        <v>2.17902410363077E+16</v>
      </c>
      <c r="C14" s="32">
        <v>7107815972206010</v>
      </c>
      <c r="D14" s="29">
        <v>4129655737704910</v>
      </c>
      <c r="E14" s="31">
        <v>5276527250772200</v>
      </c>
      <c r="F14" s="27" t="s">
        <v>57</v>
      </c>
      <c r="G14" s="31">
        <v>5281011673671440</v>
      </c>
      <c r="H14" s="31">
        <v>1.27880191693809E+16</v>
      </c>
      <c r="I14" s="31">
        <v>1.36106737382569E+16</v>
      </c>
      <c r="L14" s="44">
        <f t="shared" si="0"/>
        <v>710781.59722060105</v>
      </c>
    </row>
    <row r="15" spans="1:12" ht="17" outlineLevel="1" x14ac:dyDescent="0.2">
      <c r="A15" s="30">
        <v>40909</v>
      </c>
      <c r="B15" s="31">
        <v>2.63791384821554E+16</v>
      </c>
      <c r="C15" s="32">
        <v>7034859894589480</v>
      </c>
      <c r="D15" s="29">
        <v>4550014619157890</v>
      </c>
      <c r="E15" s="31">
        <v>5797594225540670</v>
      </c>
      <c r="F15" s="27" t="s">
        <v>58</v>
      </c>
      <c r="G15" s="31">
        <v>6320889268937360</v>
      </c>
      <c r="H15" s="31">
        <v>1.38920196922514E+16</v>
      </c>
      <c r="I15" s="31">
        <v>1.33186860698713E+16</v>
      </c>
      <c r="L15" s="44">
        <f t="shared" si="0"/>
        <v>703485.98945894802</v>
      </c>
    </row>
    <row r="16" spans="1:12" ht="17" outlineLevel="1" x14ac:dyDescent="0.2">
      <c r="A16" s="30">
        <v>41275</v>
      </c>
      <c r="B16" s="31">
        <v>3.3483084882272E+16</v>
      </c>
      <c r="C16" s="32">
        <v>7204071053028150</v>
      </c>
      <c r="D16" s="29">
        <v>5471306058114030</v>
      </c>
      <c r="E16" s="31">
        <v>6119760899249290</v>
      </c>
      <c r="F16" s="27" t="s">
        <v>59</v>
      </c>
      <c r="G16" s="31">
        <v>7933828507963260</v>
      </c>
      <c r="H16" s="31">
        <v>1.45007945519649E+16</v>
      </c>
      <c r="I16" s="31">
        <v>1.34872587058516E+16</v>
      </c>
      <c r="L16" s="44">
        <f t="shared" si="0"/>
        <v>720407.10530281498</v>
      </c>
    </row>
    <row r="17" spans="1:12" ht="17" outlineLevel="1" x14ac:dyDescent="0.2">
      <c r="A17" s="30">
        <v>41640</v>
      </c>
      <c r="B17" s="31">
        <v>4579086425410090</v>
      </c>
      <c r="C17" s="32">
        <v>7023060459633650</v>
      </c>
      <c r="D17" s="29">
        <v>8117212628001410</v>
      </c>
      <c r="E17" s="31">
        <v>5641205467026850</v>
      </c>
      <c r="F17" s="27" t="s">
        <v>60</v>
      </c>
      <c r="G17" s="31">
        <v>1.07315211694772E+16</v>
      </c>
      <c r="H17" s="31">
        <v>1.3220697376409E+16</v>
      </c>
      <c r="I17" s="31">
        <v>1300460629376410</v>
      </c>
      <c r="L17" s="44">
        <f t="shared" si="0"/>
        <v>702306.045963365</v>
      </c>
    </row>
    <row r="18" spans="1:12" ht="17" outlineLevel="1" x14ac:dyDescent="0.2">
      <c r="A18" s="30">
        <v>42005</v>
      </c>
      <c r="B18" s="31">
        <v>5954510895692340</v>
      </c>
      <c r="C18" s="32">
        <v>7214871466380390</v>
      </c>
      <c r="D18" s="29">
        <v>9264868331209850</v>
      </c>
      <c r="E18" s="31">
        <v>6426978433826020</v>
      </c>
      <c r="F18" s="27" t="s">
        <v>61</v>
      </c>
      <c r="G18" s="31">
        <v>1.38053315160554E+16</v>
      </c>
      <c r="H18" s="31">
        <v>1.49007314756438E+16</v>
      </c>
      <c r="I18" s="31">
        <v>1.32165377186046E+16</v>
      </c>
      <c r="L18" s="44">
        <f t="shared" si="0"/>
        <v>721487.14663803903</v>
      </c>
    </row>
    <row r="19" spans="1:12" ht="17" outlineLevel="1" x14ac:dyDescent="0.2">
      <c r="A19" s="30">
        <v>42370</v>
      </c>
      <c r="B19" s="31">
        <v>8228159556536420</v>
      </c>
      <c r="C19" s="32">
        <v>7064778485976610</v>
      </c>
      <c r="D19" s="29">
        <v>1476285607680360</v>
      </c>
      <c r="E19" s="31">
        <v>5573555356585130</v>
      </c>
      <c r="F19" s="27" t="s">
        <v>62</v>
      </c>
      <c r="G19" s="31">
        <v>1.88760956469475E+16</v>
      </c>
      <c r="H19" s="31">
        <v>1.27862085417244E+16</v>
      </c>
      <c r="I19" s="31">
        <v>1280549494970680</v>
      </c>
      <c r="L19" s="44">
        <f t="shared" si="0"/>
        <v>706477.84859766101</v>
      </c>
    </row>
    <row r="20" spans="1:12" ht="17" outlineLevel="1" x14ac:dyDescent="0.2">
      <c r="A20" s="30">
        <v>42736</v>
      </c>
      <c r="B20" s="31">
        <v>1.06602284948084E+16</v>
      </c>
      <c r="C20" s="32">
        <v>726389947762824</v>
      </c>
      <c r="D20" s="29">
        <v>1655143755886020</v>
      </c>
      <c r="E20" s="31">
        <v>6440666230288780</v>
      </c>
      <c r="F20" s="27" t="s">
        <v>63</v>
      </c>
      <c r="G20" s="31">
        <v>2.42031427829454E+16</v>
      </c>
      <c r="H20" s="31">
        <v>1462298528262220</v>
      </c>
      <c r="I20" s="31">
        <v>1.30305704983468E+16</v>
      </c>
      <c r="L20" s="44">
        <f t="shared" si="0"/>
        <v>72638.994776282401</v>
      </c>
    </row>
    <row r="21" spans="1:12" ht="17" outlineLevel="1" x14ac:dyDescent="0.2">
      <c r="A21" s="30">
        <v>43101</v>
      </c>
      <c r="B21" s="31">
        <v>1.47448106772658E+16</v>
      </c>
      <c r="C21" s="32">
        <v>7073774429795120</v>
      </c>
      <c r="D21" s="29">
        <v>2.80588417840553E+16</v>
      </c>
      <c r="E21" s="31">
        <v>5254960554232380</v>
      </c>
      <c r="F21" s="27" t="s">
        <v>64</v>
      </c>
      <c r="G21" s="31">
        <v>3313850029665640</v>
      </c>
      <c r="H21" s="31">
        <v>1.18103592983968E+16</v>
      </c>
      <c r="I21" s="31">
        <v>1.25612602002204E+16</v>
      </c>
      <c r="L21" s="44">
        <f t="shared" si="0"/>
        <v>707377.44297951204</v>
      </c>
    </row>
    <row r="22" spans="1:12" ht="17" outlineLevel="1" x14ac:dyDescent="0.2">
      <c r="A22" s="30">
        <v>43466</v>
      </c>
      <c r="B22" s="31">
        <v>2.15584441492006E+16</v>
      </c>
      <c r="C22" s="32">
        <v>69322380358796</v>
      </c>
      <c r="D22" s="29">
        <v>4818794686415030</v>
      </c>
      <c r="E22" s="31">
        <v>4.4738250023345696E+16</v>
      </c>
      <c r="F22" s="27" t="s">
        <v>65</v>
      </c>
      <c r="G22" s="31">
        <v>4797299074615350</v>
      </c>
      <c r="H22" s="31">
        <v>9955392140154300</v>
      </c>
      <c r="I22" s="31">
        <v>1.21882457280966E+16</v>
      </c>
      <c r="L22" s="44">
        <f t="shared" si="0"/>
        <v>6932.2380358795999</v>
      </c>
    </row>
    <row r="23" spans="1:12" ht="17" outlineLevel="1" x14ac:dyDescent="0.2">
      <c r="A23" s="30">
        <v>43831</v>
      </c>
      <c r="B23" s="31">
        <v>272098141432876</v>
      </c>
      <c r="C23" s="32">
        <v>6245912861503960</v>
      </c>
      <c r="D23" s="29">
        <v>7061116128463920</v>
      </c>
      <c r="E23" s="31">
        <v>3853472120873730</v>
      </c>
      <c r="F23" s="27" t="s">
        <v>66</v>
      </c>
      <c r="G23" s="31">
        <v>5996420269838900</v>
      </c>
      <c r="H23" s="31">
        <v>8492170587121270</v>
      </c>
      <c r="I23" s="31">
        <v>1.08755383608363E+16</v>
      </c>
      <c r="L23" s="44">
        <f t="shared" si="0"/>
        <v>624591.28615039599</v>
      </c>
    </row>
    <row r="24" spans="1:12" ht="17" outlineLevel="1" x14ac:dyDescent="0.2">
      <c r="A24" s="30">
        <v>44197</v>
      </c>
      <c r="B24" s="31">
        <v>462190835103038</v>
      </c>
      <c r="C24" s="32">
        <v>6898099340339460</v>
      </c>
      <c r="D24" s="29">
        <v>9503600593433130</v>
      </c>
      <c r="E24" s="31">
        <v>4.8633234378810704E+16</v>
      </c>
      <c r="F24" s="27" t="s">
        <v>67</v>
      </c>
      <c r="G24" s="31">
        <v>1.00895760170658E+16</v>
      </c>
      <c r="H24" s="31">
        <v>1.06165825445543E+16</v>
      </c>
      <c r="I24" s="31">
        <v>1.18978745944975E+16</v>
      </c>
      <c r="L24" s="44">
        <f t="shared" si="0"/>
        <v>689809.93403394602</v>
      </c>
    </row>
    <row r="25" spans="1:12" ht="17" outlineLevel="1" x14ac:dyDescent="0.2">
      <c r="A25" s="30">
        <v>44562</v>
      </c>
      <c r="B25" s="31">
        <v>8265282418641190</v>
      </c>
      <c r="C25" s="32">
        <v>7261620875017520</v>
      </c>
      <c r="D25" s="29">
        <v>1.30532515994983E+16</v>
      </c>
      <c r="E25" s="31">
        <v>6331972042091680</v>
      </c>
      <c r="F25" s="27" t="s">
        <v>68</v>
      </c>
      <c r="G25" s="31">
        <v>1787674447735870</v>
      </c>
      <c r="H25" s="31">
        <v>1.36952424007867E+16</v>
      </c>
      <c r="I25" s="31">
        <v>1.24094536482692E+16</v>
      </c>
      <c r="L25" s="44">
        <f t="shared" si="0"/>
        <v>726162.08750175196</v>
      </c>
    </row>
    <row r="26" spans="1:12" ht="17" outlineLevel="1" x14ac:dyDescent="0.2">
      <c r="A26" s="30">
        <v>44927</v>
      </c>
      <c r="B26" s="31">
        <v>1.91404996704163E+16</v>
      </c>
      <c r="C26" s="32">
        <v>7144636045087700</v>
      </c>
      <c r="D26" s="29">
        <v>2957459306909270</v>
      </c>
      <c r="E26" s="31">
        <v>6471940163538320</v>
      </c>
      <c r="F26" s="27" t="s">
        <v>69</v>
      </c>
      <c r="G26" s="31">
        <v>4.1025981286631504E+16</v>
      </c>
      <c r="H26" s="31">
        <v>1.3872035767588E+16</v>
      </c>
      <c r="I26" s="31">
        <v>1.20996880126596E+16</v>
      </c>
      <c r="L26" s="44">
        <f>+C26/10000000000</f>
        <v>714463.60450877005</v>
      </c>
    </row>
    <row r="27" spans="1:12" x14ac:dyDescent="0.2">
      <c r="A27" s="10"/>
      <c r="B27" s="11"/>
      <c r="C27" s="15"/>
      <c r="E27" s="11"/>
      <c r="G27" s="11"/>
      <c r="H27" s="11"/>
      <c r="I27" s="11"/>
    </row>
    <row r="28" spans="1:12" x14ac:dyDescent="0.2">
      <c r="A28" s="10"/>
      <c r="B28" s="11"/>
      <c r="C28" s="15"/>
      <c r="E28" s="11"/>
      <c r="G28" s="11"/>
      <c r="H28" s="11"/>
      <c r="I28" s="11"/>
    </row>
    <row r="29" spans="1:12" x14ac:dyDescent="0.2">
      <c r="A29" s="25" t="s">
        <v>364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</row>
    <row r="30" spans="1:12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</row>
    <row r="31" spans="1:12" outlineLevel="1" x14ac:dyDescent="0.2">
      <c r="A31" s="25" t="s">
        <v>341</v>
      </c>
      <c r="B31" s="25"/>
      <c r="C31" s="25"/>
      <c r="D31" s="25"/>
      <c r="E31" s="25"/>
      <c r="F31" s="25"/>
      <c r="G31" s="25"/>
    </row>
    <row r="32" spans="1:12" outlineLevel="1" x14ac:dyDescent="0.2">
      <c r="A32" s="25"/>
      <c r="B32" s="25"/>
      <c r="C32" s="25"/>
      <c r="D32" s="25"/>
      <c r="E32" s="25"/>
      <c r="F32" s="25"/>
      <c r="G32" s="25"/>
    </row>
    <row r="33" spans="1:33" ht="32" outlineLevel="1" x14ac:dyDescent="0.4">
      <c r="A33" s="26" t="s">
        <v>344</v>
      </c>
      <c r="B33" s="26"/>
      <c r="C33" s="26"/>
      <c r="D33" s="26"/>
      <c r="E33" s="26"/>
      <c r="F33" s="26"/>
      <c r="G33" s="26"/>
    </row>
    <row r="34" spans="1:33" ht="32" outlineLevel="1" x14ac:dyDescent="0.4">
      <c r="A34" s="26"/>
      <c r="B34" s="26"/>
      <c r="C34" s="26"/>
      <c r="D34" s="26"/>
      <c r="E34" s="26"/>
      <c r="F34" s="26"/>
      <c r="G34" s="26"/>
      <c r="X34" s="17"/>
      <c r="Y34" s="33" t="s">
        <v>362</v>
      </c>
      <c r="Z34" s="33" t="s">
        <v>362</v>
      </c>
      <c r="AA34" s="33" t="s">
        <v>362</v>
      </c>
      <c r="AB34" s="33" t="s">
        <v>362</v>
      </c>
      <c r="AC34" s="33" t="s">
        <v>362</v>
      </c>
      <c r="AD34" s="33" t="s">
        <v>362</v>
      </c>
      <c r="AE34" s="33" t="s">
        <v>362</v>
      </c>
      <c r="AF34" s="33" t="s">
        <v>362</v>
      </c>
      <c r="AG34" s="33" t="s">
        <v>362</v>
      </c>
    </row>
    <row r="35" spans="1:33" ht="24" outlineLevel="1" x14ac:dyDescent="0.3">
      <c r="A35" s="40" t="s">
        <v>354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K35" s="40" t="s">
        <v>353</v>
      </c>
      <c r="L35">
        <v>1</v>
      </c>
      <c r="M35">
        <v>2</v>
      </c>
      <c r="N35">
        <v>3</v>
      </c>
      <c r="O35">
        <v>4</v>
      </c>
      <c r="P35">
        <v>5</v>
      </c>
      <c r="Q35">
        <v>6</v>
      </c>
      <c r="R35">
        <v>7</v>
      </c>
      <c r="S35">
        <v>8</v>
      </c>
      <c r="T35">
        <v>9</v>
      </c>
      <c r="U35">
        <v>10</v>
      </c>
      <c r="V35">
        <v>11</v>
      </c>
      <c r="X35" s="33" t="s">
        <v>355</v>
      </c>
      <c r="Y35" s="42">
        <v>1</v>
      </c>
      <c r="Z35" s="42">
        <v>2</v>
      </c>
      <c r="AA35" s="42">
        <v>3</v>
      </c>
      <c r="AB35" s="42">
        <v>1</v>
      </c>
      <c r="AC35" s="42">
        <v>2</v>
      </c>
      <c r="AD35" s="42">
        <v>3</v>
      </c>
      <c r="AE35" s="42">
        <v>1</v>
      </c>
      <c r="AF35" s="42">
        <v>2</v>
      </c>
      <c r="AG35" s="42">
        <v>3</v>
      </c>
    </row>
    <row r="36" spans="1:33" ht="32" customHeight="1" outlineLevel="1" x14ac:dyDescent="0.2">
      <c r="A36" s="23" t="s">
        <v>46</v>
      </c>
      <c r="B36" s="23" t="s">
        <v>73</v>
      </c>
      <c r="C36" s="22" t="s">
        <v>72</v>
      </c>
      <c r="D36" s="23" t="s">
        <v>70</v>
      </c>
      <c r="E36" s="23" t="s">
        <v>74</v>
      </c>
      <c r="F36" s="23" t="s">
        <v>75</v>
      </c>
      <c r="G36" s="23" t="s">
        <v>76</v>
      </c>
      <c r="H36" s="22" t="s">
        <v>71</v>
      </c>
      <c r="I36" s="23" t="s">
        <v>77</v>
      </c>
      <c r="L36" s="23" t="s">
        <v>73</v>
      </c>
      <c r="M36" s="22" t="s">
        <v>72</v>
      </c>
      <c r="N36" s="23" t="s">
        <v>70</v>
      </c>
      <c r="O36" s="23" t="s">
        <v>74</v>
      </c>
      <c r="P36" s="23" t="s">
        <v>75</v>
      </c>
      <c r="Q36" s="23" t="s">
        <v>76</v>
      </c>
      <c r="R36" s="22" t="s">
        <v>71</v>
      </c>
      <c r="S36" s="23" t="s">
        <v>77</v>
      </c>
      <c r="T36" s="23" t="s">
        <v>78</v>
      </c>
      <c r="U36" s="24" t="s">
        <v>79</v>
      </c>
      <c r="V36" s="23" t="s">
        <v>80</v>
      </c>
      <c r="X36" s="33" t="s">
        <v>356</v>
      </c>
      <c r="Y36" s="42">
        <v>5</v>
      </c>
      <c r="Z36" s="42">
        <v>5</v>
      </c>
      <c r="AA36" s="42">
        <v>5</v>
      </c>
      <c r="AB36" s="42">
        <v>6</v>
      </c>
      <c r="AC36" s="42">
        <v>6</v>
      </c>
      <c r="AD36" s="42">
        <v>6</v>
      </c>
      <c r="AE36" s="42">
        <v>7</v>
      </c>
      <c r="AF36" s="42">
        <v>7</v>
      </c>
      <c r="AG36" s="42">
        <v>7</v>
      </c>
    </row>
    <row r="37" spans="1:33" outlineLevel="1" x14ac:dyDescent="0.2">
      <c r="A37" s="1" t="s">
        <v>81</v>
      </c>
      <c r="B37" s="1">
        <v>37409.121612903196</v>
      </c>
      <c r="C37" s="18">
        <v>18754.670967741898</v>
      </c>
      <c r="D37" s="1">
        <v>16398.251612903201</v>
      </c>
      <c r="E37" s="1">
        <v>2356.4193548387102</v>
      </c>
      <c r="F37" s="1">
        <v>10840.4506451612</v>
      </c>
      <c r="G37" s="1">
        <v>2838.8709677419301</v>
      </c>
      <c r="H37" s="18">
        <v>11111.9032258064</v>
      </c>
      <c r="I37" s="1">
        <v>13950.774193548301</v>
      </c>
      <c r="J37" s="17"/>
      <c r="K37" s="18" t="s">
        <v>92</v>
      </c>
      <c r="L37" s="18">
        <v>46272.8269300799</v>
      </c>
      <c r="M37" s="18">
        <v>28716.399451612899</v>
      </c>
      <c r="N37" s="18">
        <v>25422.980096774201</v>
      </c>
      <c r="O37" s="18">
        <v>3293.4193548387102</v>
      </c>
      <c r="P37" s="18">
        <v>16662.0500286774</v>
      </c>
      <c r="Q37" s="18">
        <v>6981.4193548387102</v>
      </c>
      <c r="R37" s="18">
        <v>14742.322580645099</v>
      </c>
      <c r="S37" s="18">
        <v>21723.741935483798</v>
      </c>
      <c r="T37" s="18">
        <v>1455.7096774193501</v>
      </c>
      <c r="U37" s="18">
        <v>12889.774193548301</v>
      </c>
      <c r="V37" s="18">
        <v>14345.483870967701</v>
      </c>
      <c r="X37">
        <v>3</v>
      </c>
      <c r="Y37" s="17">
        <f>+Z64-(L37+P37)</f>
        <v>-21224.027958757302</v>
      </c>
      <c r="Z37" s="17">
        <f>+Z64-(M37+P37)</f>
        <v>-3667.6004802902971</v>
      </c>
      <c r="AA37" s="17">
        <f>+Z64-(N37+P37)</f>
        <v>-374.18112545159966</v>
      </c>
      <c r="AB37" s="17">
        <f>+Z64-(L37+Q37)</f>
        <v>-11543.39728491861</v>
      </c>
      <c r="AC37" s="17">
        <f>+$Z64-(M37+Q37)</f>
        <v>6013.0301935483949</v>
      </c>
      <c r="AD37" s="17">
        <f>+$Z64-(N37+Q37)</f>
        <v>9306.4495483870924</v>
      </c>
      <c r="AE37" s="17">
        <f>+$Z64-(L37+R37)</f>
        <v>-19304.300510724999</v>
      </c>
      <c r="AF37" s="17">
        <f>+$Z64-(M37+R37)</f>
        <v>-1747.8730322579941</v>
      </c>
      <c r="AG37" s="17">
        <f>+$Z64-(N37+R37)</f>
        <v>1545.5463225807034</v>
      </c>
    </row>
    <row r="38" spans="1:33" outlineLevel="1" x14ac:dyDescent="0.2">
      <c r="A38" s="1" t="s">
        <v>82</v>
      </c>
      <c r="B38" s="1">
        <v>37234.366428571397</v>
      </c>
      <c r="C38" s="18">
        <v>18817.7135714285</v>
      </c>
      <c r="D38" s="1">
        <v>16540.9635714285</v>
      </c>
      <c r="E38" s="1">
        <v>2276.75</v>
      </c>
      <c r="F38" s="1">
        <v>10602.652857142801</v>
      </c>
      <c r="G38" s="1">
        <v>2452.9642857142799</v>
      </c>
      <c r="H38" s="18">
        <v>10775.1428571428</v>
      </c>
      <c r="I38" s="1">
        <v>13228.107142857099</v>
      </c>
      <c r="J38" s="17"/>
      <c r="K38" s="18" t="s">
        <v>104</v>
      </c>
      <c r="L38" s="18">
        <v>50536.624032257998</v>
      </c>
      <c r="M38" s="18">
        <v>35838.051612903197</v>
      </c>
      <c r="N38" s="18">
        <v>31701.858064516098</v>
      </c>
      <c r="O38" s="18">
        <v>4136.1935483870902</v>
      </c>
      <c r="P38" s="18">
        <v>14698.572419354799</v>
      </c>
      <c r="Q38" s="18">
        <v>12113.6451612903</v>
      </c>
      <c r="R38" s="18">
        <v>17922.516129032199</v>
      </c>
      <c r="S38" s="18">
        <v>30036.1612903225</v>
      </c>
      <c r="T38" s="18">
        <v>3666.7096774193501</v>
      </c>
      <c r="U38" s="18">
        <v>17851.838709677399</v>
      </c>
      <c r="V38" s="18">
        <v>21518.5483870967</v>
      </c>
      <c r="X38">
        <v>4</v>
      </c>
      <c r="Y38" s="17">
        <f>+Z65-(L38+P38)</f>
        <v>-13423.673251612796</v>
      </c>
      <c r="Z38" s="17">
        <f>+Z65-(M38+P38)</f>
        <v>1274.8991677420054</v>
      </c>
      <c r="AA38" s="17">
        <f>+Z65-(N38+P38)</f>
        <v>5411.0927161291038</v>
      </c>
      <c r="AB38" s="17">
        <f>+Z65-(L38+Q38)</f>
        <v>-10838.745993548298</v>
      </c>
      <c r="AC38" s="17">
        <f>+$Z65-(M38+Q38)</f>
        <v>3859.8264258065101</v>
      </c>
      <c r="AD38" s="17">
        <f>+$Z65-(N38+Q38)</f>
        <v>7996.0199741936012</v>
      </c>
      <c r="AE38" s="17">
        <f>+$Z65-(L38+R38)</f>
        <v>-16647.616961290194</v>
      </c>
      <c r="AF38" s="17">
        <f>+$Z65-(M38+R38)</f>
        <v>-1949.0445419353928</v>
      </c>
      <c r="AG38" s="17">
        <f>+$Z65-(N38+R38)</f>
        <v>2187.1490064517056</v>
      </c>
    </row>
    <row r="39" spans="1:33" outlineLevel="1" x14ac:dyDescent="0.2">
      <c r="A39" s="1" t="s">
        <v>83</v>
      </c>
      <c r="B39" s="1">
        <v>38080.148806451602</v>
      </c>
      <c r="C39" s="18">
        <v>19280.1544516129</v>
      </c>
      <c r="D39" s="1">
        <v>17017.218967741901</v>
      </c>
      <c r="E39" s="1">
        <v>2262.9354838709601</v>
      </c>
      <c r="F39" s="1">
        <v>11107.929838709601</v>
      </c>
      <c r="G39" s="1">
        <v>2900.5161290322499</v>
      </c>
      <c r="H39" s="18">
        <v>10599.322580645099</v>
      </c>
      <c r="I39" s="1">
        <v>13499.8387096774</v>
      </c>
      <c r="J39" s="17"/>
      <c r="K39" s="18" t="s">
        <v>116</v>
      </c>
      <c r="L39" s="18">
        <v>55827.0522435764</v>
      </c>
      <c r="M39" s="18">
        <v>46007.767592193501</v>
      </c>
      <c r="N39" s="18">
        <v>41319.703076064499</v>
      </c>
      <c r="O39" s="18">
        <v>4688.0645161290304</v>
      </c>
      <c r="P39" s="18">
        <v>9819.2846513829008</v>
      </c>
      <c r="Q39" s="18">
        <v>13997.1612903225</v>
      </c>
      <c r="R39" s="18">
        <v>23077.9032258064</v>
      </c>
      <c r="S39" s="18">
        <v>37075.064516129001</v>
      </c>
      <c r="T39" s="18">
        <v>4629.6451612903202</v>
      </c>
      <c r="U39" s="18">
        <v>20841.032258064501</v>
      </c>
      <c r="V39" s="18">
        <v>25470.677419354801</v>
      </c>
      <c r="X39">
        <v>5</v>
      </c>
      <c r="Y39" s="17">
        <f>+Z66-(L39+P39)</f>
        <v>1238.1551050406997</v>
      </c>
      <c r="Z39" s="17">
        <f>+Z66-(M39+P39)</f>
        <v>11057.439756423599</v>
      </c>
      <c r="AA39" s="17">
        <f>+Z66-(N39+P39)</f>
        <v>15745.5042725526</v>
      </c>
      <c r="AB39" s="17">
        <f>+Z66-(L39+Q39)</f>
        <v>-2939.7215338989045</v>
      </c>
      <c r="AC39" s="17">
        <f>+$Z66-(M39+Q39)</f>
        <v>6879.5631174839946</v>
      </c>
      <c r="AD39" s="17">
        <f>+$Z66-(N39+Q39)</f>
        <v>11567.627633612996</v>
      </c>
      <c r="AE39" s="17">
        <f>+$Z66-(L39+R39)</f>
        <v>-12020.463469382797</v>
      </c>
      <c r="AF39" s="17">
        <f>+$Z66-(M39+R39)</f>
        <v>-2201.1788179998985</v>
      </c>
      <c r="AG39" s="17">
        <f>+$Z66-(N39+R39)</f>
        <v>2486.8856981291028</v>
      </c>
    </row>
    <row r="40" spans="1:33" outlineLevel="1" x14ac:dyDescent="0.2">
      <c r="A40" s="1" t="s">
        <v>84</v>
      </c>
      <c r="B40" s="1">
        <v>38544.985333333301</v>
      </c>
      <c r="C40" s="18">
        <v>19947.4026666666</v>
      </c>
      <c r="D40" s="1">
        <v>17554.9026666666</v>
      </c>
      <c r="E40" s="1">
        <v>2392.5</v>
      </c>
      <c r="F40" s="1">
        <v>10923.5826666666</v>
      </c>
      <c r="G40" s="1">
        <v>2771.2333333333299</v>
      </c>
      <c r="H40" s="18">
        <v>10398.0333333333</v>
      </c>
      <c r="I40" s="1">
        <v>13169.266666666599</v>
      </c>
      <c r="J40" s="17"/>
      <c r="K40" s="18" t="s">
        <v>128</v>
      </c>
      <c r="L40" s="18">
        <v>76824.539870416105</v>
      </c>
      <c r="M40" s="18">
        <v>56157.632236486403</v>
      </c>
      <c r="N40" s="18">
        <v>50954.599978421902</v>
      </c>
      <c r="O40" s="18">
        <v>5203.0322580645097</v>
      </c>
      <c r="P40" s="18">
        <v>20666.907633929601</v>
      </c>
      <c r="Q40" s="18">
        <v>17153.2580645161</v>
      </c>
      <c r="R40" s="18">
        <v>27027.967741935401</v>
      </c>
      <c r="S40" s="18">
        <v>44181.225806451599</v>
      </c>
      <c r="T40" s="18">
        <v>3374.0645161290299</v>
      </c>
      <c r="U40" s="18">
        <v>25065.870967741899</v>
      </c>
      <c r="V40" s="18">
        <v>28439.9354838709</v>
      </c>
      <c r="X40">
        <v>6</v>
      </c>
      <c r="Y40" s="17">
        <f>+Z67-(L40+P40)</f>
        <v>-16935.30850434571</v>
      </c>
      <c r="Z40" s="17">
        <f>+Z67-(M40+P40)</f>
        <v>3731.5991295839922</v>
      </c>
      <c r="AA40" s="17">
        <f>+Z67-(N40+P40)</f>
        <v>8934.6313876484928</v>
      </c>
      <c r="AB40" s="17">
        <f>+Z67-(L40+Q40)</f>
        <v>-13421.658934932202</v>
      </c>
      <c r="AC40" s="17">
        <f>+$Z67-(M40+Q40)</f>
        <v>7245.2486989974859</v>
      </c>
      <c r="AD40" s="17">
        <f>+$Z67-(N40+Q40)</f>
        <v>12448.280957062001</v>
      </c>
      <c r="AE40" s="17">
        <f>+$Z67-(L40+R40)</f>
        <v>-23296.368612351507</v>
      </c>
      <c r="AF40" s="17">
        <f>+$Z67-(M40+R40)</f>
        <v>-2629.4609784218046</v>
      </c>
      <c r="AG40" s="17">
        <f>+$Z67-(N40+R40)</f>
        <v>2573.571279642696</v>
      </c>
    </row>
    <row r="41" spans="1:33" outlineLevel="1" x14ac:dyDescent="0.2">
      <c r="A41" s="1" t="s">
        <v>85</v>
      </c>
      <c r="B41" s="1">
        <v>40584.676491827602</v>
      </c>
      <c r="C41" s="18">
        <v>20425.104193548301</v>
      </c>
      <c r="D41" s="1">
        <v>18067.0396774193</v>
      </c>
      <c r="E41" s="1">
        <v>2358.0645161290299</v>
      </c>
      <c r="F41" s="1">
        <v>12680.0661290322</v>
      </c>
      <c r="G41" s="1">
        <v>3671.6129032258</v>
      </c>
      <c r="H41" s="18">
        <v>10703.1612903225</v>
      </c>
      <c r="I41" s="1">
        <v>14374.774193548301</v>
      </c>
      <c r="J41" s="17"/>
      <c r="K41" s="18" t="s">
        <v>140</v>
      </c>
      <c r="L41" s="18">
        <v>96357.578014903207</v>
      </c>
      <c r="M41" s="18">
        <v>70576.656140548395</v>
      </c>
      <c r="N41" s="18">
        <v>63657.591624419299</v>
      </c>
      <c r="O41" s="18">
        <v>6919.0645161290304</v>
      </c>
      <c r="P41" s="18">
        <v>25780.921874354801</v>
      </c>
      <c r="Q41" s="18">
        <v>10768.9354838709</v>
      </c>
      <c r="R41" s="18">
        <v>35901.580645161201</v>
      </c>
      <c r="S41" s="18">
        <v>46670.516129032199</v>
      </c>
      <c r="T41" s="18">
        <v>2696.5806451612798</v>
      </c>
      <c r="U41" s="18">
        <v>32824.322580645101</v>
      </c>
      <c r="V41" s="18">
        <v>35520.903225806403</v>
      </c>
      <c r="X41">
        <v>7</v>
      </c>
      <c r="Y41" s="17">
        <f>+Z68-(L41+P41)</f>
        <v>-19434.197889258008</v>
      </c>
      <c r="Z41" s="17">
        <f>+Z68-(M41+P41)</f>
        <v>6346.7239850968035</v>
      </c>
      <c r="AA41" s="17">
        <f>+Z68-(N41+P41)</f>
        <v>13265.788501225892</v>
      </c>
      <c r="AB41" s="17">
        <f>+Z68-(L41+Q41)</f>
        <v>-4422.2114987741079</v>
      </c>
      <c r="AC41" s="17">
        <f>+$Z68-(M41+Q41)</f>
        <v>21358.710375580704</v>
      </c>
      <c r="AD41" s="17">
        <f>+$Z68-(N41+Q41)</f>
        <v>28277.774891709792</v>
      </c>
      <c r="AE41" s="17">
        <f>+$Z68-(L41+R41)</f>
        <v>-29554.856660064397</v>
      </c>
      <c r="AF41" s="17">
        <f>+$Z68-(M41+R41)</f>
        <v>-3773.9347857096</v>
      </c>
      <c r="AG41" s="17">
        <f>+$Z68-(N41+R41)</f>
        <v>3145.1297304194886</v>
      </c>
    </row>
    <row r="42" spans="1:33" outlineLevel="1" x14ac:dyDescent="0.2">
      <c r="A42" s="1" t="s">
        <v>86</v>
      </c>
      <c r="B42" s="1">
        <v>42173.580657620303</v>
      </c>
      <c r="C42" s="18">
        <v>21670.9888333333</v>
      </c>
      <c r="D42" s="1">
        <v>19092.288833333299</v>
      </c>
      <c r="E42" s="1">
        <v>2578.6999999999998</v>
      </c>
      <c r="F42" s="1">
        <v>14489.404833333299</v>
      </c>
      <c r="G42" s="1">
        <v>4664.5333333333301</v>
      </c>
      <c r="H42" s="18">
        <v>11185.5666666666</v>
      </c>
      <c r="I42" s="1">
        <v>15850.1</v>
      </c>
      <c r="J42" s="17"/>
      <c r="K42" s="18" t="s">
        <v>152</v>
      </c>
      <c r="L42" s="18">
        <v>106438.70558727501</v>
      </c>
      <c r="M42" s="18">
        <v>80246.919204757098</v>
      </c>
      <c r="N42" s="18">
        <v>70896.886946692495</v>
      </c>
      <c r="O42" s="18">
        <v>9350.0322580645097</v>
      </c>
      <c r="P42" s="18">
        <v>26191.786382518701</v>
      </c>
      <c r="Q42" s="18">
        <v>26577.354838709602</v>
      </c>
      <c r="R42" s="18">
        <v>38366.387096774197</v>
      </c>
      <c r="S42" s="18">
        <v>64943.741935483798</v>
      </c>
      <c r="T42" s="18">
        <v>3615.9677419354798</v>
      </c>
      <c r="U42" s="18">
        <v>33741.677419354797</v>
      </c>
      <c r="V42" s="18">
        <v>37357.645161290297</v>
      </c>
      <c r="X42">
        <v>8</v>
      </c>
      <c r="Y42" s="17">
        <f>+Z69-(L42+P42)</f>
        <v>-18808.129069793722</v>
      </c>
      <c r="Z42" s="17">
        <f>+Z69-(M42+P42)</f>
        <v>7383.6573127242009</v>
      </c>
      <c r="AA42" s="17">
        <f>+Z69-(N42+P42)</f>
        <v>16733.689570788803</v>
      </c>
      <c r="AB42" s="17">
        <f>+Z69-(L42+Q42)</f>
        <v>-19193.697525984622</v>
      </c>
      <c r="AC42" s="17">
        <f>+$Z69-(M42+Q42)</f>
        <v>6998.0888565333007</v>
      </c>
      <c r="AD42" s="17">
        <f>+$Z69-(N42+Q42)</f>
        <v>16348.121114597903</v>
      </c>
      <c r="AE42" s="17">
        <f>+$Z69-(L42+R42)</f>
        <v>-30982.729784049225</v>
      </c>
      <c r="AF42" s="17">
        <f>+$Z69-(M42+R42)</f>
        <v>-4790.9434015313018</v>
      </c>
      <c r="AG42" s="17">
        <f>+$Z69-(N42+R42)</f>
        <v>4559.0888565333007</v>
      </c>
    </row>
    <row r="43" spans="1:33" outlineLevel="1" x14ac:dyDescent="0.2">
      <c r="A43" s="1" t="s">
        <v>87</v>
      </c>
      <c r="B43" s="1">
        <v>43100.497337969602</v>
      </c>
      <c r="C43" s="18">
        <v>23655.5563225806</v>
      </c>
      <c r="D43" s="1">
        <v>20919.007935483802</v>
      </c>
      <c r="E43" s="1">
        <v>2736.5483870967701</v>
      </c>
      <c r="F43" s="1">
        <v>14321.326967741899</v>
      </c>
      <c r="G43" s="1">
        <v>4267.3870967741896</v>
      </c>
      <c r="H43" s="18">
        <v>11705.6129032258</v>
      </c>
      <c r="I43" s="1">
        <v>15973</v>
      </c>
      <c r="J43" s="17"/>
      <c r="K43" s="18" t="s">
        <v>164</v>
      </c>
      <c r="L43" s="18">
        <v>118660.664365042</v>
      </c>
      <c r="M43" s="18">
        <v>92793.005734700593</v>
      </c>
      <c r="N43" s="18">
        <v>81590.650895990897</v>
      </c>
      <c r="O43" s="18">
        <v>11202.3548387096</v>
      </c>
      <c r="P43" s="18">
        <v>25867.658630240901</v>
      </c>
      <c r="Q43" s="18">
        <v>27534.774193548299</v>
      </c>
      <c r="R43" s="18">
        <v>44315.161290322503</v>
      </c>
      <c r="S43" s="18">
        <v>71849.935483870897</v>
      </c>
      <c r="T43" s="18">
        <v>3613.7419354838698</v>
      </c>
      <c r="U43" s="18">
        <v>39741.064516129001</v>
      </c>
      <c r="V43" s="18">
        <v>43354.806451612902</v>
      </c>
      <c r="X43">
        <v>9</v>
      </c>
      <c r="Y43" s="17">
        <f>+Z70-(L43+P43)</f>
        <v>-13057.050195282907</v>
      </c>
      <c r="Z43" s="17">
        <f>+Z70-(M43+P43)</f>
        <v>12810.608435058515</v>
      </c>
      <c r="AA43" s="17">
        <f>+Z70-(N43+P43)</f>
        <v>24012.963273768211</v>
      </c>
      <c r="AB43" s="17">
        <f>+Z70-(L43+Q43)</f>
        <v>-14724.165758590301</v>
      </c>
      <c r="AC43" s="17">
        <f>+$Z70-(M43+Q43)</f>
        <v>11143.492871751107</v>
      </c>
      <c r="AD43" s="17">
        <f>+$Z70-(N43+Q43)</f>
        <v>22345.847710460803</v>
      </c>
      <c r="AE43" s="17">
        <f>+$Z70-(L43+R43)</f>
        <v>-31504.552855364484</v>
      </c>
      <c r="AF43" s="17">
        <f>+$Z70-(M43+R43)</f>
        <v>-5636.8942250230757</v>
      </c>
      <c r="AG43" s="17">
        <f>+$Z70-(N43+R43)</f>
        <v>5565.4606136866059</v>
      </c>
    </row>
    <row r="44" spans="1:33" outlineLevel="1" x14ac:dyDescent="0.2">
      <c r="A44" s="1" t="s">
        <v>88</v>
      </c>
      <c r="B44" s="1">
        <v>42967.320883788001</v>
      </c>
      <c r="C44" s="18">
        <v>24710.932443322501</v>
      </c>
      <c r="D44" s="1">
        <v>21918.9647013871</v>
      </c>
      <c r="E44" s="1">
        <v>2791.9677419354798</v>
      </c>
      <c r="F44" s="1">
        <v>14263.2984859032</v>
      </c>
      <c r="G44" s="1">
        <v>4415.5483870967701</v>
      </c>
      <c r="H44" s="18">
        <v>12647.6129032258</v>
      </c>
      <c r="I44" s="1">
        <v>17063.1612903225</v>
      </c>
      <c r="J44" s="17"/>
      <c r="K44" s="18" t="s">
        <v>176</v>
      </c>
      <c r="L44" s="18">
        <v>156103.507417346</v>
      </c>
      <c r="M44" s="18">
        <v>119678.96935147</v>
      </c>
      <c r="N44" s="18">
        <v>107145.291932115</v>
      </c>
      <c r="O44" s="18">
        <v>12533.677419354801</v>
      </c>
      <c r="P44" s="18">
        <v>36409.832185931598</v>
      </c>
      <c r="Q44" s="18">
        <v>28256.032258064501</v>
      </c>
      <c r="R44" s="18">
        <v>60046.645161290297</v>
      </c>
      <c r="S44" s="18">
        <v>88302.677419354804</v>
      </c>
      <c r="T44" s="18">
        <v>3274.4516129032199</v>
      </c>
      <c r="U44" s="18">
        <v>53351.193548387098</v>
      </c>
      <c r="V44" s="18">
        <v>56625.645161290297</v>
      </c>
      <c r="X44">
        <v>10</v>
      </c>
      <c r="Y44" s="17">
        <f>+Z71-(L44+P44)</f>
        <v>-18062.436403277592</v>
      </c>
      <c r="Z44" s="17">
        <f>+Z71-(M44+P44)</f>
        <v>18362.101662598405</v>
      </c>
      <c r="AA44" s="17">
        <f>+Z71-(N44+P44)</f>
        <v>30895.779081953398</v>
      </c>
      <c r="AB44" s="17">
        <f>+Z71-(L44+Q44)</f>
        <v>-9908.636475410487</v>
      </c>
      <c r="AC44" s="17">
        <f>+$Z71-(M44+Q44)</f>
        <v>26515.90159046551</v>
      </c>
      <c r="AD44" s="17">
        <f>+$Z71-(N44+Q44)</f>
        <v>39049.579009820503</v>
      </c>
      <c r="AE44" s="17">
        <f>+$Z71-(L44+R44)</f>
        <v>-41699.249378636305</v>
      </c>
      <c r="AF44" s="17">
        <f>+$Z71-(M44+R44)</f>
        <v>-5274.7113127603079</v>
      </c>
      <c r="AG44" s="17">
        <f>+$Z71-(N44+R44)</f>
        <v>7258.9661065947148</v>
      </c>
    </row>
    <row r="45" spans="1:33" outlineLevel="1" x14ac:dyDescent="0.2">
      <c r="A45" s="1" t="s">
        <v>89</v>
      </c>
      <c r="B45" s="1">
        <v>42711.389611764702</v>
      </c>
      <c r="C45" s="18">
        <v>25559.6815333333</v>
      </c>
      <c r="D45" s="1">
        <v>22692.081533333301</v>
      </c>
      <c r="E45" s="1">
        <v>2867.6</v>
      </c>
      <c r="F45" s="1">
        <v>14166.4868066666</v>
      </c>
      <c r="G45" s="1">
        <v>4279.8999999999996</v>
      </c>
      <c r="H45" s="18">
        <v>13156.4666666666</v>
      </c>
      <c r="I45" s="1">
        <v>17436.366666666599</v>
      </c>
      <c r="J45" s="17"/>
      <c r="K45" s="18" t="s">
        <v>188</v>
      </c>
      <c r="L45" s="18">
        <v>210099.97505475301</v>
      </c>
      <c r="M45" s="18">
        <v>165178.719761174</v>
      </c>
      <c r="N45" s="18">
        <v>144287.94556762601</v>
      </c>
      <c r="O45" s="18">
        <v>20890.774193548299</v>
      </c>
      <c r="P45" s="18">
        <v>44919.016413140504</v>
      </c>
      <c r="Q45" s="18">
        <v>32556.6451612903</v>
      </c>
      <c r="R45" s="18">
        <v>74336.5483870967</v>
      </c>
      <c r="S45" s="18">
        <v>106893.193548387</v>
      </c>
      <c r="T45" s="18">
        <v>4068.8709677419301</v>
      </c>
      <c r="U45" s="18">
        <v>69604.290322580593</v>
      </c>
      <c r="V45" s="18">
        <v>73673.161290322503</v>
      </c>
      <c r="X45">
        <v>11</v>
      </c>
      <c r="Y45" s="17">
        <f>+Z72-(L45+P45)</f>
        <v>-27740.777467893524</v>
      </c>
      <c r="Z45" s="17">
        <f>+Z72-(M45+P45)</f>
        <v>17180.477825685492</v>
      </c>
      <c r="AA45" s="17">
        <f>+Z72-(N45+P45)</f>
        <v>38071.252019233507</v>
      </c>
      <c r="AB45" s="17">
        <f>+Z72-(L45+Q45)</f>
        <v>-15378.40621604331</v>
      </c>
      <c r="AC45" s="17">
        <f>+$Z72-(M45+Q45)</f>
        <v>29542.849077535706</v>
      </c>
      <c r="AD45" s="17">
        <f>+$Z72-(N45+Q45)</f>
        <v>50433.623271083692</v>
      </c>
      <c r="AE45" s="17">
        <f>+$Z72-(L45+R45)</f>
        <v>-57158.309441849735</v>
      </c>
      <c r="AF45" s="17">
        <f>+$Z72-(M45+R45)</f>
        <v>-12237.05414827069</v>
      </c>
      <c r="AG45" s="17">
        <f>+$Z72-(N45+R45)</f>
        <v>8653.7200452772959</v>
      </c>
    </row>
    <row r="46" spans="1:33" outlineLevel="1" x14ac:dyDescent="0.2">
      <c r="A46" s="1" t="s">
        <v>90</v>
      </c>
      <c r="B46" s="1">
        <v>43882.493702860898</v>
      </c>
      <c r="C46" s="18">
        <v>25792.791096774101</v>
      </c>
      <c r="D46" s="1">
        <v>22937.403999999999</v>
      </c>
      <c r="E46" s="1">
        <v>2855.38709677419</v>
      </c>
      <c r="F46" s="1">
        <v>15936.6432230645</v>
      </c>
      <c r="G46" s="1">
        <v>5840.9354838709596</v>
      </c>
      <c r="H46" s="18">
        <v>13219.322580645099</v>
      </c>
      <c r="I46" s="1">
        <v>19060.2580645161</v>
      </c>
      <c r="J46" s="17"/>
      <c r="K46" s="18" t="s">
        <v>200</v>
      </c>
      <c r="L46" s="18">
        <v>292137.65695640002</v>
      </c>
      <c r="M46" s="18">
        <v>224207.38104763001</v>
      </c>
      <c r="N46" s="18">
        <v>199335.28427343699</v>
      </c>
      <c r="O46" s="18">
        <v>24872.096774193498</v>
      </c>
      <c r="P46" s="18">
        <v>67926.594333732704</v>
      </c>
      <c r="Q46" s="18">
        <v>50996.8064516128</v>
      </c>
      <c r="R46" s="18">
        <v>99962.451612903198</v>
      </c>
      <c r="S46" s="18">
        <v>150959.25806451601</v>
      </c>
      <c r="T46" s="18">
        <v>8541.9354838709696</v>
      </c>
      <c r="U46" s="18">
        <v>96187.838709677395</v>
      </c>
      <c r="V46" s="18">
        <v>104729.774193548</v>
      </c>
      <c r="X46">
        <v>12</v>
      </c>
      <c r="Y46" s="17">
        <f>+Z73-(L46+P46)</f>
        <v>-47724.425290132756</v>
      </c>
      <c r="Z46" s="17">
        <f>+Z73-(M46+P46)</f>
        <v>20205.850618637283</v>
      </c>
      <c r="AA46" s="17">
        <f>+Z73-(N46+P46)</f>
        <v>45077.947392830276</v>
      </c>
      <c r="AB46" s="17">
        <f>+Z73-(L46+Q46)</f>
        <v>-30794.637408012815</v>
      </c>
      <c r="AC46" s="17">
        <f>+$Z73-(M46+Q46)</f>
        <v>37135.638500757166</v>
      </c>
      <c r="AD46" s="17">
        <f>+$Z73-(N46+Q46)</f>
        <v>62007.735274950217</v>
      </c>
      <c r="AE46" s="17">
        <f>+$Z73-(L46+R46)</f>
        <v>-79760.282569303236</v>
      </c>
      <c r="AF46" s="17">
        <f>+$Z73-(M46+R46)</f>
        <v>-11830.006660533196</v>
      </c>
      <c r="AG46" s="17">
        <f>+$Z73-(N46+R46)</f>
        <v>13042.090113659797</v>
      </c>
    </row>
    <row r="47" spans="1:33" outlineLevel="1" x14ac:dyDescent="0.2">
      <c r="A47" s="1" t="s">
        <v>91</v>
      </c>
      <c r="B47" s="1">
        <v>44784.757393691303</v>
      </c>
      <c r="C47" s="18">
        <v>26331.244500895598</v>
      </c>
      <c r="D47" s="1">
        <v>23413.977834229001</v>
      </c>
      <c r="E47" s="1">
        <v>2917.2666666666601</v>
      </c>
      <c r="F47" s="1">
        <v>17166.9102450356</v>
      </c>
      <c r="G47" s="1">
        <v>6877.2</v>
      </c>
      <c r="H47" s="18">
        <v>14077.5666666666</v>
      </c>
      <c r="I47" s="1">
        <v>20954.766666666601</v>
      </c>
      <c r="J47" s="17"/>
      <c r="K47" s="18" t="s">
        <v>212</v>
      </c>
      <c r="L47" s="18">
        <v>361579.75768035901</v>
      </c>
      <c r="M47" s="18">
        <v>277093.22602707602</v>
      </c>
      <c r="N47" s="18">
        <v>247158.35505933399</v>
      </c>
      <c r="O47" s="18">
        <v>29934.870967741899</v>
      </c>
      <c r="P47" s="18">
        <v>84484.456192600599</v>
      </c>
      <c r="Q47" s="18">
        <v>70707.225806451606</v>
      </c>
      <c r="R47" s="18">
        <v>120246.967741935</v>
      </c>
      <c r="S47" s="18">
        <v>190954.193548387</v>
      </c>
      <c r="T47" s="18">
        <v>13837.419354838699</v>
      </c>
      <c r="U47" s="18">
        <v>126469.548387096</v>
      </c>
      <c r="V47" s="18">
        <v>140306.96774193499</v>
      </c>
      <c r="X47">
        <v>13</v>
      </c>
      <c r="Y47" s="17">
        <f>+Z74-(L47+P47)</f>
        <v>-63920.177872959583</v>
      </c>
      <c r="Z47" s="17">
        <f>+Z74-(M47+P47)</f>
        <v>20566.353780323407</v>
      </c>
      <c r="AA47" s="17">
        <f>+Z74-(N47+P47)</f>
        <v>50501.224748065404</v>
      </c>
      <c r="AB47" s="17">
        <f>+Z74-(L47+Q47)</f>
        <v>-50142.947486810561</v>
      </c>
      <c r="AC47" s="17">
        <f>+$Z74-(M47+Q47)</f>
        <v>34343.58416647237</v>
      </c>
      <c r="AD47" s="17">
        <f>+$Z74-(N47+Q47)</f>
        <v>64278.455134214426</v>
      </c>
      <c r="AE47" s="17">
        <f>+$Z74-(L47+R47)</f>
        <v>-99682.689422293974</v>
      </c>
      <c r="AF47" s="17">
        <f>+$Z74-(M47+R47)</f>
        <v>-15196.157769010984</v>
      </c>
      <c r="AG47" s="17">
        <f>+$Z74-(N47+R47)</f>
        <v>14738.713198731013</v>
      </c>
    </row>
    <row r="48" spans="1:33" outlineLevel="1" x14ac:dyDescent="0.2">
      <c r="A48" s="18" t="s">
        <v>92</v>
      </c>
      <c r="B48" s="18">
        <v>46272.8269300799</v>
      </c>
      <c r="C48" s="18">
        <v>28716.399451612899</v>
      </c>
      <c r="D48" s="18">
        <v>25422.980096774201</v>
      </c>
      <c r="E48" s="18">
        <v>3293.4193548387102</v>
      </c>
      <c r="F48" s="18">
        <v>16662.0500286774</v>
      </c>
      <c r="G48" s="18">
        <v>6981.4193548387102</v>
      </c>
      <c r="H48" s="18">
        <v>14742.322580645099</v>
      </c>
      <c r="I48" s="18">
        <v>21723.741935483798</v>
      </c>
      <c r="J48" s="17"/>
      <c r="K48" s="18" t="s">
        <v>224</v>
      </c>
      <c r="L48" s="18">
        <v>442860.87502217997</v>
      </c>
      <c r="M48" s="18">
        <v>338423.63383135601</v>
      </c>
      <c r="N48" s="18">
        <v>299389.988670066</v>
      </c>
      <c r="O48" s="18">
        <v>39033.645161290297</v>
      </c>
      <c r="P48" s="18">
        <v>104436.34181539</v>
      </c>
      <c r="Q48" s="18">
        <v>115264.16129032199</v>
      </c>
      <c r="R48" s="18">
        <v>160366.09677419299</v>
      </c>
      <c r="S48" s="18">
        <v>275630.25806451601</v>
      </c>
      <c r="T48" s="18">
        <v>14400.677419354801</v>
      </c>
      <c r="U48" s="18">
        <v>161318.29032258</v>
      </c>
      <c r="V48" s="18">
        <v>175718.96774193499</v>
      </c>
      <c r="X48">
        <v>14</v>
      </c>
      <c r="Y48" s="17">
        <f>+Z75-(L48+P48)</f>
        <v>-66085.216837569955</v>
      </c>
      <c r="Z48" s="17">
        <f>+Z75-(M48+P48)</f>
        <v>38352.024353254004</v>
      </c>
      <c r="AA48" s="17">
        <f>+Z75-(N48+P48)</f>
        <v>77385.669514544017</v>
      </c>
      <c r="AB48" s="17">
        <f>+Z75-(L48+Q48)</f>
        <v>-76913.036312501994</v>
      </c>
      <c r="AC48" s="17">
        <f>+$Z75-(M48+Q48)</f>
        <v>27524.204878321965</v>
      </c>
      <c r="AD48" s="17">
        <f>+$Z75-(N48+Q48)</f>
        <v>66557.850039612036</v>
      </c>
      <c r="AE48" s="17">
        <f>+$Z75-(L48+R48)</f>
        <v>-122014.97179637291</v>
      </c>
      <c r="AF48" s="17">
        <f>+$Z75-(M48+R48)</f>
        <v>-17577.730605549004</v>
      </c>
      <c r="AG48" s="17">
        <f>+$Z75-(N48+R48)</f>
        <v>21455.914555741008</v>
      </c>
    </row>
    <row r="49" spans="1:33" outlineLevel="1" x14ac:dyDescent="0.2">
      <c r="A49" s="1" t="s">
        <v>93</v>
      </c>
      <c r="B49" s="1">
        <v>47003.900476699397</v>
      </c>
      <c r="C49" s="18">
        <v>29205.361718122502</v>
      </c>
      <c r="D49" s="1">
        <v>25986.5552665096</v>
      </c>
      <c r="E49" s="1">
        <v>3218.8064516129002</v>
      </c>
      <c r="F49" s="1">
        <v>17767.179185261</v>
      </c>
      <c r="G49" s="1">
        <v>7418.5806451612898</v>
      </c>
      <c r="H49" s="18">
        <v>15292.419354838699</v>
      </c>
      <c r="I49" s="1">
        <v>22711</v>
      </c>
      <c r="J49" s="17"/>
      <c r="K49" s="18" t="s">
        <v>236</v>
      </c>
      <c r="L49" s="18">
        <v>622262.52093245694</v>
      </c>
      <c r="M49" s="18">
        <v>458843.771992967</v>
      </c>
      <c r="N49" s="18">
        <v>408595.28812199901</v>
      </c>
      <c r="O49" s="18">
        <v>50248.483870967699</v>
      </c>
      <c r="P49" s="18">
        <v>163418.361538464</v>
      </c>
      <c r="Q49" s="18">
        <v>161493.12903225701</v>
      </c>
      <c r="R49" s="18">
        <v>213670.38709677401</v>
      </c>
      <c r="S49" s="18">
        <v>375163.51612903201</v>
      </c>
      <c r="T49" s="18">
        <v>17624.290322580498</v>
      </c>
      <c r="U49" s="18">
        <v>227182.96774193499</v>
      </c>
      <c r="V49" s="18">
        <v>244807.25806451601</v>
      </c>
      <c r="X49">
        <v>15</v>
      </c>
      <c r="Y49" s="17">
        <f>+Z76-(L49+P49)</f>
        <v>-152443.88247092091</v>
      </c>
      <c r="Z49" s="17">
        <f>+Z76-(M49+P49)</f>
        <v>10974.866468569031</v>
      </c>
      <c r="AA49" s="17">
        <f>+Z76-(N49+P49)</f>
        <v>61223.350339537021</v>
      </c>
      <c r="AB49" s="17">
        <f>+Z76-(L49+Q49)</f>
        <v>-150518.64996471396</v>
      </c>
      <c r="AC49" s="17">
        <f>+$Z76-(M49+Q49)</f>
        <v>12900.098974775989</v>
      </c>
      <c r="AD49" s="17">
        <f>+$Z76-(N49+Q49)</f>
        <v>63148.582845743978</v>
      </c>
      <c r="AE49" s="17">
        <f>+$Z76-(L49+R49)</f>
        <v>-202695.90802923101</v>
      </c>
      <c r="AF49" s="17">
        <f>+$Z76-(M49+R49)</f>
        <v>-39277.159089741064</v>
      </c>
      <c r="AG49" s="17">
        <f>+$Z76-(N49+R49)</f>
        <v>10971.324781226926</v>
      </c>
    </row>
    <row r="50" spans="1:33" outlineLevel="1" x14ac:dyDescent="0.2">
      <c r="A50" s="1" t="s">
        <v>94</v>
      </c>
      <c r="B50" s="1">
        <v>46888.801455661698</v>
      </c>
      <c r="C50" s="18">
        <v>28934.877679786201</v>
      </c>
      <c r="D50" s="1">
        <v>26012.8431970276</v>
      </c>
      <c r="E50" s="1">
        <v>2922.03448275862</v>
      </c>
      <c r="F50" s="1">
        <v>17950.049989478899</v>
      </c>
      <c r="G50" s="1">
        <v>7903.0344827586196</v>
      </c>
      <c r="H50" s="18">
        <v>15662.448275862</v>
      </c>
      <c r="I50" s="1">
        <v>23565.482758620601</v>
      </c>
      <c r="J50" s="17"/>
      <c r="K50" s="18" t="s">
        <v>248</v>
      </c>
      <c r="L50" s="18">
        <v>787895.05161205097</v>
      </c>
      <c r="M50" s="18">
        <v>562993.21791048802</v>
      </c>
      <c r="N50" s="18">
        <v>494853.056620166</v>
      </c>
      <c r="O50" s="18">
        <v>68140.161290322503</v>
      </c>
      <c r="P50" s="18">
        <v>224901.46754539601</v>
      </c>
      <c r="Q50" s="18">
        <v>153309.83870967699</v>
      </c>
      <c r="R50" s="18">
        <v>249923</v>
      </c>
      <c r="S50" s="18">
        <v>403232.83870967699</v>
      </c>
      <c r="T50" s="18">
        <v>17478.0967741936</v>
      </c>
      <c r="U50" s="18">
        <v>309751.03225806402</v>
      </c>
      <c r="V50" s="18">
        <v>327229.129032258</v>
      </c>
      <c r="X50">
        <v>16</v>
      </c>
      <c r="Y50" s="17">
        <f>+Z77-(L50+P50)</f>
        <v>-197996.51915744692</v>
      </c>
      <c r="Z50" s="17">
        <f>+Z77-(M50+P50)</f>
        <v>26905.314544115914</v>
      </c>
      <c r="AA50" s="17">
        <f>+Z77-(N50+P50)</f>
        <v>95045.475834437995</v>
      </c>
      <c r="AB50" s="17">
        <f>+Z77-(L50+Q50)</f>
        <v>-126404.89032172796</v>
      </c>
      <c r="AC50" s="17">
        <f>+$Z77-(M50+Q50)</f>
        <v>98496.943379834993</v>
      </c>
      <c r="AD50" s="17">
        <f>+$Z77-(N50+Q50)</f>
        <v>166637.10467015696</v>
      </c>
      <c r="AE50" s="17">
        <f>+$Z77-(L50+R50)</f>
        <v>-223018.05161205097</v>
      </c>
      <c r="AF50" s="17">
        <f>+$Z77-(M50+R50)</f>
        <v>1883.7820895119803</v>
      </c>
      <c r="AG50" s="17">
        <f>+$Z77-(N50+R50)</f>
        <v>70023.943379834061</v>
      </c>
    </row>
    <row r="51" spans="1:33" outlineLevel="1" x14ac:dyDescent="0.2">
      <c r="A51" s="1" t="s">
        <v>95</v>
      </c>
      <c r="B51" s="1">
        <v>44567.008221130898</v>
      </c>
      <c r="C51" s="18">
        <v>29264.7117934616</v>
      </c>
      <c r="D51" s="1">
        <v>26206.3569547519</v>
      </c>
      <c r="E51" s="1">
        <v>3058.3548387096698</v>
      </c>
      <c r="F51" s="1">
        <v>15301.7525567016</v>
      </c>
      <c r="G51" s="1">
        <v>6500.2903225806403</v>
      </c>
      <c r="H51" s="18">
        <v>16004.580645161201</v>
      </c>
      <c r="I51" s="1">
        <v>22504.870967741899</v>
      </c>
      <c r="J51" s="17"/>
      <c r="K51" s="18" t="s">
        <v>260</v>
      </c>
      <c r="L51" s="18">
        <v>982659.70967741904</v>
      </c>
      <c r="M51" s="18">
        <v>741722.87096774101</v>
      </c>
      <c r="N51" s="18">
        <v>658651.51596774196</v>
      </c>
      <c r="O51" s="18">
        <v>83071.354999999996</v>
      </c>
      <c r="P51" s="18">
        <v>240935.483870967</v>
      </c>
      <c r="Q51" s="18">
        <v>188175.35500000001</v>
      </c>
      <c r="R51" s="18">
        <v>307608.80599999998</v>
      </c>
      <c r="S51" s="18">
        <v>495784.16100000002</v>
      </c>
      <c r="T51" s="18">
        <v>22197.678</v>
      </c>
      <c r="U51" s="18">
        <v>427879.29</v>
      </c>
      <c r="V51" s="18">
        <v>450076.96799999999</v>
      </c>
      <c r="X51">
        <v>17</v>
      </c>
      <c r="Y51" s="17">
        <f>+Z78-(L51+P51)</f>
        <v>-110623.19354838599</v>
      </c>
      <c r="Z51" s="17">
        <f>+Z78-(M51+P51)</f>
        <v>130313.64516129205</v>
      </c>
      <c r="AA51" s="17">
        <f>+Z78-(N51+P51)</f>
        <v>213385.0001612911</v>
      </c>
      <c r="AB51" s="17">
        <f>+Z78-(L51+Q51)</f>
        <v>-57863.064677419141</v>
      </c>
      <c r="AC51" s="17">
        <f>+$Z78-(M51+Q51)</f>
        <v>183073.77403225901</v>
      </c>
      <c r="AD51" s="17">
        <f>+$Z78-(N51+Q51)</f>
        <v>266145.12903225806</v>
      </c>
      <c r="AE51" s="17">
        <f>+$Z78-(L51+R51)</f>
        <v>-177296.51567741903</v>
      </c>
      <c r="AF51" s="17">
        <f>+$Z78-(M51+R51)</f>
        <v>63640.32303225901</v>
      </c>
      <c r="AG51" s="17">
        <f>+$Z78-(N51+R51)</f>
        <v>146711.67803225806</v>
      </c>
    </row>
    <row r="52" spans="1:33" outlineLevel="1" x14ac:dyDescent="0.2">
      <c r="A52" s="1" t="s">
        <v>96</v>
      </c>
      <c r="B52" s="1">
        <v>46092.111871085297</v>
      </c>
      <c r="C52" s="18">
        <v>29580.9589980366</v>
      </c>
      <c r="D52" s="1">
        <v>26292.192331369999</v>
      </c>
      <c r="E52" s="1">
        <v>3288.7666666666601</v>
      </c>
      <c r="F52" s="1">
        <v>16511.152873048599</v>
      </c>
      <c r="G52" s="1">
        <v>6990.4666666666599</v>
      </c>
      <c r="H52" s="18">
        <v>17064.833333333299</v>
      </c>
      <c r="I52" s="1">
        <v>24055.3</v>
      </c>
      <c r="J52" s="17"/>
      <c r="K52" s="18" t="s">
        <v>272</v>
      </c>
      <c r="L52" s="18">
        <v>1336800.4709677401</v>
      </c>
      <c r="M52" s="18">
        <v>794346.93870967696</v>
      </c>
      <c r="N52" s="18">
        <v>688453.26270967699</v>
      </c>
      <c r="O52" s="18">
        <v>105893.67600000001</v>
      </c>
      <c r="P52" s="18">
        <v>542453.53225806402</v>
      </c>
      <c r="Q52" s="18">
        <v>228470.129032258</v>
      </c>
      <c r="R52" s="18">
        <v>376043.96774193499</v>
      </c>
      <c r="S52" s="18">
        <v>604514.09677419299</v>
      </c>
      <c r="T52" s="18">
        <v>27834.096774193498</v>
      </c>
      <c r="U52" s="18">
        <v>542884.48387096694</v>
      </c>
      <c r="V52" s="18">
        <v>570718.58064516098</v>
      </c>
      <c r="X52">
        <v>18</v>
      </c>
      <c r="Y52" s="17">
        <f>+Z79-(L52+P52)</f>
        <v>-687878.23322580406</v>
      </c>
      <c r="Z52" s="17">
        <f>+Z79-(M52+P52)</f>
        <v>-145424.70096774097</v>
      </c>
      <c r="AA52" s="17">
        <f>+Z79-(N52+P52)</f>
        <v>-39531.024967740988</v>
      </c>
      <c r="AB52" s="17">
        <f>+Z79-(L52+Q52)</f>
        <v>-373894.82999999798</v>
      </c>
      <c r="AC52" s="17">
        <f>+$Z79-(M52+Q52)</f>
        <v>168558.70225806511</v>
      </c>
      <c r="AD52" s="17">
        <f>+$Z79-(N52+Q52)</f>
        <v>274452.37825806509</v>
      </c>
      <c r="AE52" s="17">
        <f>+$Z79-(L52+R52)</f>
        <v>-521468.66870967508</v>
      </c>
      <c r="AF52" s="17">
        <f>+$Z79-(M52+R52)</f>
        <v>20984.863548388006</v>
      </c>
      <c r="AG52" s="17">
        <f>+$Z79-(N52+R52)</f>
        <v>126878.53954838798</v>
      </c>
    </row>
    <row r="53" spans="1:33" outlineLevel="1" x14ac:dyDescent="0.2">
      <c r="A53" s="1" t="s">
        <v>97</v>
      </c>
      <c r="B53" s="1">
        <v>47121.647646120597</v>
      </c>
      <c r="C53" s="18">
        <v>29977.805117555101</v>
      </c>
      <c r="D53" s="1">
        <v>26822.7728594906</v>
      </c>
      <c r="E53" s="1">
        <v>3155.0322580645102</v>
      </c>
      <c r="F53" s="1">
        <v>17143.842528565401</v>
      </c>
      <c r="G53" s="1">
        <v>9300.8709677419301</v>
      </c>
      <c r="H53" s="18">
        <v>16899.774193548299</v>
      </c>
      <c r="I53" s="1">
        <v>26200.6451612903</v>
      </c>
      <c r="K53" s="18" t="s">
        <v>284</v>
      </c>
      <c r="L53" s="18">
        <v>1734073.1935483799</v>
      </c>
      <c r="M53" s="18">
        <v>1062926.4838709601</v>
      </c>
      <c r="N53" s="18">
        <v>930422.64516128995</v>
      </c>
      <c r="O53" s="18">
        <v>132503.83870967699</v>
      </c>
      <c r="P53" s="18">
        <v>671146.70967741904</v>
      </c>
      <c r="Q53" s="18">
        <v>217385.677419354</v>
      </c>
      <c r="R53" s="18">
        <v>670089.51612903201</v>
      </c>
      <c r="S53" s="18">
        <v>887475.19354838703</v>
      </c>
      <c r="T53" s="18">
        <v>40752.903225806403</v>
      </c>
      <c r="U53" s="18">
        <v>653658</v>
      </c>
      <c r="V53" s="18">
        <v>694410.90322580596</v>
      </c>
    </row>
    <row r="54" spans="1:33" outlineLevel="1" x14ac:dyDescent="0.2">
      <c r="A54" s="1" t="s">
        <v>98</v>
      </c>
      <c r="B54" s="1">
        <v>47983.534127840598</v>
      </c>
      <c r="C54" s="18">
        <v>30758.755363130302</v>
      </c>
      <c r="D54" s="1">
        <v>27426.9220297969</v>
      </c>
      <c r="E54" s="1">
        <v>3331.8333333333298</v>
      </c>
      <c r="F54" s="1">
        <v>17224.7787647103</v>
      </c>
      <c r="G54" s="1">
        <v>10252.299999999999</v>
      </c>
      <c r="H54" s="18">
        <v>16949.7</v>
      </c>
      <c r="I54" s="1">
        <v>27202</v>
      </c>
      <c r="K54" s="18" t="s">
        <v>296</v>
      </c>
      <c r="L54" s="18">
        <v>2425024.8709677402</v>
      </c>
      <c r="M54" s="18">
        <v>1792979.4838709601</v>
      </c>
      <c r="N54" s="18">
        <v>1542669.9677419299</v>
      </c>
      <c r="O54" s="18">
        <v>250309.51612903201</v>
      </c>
      <c r="P54" s="18">
        <v>632045.38709677395</v>
      </c>
      <c r="Q54" s="18">
        <v>471030.32258064498</v>
      </c>
      <c r="R54" s="18">
        <v>1223568.4193548299</v>
      </c>
      <c r="S54" s="18">
        <v>1694598.7419354799</v>
      </c>
      <c r="T54" s="18">
        <v>47973</v>
      </c>
      <c r="U54" s="18">
        <v>1344769.9677419299</v>
      </c>
      <c r="V54" s="18">
        <v>1392742.9677419299</v>
      </c>
    </row>
    <row r="55" spans="1:33" outlineLevel="1" x14ac:dyDescent="0.2">
      <c r="A55" s="1" t="s">
        <v>99</v>
      </c>
      <c r="B55" s="1">
        <v>46494.897890700297</v>
      </c>
      <c r="C55" s="18">
        <v>32166.734656676701</v>
      </c>
      <c r="D55" s="1">
        <v>28748.7023986122</v>
      </c>
      <c r="E55" s="1">
        <v>3418.0322580645102</v>
      </c>
      <c r="F55" s="1">
        <v>14328.163234023499</v>
      </c>
      <c r="G55" s="1">
        <v>10971.9032258064</v>
      </c>
      <c r="H55" s="18">
        <v>16600.2903225806</v>
      </c>
      <c r="I55" s="1">
        <v>27572.193548387</v>
      </c>
      <c r="K55" s="18" t="s">
        <v>308</v>
      </c>
      <c r="L55" s="18">
        <v>3394479.7419354799</v>
      </c>
      <c r="M55" s="18">
        <v>2504730.3225806402</v>
      </c>
      <c r="N55" s="18">
        <v>2230701.8064516098</v>
      </c>
      <c r="O55" s="18">
        <v>274028.51612903201</v>
      </c>
      <c r="P55" s="18">
        <v>889749.41935483797</v>
      </c>
      <c r="Q55" s="18">
        <v>714505.96774193598</v>
      </c>
      <c r="R55" s="18">
        <v>1922637.64516129</v>
      </c>
      <c r="S55" s="18">
        <v>2637143.6129032201</v>
      </c>
      <c r="T55" s="18">
        <v>80691.322580644803</v>
      </c>
      <c r="U55" s="18">
        <v>2172314.9677419299</v>
      </c>
      <c r="V55" s="18">
        <v>2253006.2903225799</v>
      </c>
      <c r="X55" t="s">
        <v>359</v>
      </c>
      <c r="Y55" s="1">
        <f>+SUMSQ(Y37:Y52)</f>
        <v>561503094129.43774</v>
      </c>
      <c r="Z55" s="1">
        <f t="shared" ref="Z55:AG55" si="1">+SUMSQ(Z37:Z52)</f>
        <v>42318977542.652847</v>
      </c>
      <c r="AA55" s="1">
        <f t="shared" si="1"/>
        <v>74242496011.164719</v>
      </c>
      <c r="AB55" s="1">
        <f t="shared" si="1"/>
        <v>192536721287.54846</v>
      </c>
      <c r="AC55" s="1">
        <f t="shared" si="1"/>
        <v>77468317496.761047</v>
      </c>
      <c r="AD55" s="1">
        <f t="shared" si="1"/>
        <v>196393598787.9259</v>
      </c>
      <c r="AE55" s="1">
        <f t="shared" si="1"/>
        <v>434541171168.20667</v>
      </c>
      <c r="AF55" s="18">
        <f t="shared" si="1"/>
        <v>6981699417.2839537</v>
      </c>
      <c r="AG55" s="1">
        <f t="shared" si="1"/>
        <v>43703096081.043488</v>
      </c>
    </row>
    <row r="56" spans="1:33" outlineLevel="1" x14ac:dyDescent="0.2">
      <c r="A56" s="1" t="s">
        <v>100</v>
      </c>
      <c r="B56" s="1">
        <v>46507.051310128998</v>
      </c>
      <c r="C56" s="18">
        <v>32111.781370967699</v>
      </c>
      <c r="D56" s="1">
        <v>28834.5233064516</v>
      </c>
      <c r="E56" s="1">
        <v>3277.2580645161202</v>
      </c>
      <c r="F56" s="1">
        <v>14395.2699391612</v>
      </c>
      <c r="G56" s="1">
        <v>10790.064516128999</v>
      </c>
      <c r="H56" s="18">
        <v>16607.741935483798</v>
      </c>
      <c r="I56" s="1">
        <v>27397.806451612902</v>
      </c>
      <c r="K56" s="18" t="s">
        <v>320</v>
      </c>
      <c r="L56" s="18">
        <v>4781928.8709677402</v>
      </c>
      <c r="M56" s="18">
        <v>3767916.5806451598</v>
      </c>
      <c r="N56" s="18">
        <v>3362098.9032258</v>
      </c>
      <c r="O56" s="18">
        <v>405817.67741935397</v>
      </c>
      <c r="P56" s="18">
        <v>1014012.29032258</v>
      </c>
      <c r="Q56" s="18">
        <v>1062652.67741935</v>
      </c>
      <c r="R56" s="18">
        <v>3264997.1612903201</v>
      </c>
      <c r="S56" s="18">
        <v>4327649.8387096701</v>
      </c>
      <c r="T56" s="18">
        <v>139817.45161290199</v>
      </c>
      <c r="U56" s="18">
        <v>4040130</v>
      </c>
      <c r="V56" s="18">
        <v>4179947.4516129</v>
      </c>
    </row>
    <row r="57" spans="1:33" outlineLevel="1" x14ac:dyDescent="0.2">
      <c r="A57" s="1" t="s">
        <v>101</v>
      </c>
      <c r="B57" s="1">
        <v>46335.180668466601</v>
      </c>
      <c r="C57" s="18">
        <v>32022.659919199999</v>
      </c>
      <c r="D57" s="1">
        <v>28745.659919199999</v>
      </c>
      <c r="E57" s="1">
        <v>3277</v>
      </c>
      <c r="F57" s="1">
        <v>14312.5207492666</v>
      </c>
      <c r="G57" s="1">
        <v>10626.866666666599</v>
      </c>
      <c r="H57" s="18">
        <v>16528.0333333333</v>
      </c>
      <c r="I57" s="1">
        <v>27154.9</v>
      </c>
      <c r="K57" s="18" t="s">
        <v>332</v>
      </c>
      <c r="L57" s="18">
        <v>9209583.2580645103</v>
      </c>
      <c r="M57" s="18">
        <v>6836427.9032258</v>
      </c>
      <c r="N57" s="18">
        <v>6031349.7741935402</v>
      </c>
      <c r="O57" s="18">
        <v>805078.12903225794</v>
      </c>
      <c r="P57" s="18">
        <v>2373155.3548387098</v>
      </c>
      <c r="Q57" s="18">
        <v>2727165.7096774098</v>
      </c>
      <c r="R57" s="18">
        <v>7904254.6451612897</v>
      </c>
      <c r="S57" s="18">
        <v>10631420.354838699</v>
      </c>
      <c r="T57" s="18">
        <v>786456.93548386905</v>
      </c>
      <c r="U57" s="18">
        <v>11320098.064516099</v>
      </c>
      <c r="V57" s="18">
        <v>12106555</v>
      </c>
    </row>
    <row r="58" spans="1:33" outlineLevel="1" x14ac:dyDescent="0.2">
      <c r="A58" s="1" t="s">
        <v>102</v>
      </c>
      <c r="B58" s="1">
        <v>46559.905285131601</v>
      </c>
      <c r="C58" s="18">
        <v>32120.719780802199</v>
      </c>
      <c r="D58" s="1">
        <v>28735.687522737699</v>
      </c>
      <c r="E58" s="1">
        <v>3385.0322580645102</v>
      </c>
      <c r="F58" s="1">
        <v>14439.1855043293</v>
      </c>
      <c r="G58" s="1">
        <v>11330.322580645099</v>
      </c>
      <c r="H58" s="18">
        <v>16689.709677419301</v>
      </c>
      <c r="I58" s="1">
        <v>28020.032258064501</v>
      </c>
      <c r="X58" t="s">
        <v>343</v>
      </c>
      <c r="Y58" s="17">
        <f>+MIN(Y55:AG55)</f>
        <v>6981699417.2839537</v>
      </c>
    </row>
    <row r="59" spans="1:33" outlineLevel="1" x14ac:dyDescent="0.2">
      <c r="A59" s="1" t="s">
        <v>103</v>
      </c>
      <c r="B59" s="1">
        <v>47130.785067757301</v>
      </c>
      <c r="C59" s="18">
        <v>32442.136450336599</v>
      </c>
      <c r="D59" s="1">
        <v>29108.236450336601</v>
      </c>
      <c r="E59" s="1">
        <v>3333.9</v>
      </c>
      <c r="F59" s="1">
        <v>14688.6486174206</v>
      </c>
      <c r="G59" s="1">
        <v>11860.9666666666</v>
      </c>
      <c r="H59" s="18">
        <v>16674.433333333302</v>
      </c>
      <c r="I59" s="1">
        <v>28535.4</v>
      </c>
    </row>
    <row r="60" spans="1:33" outlineLevel="1" x14ac:dyDescent="0.2">
      <c r="A60" s="18" t="s">
        <v>104</v>
      </c>
      <c r="B60" s="18">
        <v>50536.624032257998</v>
      </c>
      <c r="C60" s="18">
        <v>35838.051612903197</v>
      </c>
      <c r="D60" s="18">
        <v>31701.858064516098</v>
      </c>
      <c r="E60" s="18">
        <v>4136.1935483870902</v>
      </c>
      <c r="F60" s="18">
        <v>14698.572419354799</v>
      </c>
      <c r="G60" s="18">
        <v>12113.6451612903</v>
      </c>
      <c r="H60" s="18">
        <v>17922.516129032199</v>
      </c>
      <c r="I60" s="18">
        <v>30036.1612903225</v>
      </c>
    </row>
    <row r="61" spans="1:33" outlineLevel="1" x14ac:dyDescent="0.2">
      <c r="A61" s="1" t="s">
        <v>105</v>
      </c>
      <c r="B61" s="1">
        <v>50094.386979958297</v>
      </c>
      <c r="C61" s="18">
        <v>36364.529996859303</v>
      </c>
      <c r="D61" s="1">
        <v>32636.110642020602</v>
      </c>
      <c r="E61" s="1">
        <v>3728.4193548387102</v>
      </c>
      <c r="F61" s="1">
        <v>13729.856983099</v>
      </c>
      <c r="G61" s="1">
        <v>11754</v>
      </c>
      <c r="H61" s="18">
        <v>18398.677419354801</v>
      </c>
      <c r="I61" s="1">
        <v>30152.677419354801</v>
      </c>
    </row>
    <row r="62" spans="1:33" outlineLevel="1" x14ac:dyDescent="0.2">
      <c r="A62" s="1" t="s">
        <v>106</v>
      </c>
      <c r="B62" s="1">
        <v>49466.600258426799</v>
      </c>
      <c r="C62" s="18">
        <v>35779.0262005357</v>
      </c>
      <c r="D62" s="1">
        <v>32196.704771964301</v>
      </c>
      <c r="E62" s="1">
        <v>3582.3214285714198</v>
      </c>
      <c r="F62" s="1">
        <v>13687.574057891001</v>
      </c>
      <c r="G62" s="1">
        <v>10480.6785714285</v>
      </c>
      <c r="H62" s="18">
        <v>18692.1428571428</v>
      </c>
      <c r="I62" s="1">
        <v>29172.821428571398</v>
      </c>
    </row>
    <row r="63" spans="1:33" outlineLevel="1" x14ac:dyDescent="0.2">
      <c r="A63" s="1" t="s">
        <v>107</v>
      </c>
      <c r="B63" s="1">
        <v>49778.535457141901</v>
      </c>
      <c r="C63" s="18">
        <v>36252.5504441741</v>
      </c>
      <c r="D63" s="1">
        <v>32575.905282883799</v>
      </c>
      <c r="E63" s="1">
        <v>3676.6451612903202</v>
      </c>
      <c r="F63" s="1">
        <v>13525.9850129677</v>
      </c>
      <c r="G63" s="1">
        <v>10288.8387096774</v>
      </c>
      <c r="H63" s="18">
        <v>19010.967741935401</v>
      </c>
      <c r="I63" s="1">
        <v>29299.806451612902</v>
      </c>
      <c r="Y63" t="s">
        <v>357</v>
      </c>
      <c r="Z63" t="s">
        <v>358</v>
      </c>
      <c r="AA63" t="s">
        <v>361</v>
      </c>
    </row>
    <row r="64" spans="1:33" outlineLevel="1" x14ac:dyDescent="0.2">
      <c r="A64" s="1" t="s">
        <v>108</v>
      </c>
      <c r="B64" s="1">
        <v>49922.951148133303</v>
      </c>
      <c r="C64" s="18">
        <v>36597.126948333302</v>
      </c>
      <c r="D64" s="1">
        <v>32846.960281666601</v>
      </c>
      <c r="E64" s="1">
        <v>3750.1666666666601</v>
      </c>
      <c r="F64" s="1">
        <v>13325.824199799999</v>
      </c>
      <c r="G64" s="1">
        <v>10287.5666666666</v>
      </c>
      <c r="H64" s="18">
        <v>19487.733333333301</v>
      </c>
      <c r="I64" s="1">
        <v>29775.3</v>
      </c>
      <c r="X64">
        <v>3</v>
      </c>
      <c r="Y64" s="41">
        <v>41710849000</v>
      </c>
      <c r="Z64">
        <f>+Y64/1000000</f>
        <v>41710.849000000002</v>
      </c>
      <c r="AA64" s="17">
        <f>+M37+R37</f>
        <v>43458.722032257996</v>
      </c>
      <c r="AB64" s="1">
        <f>+AA64*1000000</f>
        <v>43458722032.257996</v>
      </c>
    </row>
    <row r="65" spans="1:33" outlineLevel="1" x14ac:dyDescent="0.2">
      <c r="A65" s="1" t="s">
        <v>109</v>
      </c>
      <c r="B65" s="1">
        <v>50981.353231806403</v>
      </c>
      <c r="C65" s="18">
        <v>37360.685780193497</v>
      </c>
      <c r="D65" s="1">
        <v>33587.234167290299</v>
      </c>
      <c r="E65" s="1">
        <v>3773.4516129032199</v>
      </c>
      <c r="F65" s="1">
        <v>13620.667451612901</v>
      </c>
      <c r="G65" s="1">
        <v>10844.129032258001</v>
      </c>
      <c r="H65" s="18">
        <v>20036.774193548299</v>
      </c>
      <c r="I65" s="1">
        <v>30880.9032258064</v>
      </c>
      <c r="X65">
        <v>4</v>
      </c>
      <c r="Y65" s="41">
        <v>51811523200</v>
      </c>
      <c r="Z65">
        <f>+Y65/1000000</f>
        <v>51811.523200000003</v>
      </c>
      <c r="AA65" s="17">
        <f t="shared" ref="AA65:AA84" si="2">+M38+R38</f>
        <v>53760.567741935396</v>
      </c>
      <c r="AB65" s="1">
        <f t="shared" ref="AB65:AB84" si="3">+AA65*1000000</f>
        <v>53760567741.935394</v>
      </c>
    </row>
    <row r="66" spans="1:33" outlineLevel="1" x14ac:dyDescent="0.2">
      <c r="A66" s="1" t="s">
        <v>110</v>
      </c>
      <c r="B66" s="1">
        <v>51522.0548456666</v>
      </c>
      <c r="C66" s="18">
        <v>38645.291478099898</v>
      </c>
      <c r="D66" s="1">
        <v>34648.458144766599</v>
      </c>
      <c r="E66" s="1">
        <v>3996.8333333333298</v>
      </c>
      <c r="F66" s="1">
        <v>12876.7633675666</v>
      </c>
      <c r="G66" s="1">
        <v>10686.4333333333</v>
      </c>
      <c r="H66" s="18">
        <v>20372.266666666601</v>
      </c>
      <c r="I66" s="1">
        <v>31058.7</v>
      </c>
      <c r="X66">
        <v>5</v>
      </c>
      <c r="Y66" s="41">
        <v>66884492000</v>
      </c>
      <c r="Z66">
        <f>+Y66/1000000</f>
        <v>66884.491999999998</v>
      </c>
      <c r="AA66" s="17">
        <f t="shared" si="2"/>
        <v>69085.670817999897</v>
      </c>
      <c r="AB66" s="1">
        <f t="shared" si="3"/>
        <v>69085670817.999893</v>
      </c>
    </row>
    <row r="67" spans="1:33" outlineLevel="1" x14ac:dyDescent="0.2">
      <c r="A67" s="1" t="s">
        <v>111</v>
      </c>
      <c r="B67" s="1">
        <v>54367.336040741902</v>
      </c>
      <c r="C67" s="18">
        <v>40709.326084967703</v>
      </c>
      <c r="D67" s="1">
        <v>36542.713181741899</v>
      </c>
      <c r="E67" s="1">
        <v>4166.6129032258004</v>
      </c>
      <c r="F67" s="1">
        <v>13658.0099557741</v>
      </c>
      <c r="G67" s="1">
        <v>10838.322580645099</v>
      </c>
      <c r="H67" s="18">
        <v>20483.225806451599</v>
      </c>
      <c r="I67" s="1">
        <v>31321.5483870967</v>
      </c>
      <c r="X67">
        <v>6</v>
      </c>
      <c r="Y67" s="41">
        <v>80556139000</v>
      </c>
      <c r="Z67">
        <f>+Y67/1000000</f>
        <v>80556.138999999996</v>
      </c>
      <c r="AA67" s="17">
        <f t="shared" si="2"/>
        <v>83185.5999784218</v>
      </c>
      <c r="AB67" s="1">
        <f t="shared" si="3"/>
        <v>83185599978.421799</v>
      </c>
    </row>
    <row r="68" spans="1:33" outlineLevel="1" x14ac:dyDescent="0.2">
      <c r="A68" s="1" t="s">
        <v>112</v>
      </c>
      <c r="B68" s="1">
        <v>54165.261873429299</v>
      </c>
      <c r="C68" s="18">
        <v>41116.608612442797</v>
      </c>
      <c r="D68" s="1">
        <v>37046.092483410597</v>
      </c>
      <c r="E68" s="1">
        <v>4070.5161290322499</v>
      </c>
      <c r="F68" s="1">
        <v>13048.653260986401</v>
      </c>
      <c r="G68" s="1">
        <v>10388.129032258001</v>
      </c>
      <c r="H68" s="18">
        <v>20851.096774193498</v>
      </c>
      <c r="I68" s="1">
        <v>31239.225806451599</v>
      </c>
      <c r="X68">
        <v>7</v>
      </c>
      <c r="Y68" s="41">
        <v>102704302000</v>
      </c>
      <c r="Z68">
        <f>+Y68/1000000</f>
        <v>102704.302</v>
      </c>
      <c r="AA68" s="17">
        <f t="shared" si="2"/>
        <v>106478.2367857096</v>
      </c>
      <c r="AB68" s="1">
        <f t="shared" si="3"/>
        <v>106478236785.70959</v>
      </c>
    </row>
    <row r="69" spans="1:33" outlineLevel="1" x14ac:dyDescent="0.2">
      <c r="A69" s="1" t="s">
        <v>113</v>
      </c>
      <c r="B69" s="1">
        <v>53118.170707603997</v>
      </c>
      <c r="C69" s="18">
        <v>41502.134142777599</v>
      </c>
      <c r="D69" s="1">
        <v>37463.700809444301</v>
      </c>
      <c r="E69" s="1">
        <v>4038.4333333333302</v>
      </c>
      <c r="F69" s="1">
        <v>11616.0365648263</v>
      </c>
      <c r="G69" s="1">
        <v>10359.233333333301</v>
      </c>
      <c r="H69" s="18">
        <v>21061.966666666602</v>
      </c>
      <c r="I69" s="1">
        <v>31421.200000000001</v>
      </c>
      <c r="X69">
        <v>8</v>
      </c>
      <c r="Y69" s="41">
        <v>113822362900</v>
      </c>
      <c r="Z69">
        <f>+Y69/1000000</f>
        <v>113822.36289999999</v>
      </c>
      <c r="AA69" s="17">
        <f t="shared" si="2"/>
        <v>118613.30630153129</v>
      </c>
      <c r="AB69" s="1">
        <f t="shared" si="3"/>
        <v>118613306301.5313</v>
      </c>
    </row>
    <row r="70" spans="1:33" outlineLevel="1" x14ac:dyDescent="0.2">
      <c r="A70" s="1" t="s">
        <v>114</v>
      </c>
      <c r="B70" s="1">
        <v>55091.851131517702</v>
      </c>
      <c r="C70" s="18">
        <v>42400.179335364497</v>
      </c>
      <c r="D70" s="1">
        <v>38247.566432138701</v>
      </c>
      <c r="E70" s="1">
        <v>4152.6129032258004</v>
      </c>
      <c r="F70" s="1">
        <v>12691.671796153199</v>
      </c>
      <c r="G70" s="1">
        <v>10627.9354838709</v>
      </c>
      <c r="H70" s="18">
        <v>21595.9354838709</v>
      </c>
      <c r="I70" s="1">
        <v>32223.870967741899</v>
      </c>
      <c r="X70">
        <v>9</v>
      </c>
      <c r="Y70" s="41">
        <v>131471272800</v>
      </c>
      <c r="Z70">
        <f>+Y70/1000000</f>
        <v>131471.27280000001</v>
      </c>
      <c r="AA70" s="17">
        <f t="shared" si="2"/>
        <v>137108.16702502308</v>
      </c>
      <c r="AB70" s="1">
        <f t="shared" si="3"/>
        <v>137108167025.02309</v>
      </c>
    </row>
    <row r="71" spans="1:33" outlineLevel="1" x14ac:dyDescent="0.2">
      <c r="A71" s="1" t="s">
        <v>115</v>
      </c>
      <c r="B71" s="1">
        <v>55906.068723997298</v>
      </c>
      <c r="C71" s="18">
        <v>43206.889951049903</v>
      </c>
      <c r="D71" s="1">
        <v>39026.123284383299</v>
      </c>
      <c r="E71" s="1">
        <v>4180.7666666666601</v>
      </c>
      <c r="F71" s="1">
        <v>12699.1787729473</v>
      </c>
      <c r="G71" s="1">
        <v>11447.166666666601</v>
      </c>
      <c r="H71" s="18">
        <v>21915.333333333299</v>
      </c>
      <c r="I71" s="1">
        <v>33362.5</v>
      </c>
      <c r="X71">
        <v>10</v>
      </c>
      <c r="Y71" s="41">
        <v>174450903200</v>
      </c>
      <c r="Z71">
        <f>+Y71/1000000</f>
        <v>174450.9032</v>
      </c>
      <c r="AA71" s="17">
        <f t="shared" si="2"/>
        <v>179725.61451276031</v>
      </c>
      <c r="AB71" s="1">
        <f t="shared" si="3"/>
        <v>179725614512.76031</v>
      </c>
    </row>
    <row r="72" spans="1:33" outlineLevel="1" x14ac:dyDescent="0.2">
      <c r="A72" s="18" t="s">
        <v>116</v>
      </c>
      <c r="B72" s="18">
        <v>55827.0522435764</v>
      </c>
      <c r="C72" s="18">
        <v>46007.767592193501</v>
      </c>
      <c r="D72" s="18">
        <v>41319.703076064499</v>
      </c>
      <c r="E72" s="18">
        <v>4688.0645161290304</v>
      </c>
      <c r="F72" s="18">
        <v>9819.2846513829008</v>
      </c>
      <c r="G72" s="18">
        <v>13997.1612903225</v>
      </c>
      <c r="H72" s="18">
        <v>23077.9032258064</v>
      </c>
      <c r="I72" s="18">
        <v>37075.064516129001</v>
      </c>
      <c r="X72">
        <v>11</v>
      </c>
      <c r="Y72" s="41">
        <v>227278214000</v>
      </c>
      <c r="Z72">
        <f>+Y72/1000000</f>
        <v>227278.21400000001</v>
      </c>
      <c r="AA72" s="17">
        <f t="shared" si="2"/>
        <v>239515.2681482707</v>
      </c>
      <c r="AB72" s="1">
        <f t="shared" si="3"/>
        <v>239515268148.27069</v>
      </c>
    </row>
    <row r="73" spans="1:33" outlineLevel="1" x14ac:dyDescent="0.2">
      <c r="A73" s="1" t="s">
        <v>117</v>
      </c>
      <c r="B73" s="1">
        <v>59354.895211127703</v>
      </c>
      <c r="C73" s="18">
        <v>47136.422627919601</v>
      </c>
      <c r="D73" s="1">
        <v>42717.067789209999</v>
      </c>
      <c r="E73" s="1">
        <v>4419.3548387096698</v>
      </c>
      <c r="F73" s="1">
        <v>12218.472583208</v>
      </c>
      <c r="G73" s="1">
        <v>14707.774193548301</v>
      </c>
      <c r="H73" s="18">
        <v>22946.741935483798</v>
      </c>
      <c r="I73" s="1">
        <v>37654.516129032199</v>
      </c>
      <c r="X73">
        <v>12</v>
      </c>
      <c r="Y73" s="41">
        <v>312339826000</v>
      </c>
      <c r="Z73">
        <f>+Y73/1000000</f>
        <v>312339.826</v>
      </c>
      <c r="AA73" s="17">
        <f t="shared" si="2"/>
        <v>324169.8326605332</v>
      </c>
      <c r="AB73" s="1">
        <f t="shared" si="3"/>
        <v>324169832660.5332</v>
      </c>
    </row>
    <row r="74" spans="1:33" outlineLevel="1" x14ac:dyDescent="0.2">
      <c r="A74" s="1" t="s">
        <v>118</v>
      </c>
      <c r="B74" s="1">
        <v>58426.425978010302</v>
      </c>
      <c r="C74" s="18">
        <v>46643.146798077098</v>
      </c>
      <c r="D74" s="1">
        <v>42258.789655220004</v>
      </c>
      <c r="E74" s="1">
        <v>4384.3571428571404</v>
      </c>
      <c r="F74" s="1">
        <v>11783.279179933201</v>
      </c>
      <c r="G74" s="1">
        <v>12892.214285714201</v>
      </c>
      <c r="H74" s="18">
        <v>23020.607142857101</v>
      </c>
      <c r="I74" s="1">
        <v>35912.821428571398</v>
      </c>
      <c r="X74">
        <v>13</v>
      </c>
      <c r="Y74" s="41">
        <v>382144036000</v>
      </c>
      <c r="Z74">
        <f>+Y74/1000000</f>
        <v>382144.03600000002</v>
      </c>
      <c r="AA74" s="17">
        <f t="shared" si="2"/>
        <v>397340.19376901101</v>
      </c>
      <c r="AB74" s="1">
        <f t="shared" si="3"/>
        <v>397340193769.01099</v>
      </c>
    </row>
    <row r="75" spans="1:33" outlineLevel="1" x14ac:dyDescent="0.2">
      <c r="A75" s="1" t="s">
        <v>119</v>
      </c>
      <c r="B75" s="1">
        <v>58490.400527435399</v>
      </c>
      <c r="C75" s="18">
        <v>46576.3459428387</v>
      </c>
      <c r="D75" s="1">
        <v>42221.539491225798</v>
      </c>
      <c r="E75" s="1">
        <v>4354.8064516128998</v>
      </c>
      <c r="F75" s="1">
        <v>11914.054584596701</v>
      </c>
      <c r="G75" s="1">
        <v>13055.8387096774</v>
      </c>
      <c r="H75" s="18">
        <v>23212.9354838709</v>
      </c>
      <c r="I75" s="1">
        <v>36268.774193548299</v>
      </c>
      <c r="X75">
        <v>14</v>
      </c>
      <c r="Y75" s="41">
        <v>481212000000</v>
      </c>
      <c r="Z75">
        <f>+Y75/1000000</f>
        <v>481212</v>
      </c>
      <c r="AA75" s="17">
        <f t="shared" si="2"/>
        <v>498789.730605549</v>
      </c>
      <c r="AB75" s="1">
        <f t="shared" si="3"/>
        <v>498789730605.54901</v>
      </c>
    </row>
    <row r="76" spans="1:33" outlineLevel="1" x14ac:dyDescent="0.2">
      <c r="A76" s="1" t="s">
        <v>120</v>
      </c>
      <c r="B76" s="1">
        <v>60228.960681492303</v>
      </c>
      <c r="C76" s="18">
        <v>47288.074189845996</v>
      </c>
      <c r="D76" s="1">
        <v>42610.407523179303</v>
      </c>
      <c r="E76" s="1">
        <v>4677.6666666666597</v>
      </c>
      <c r="F76" s="1">
        <v>12940.886491646301</v>
      </c>
      <c r="G76" s="1">
        <v>12166.5666666666</v>
      </c>
      <c r="H76" s="18">
        <v>23899.366666666599</v>
      </c>
      <c r="I76" s="1">
        <v>36065.933333333298</v>
      </c>
      <c r="X76">
        <v>15</v>
      </c>
      <c r="Y76" s="41">
        <v>633237000000</v>
      </c>
      <c r="Z76">
        <f>+Y76/1000000</f>
        <v>633237</v>
      </c>
      <c r="AA76" s="17">
        <f t="shared" si="2"/>
        <v>672514.15908974106</v>
      </c>
      <c r="AB76" s="1">
        <f t="shared" si="3"/>
        <v>672514159089.74109</v>
      </c>
    </row>
    <row r="77" spans="1:33" outlineLevel="1" x14ac:dyDescent="0.2">
      <c r="A77" s="1" t="s">
        <v>121</v>
      </c>
      <c r="B77" s="1">
        <v>61104.832320815098</v>
      </c>
      <c r="C77" s="18">
        <v>47442.190433903197</v>
      </c>
      <c r="D77" s="1">
        <v>42955.287208096699</v>
      </c>
      <c r="E77" s="1">
        <v>4486.9032258064499</v>
      </c>
      <c r="F77" s="1">
        <v>13662.641886911901</v>
      </c>
      <c r="G77" s="1">
        <v>13301.3870967741</v>
      </c>
      <c r="H77" s="18">
        <v>24638.387096774099</v>
      </c>
      <c r="I77" s="1">
        <v>37939.774193548299</v>
      </c>
      <c r="X77">
        <v>16</v>
      </c>
      <c r="Y77" s="41">
        <v>814800000000</v>
      </c>
      <c r="Z77">
        <f>+Y77/1000000</f>
        <v>814800</v>
      </c>
      <c r="AA77" s="17">
        <f t="shared" si="2"/>
        <v>812916.21791048802</v>
      </c>
      <c r="AB77" s="1">
        <f t="shared" si="3"/>
        <v>812916217910.48804</v>
      </c>
    </row>
    <row r="78" spans="1:33" outlineLevel="1" x14ac:dyDescent="0.2">
      <c r="A78" s="1" t="s">
        <v>122</v>
      </c>
      <c r="B78" s="1">
        <v>62726.397527308603</v>
      </c>
      <c r="C78" s="18">
        <v>48598.179214375297</v>
      </c>
      <c r="D78" s="1">
        <v>43870.379214375302</v>
      </c>
      <c r="E78" s="1">
        <v>4727.8</v>
      </c>
      <c r="F78" s="1">
        <v>14128.218312933301</v>
      </c>
      <c r="G78" s="1">
        <v>14978.0333333333</v>
      </c>
      <c r="H78" s="18">
        <v>24557.366666666599</v>
      </c>
      <c r="I78" s="1">
        <v>39535.4</v>
      </c>
      <c r="X78">
        <v>17</v>
      </c>
      <c r="Y78" s="41">
        <v>1112972000000</v>
      </c>
      <c r="Z78">
        <f>+Y78/1000000</f>
        <v>1112972</v>
      </c>
      <c r="AA78" s="17">
        <f t="shared" si="2"/>
        <v>1049331.676967741</v>
      </c>
      <c r="AB78" s="1">
        <f t="shared" si="3"/>
        <v>1049331676967.741</v>
      </c>
      <c r="AC78" s="23"/>
      <c r="AD78" s="23"/>
    </row>
    <row r="79" spans="1:33" outlineLevel="1" x14ac:dyDescent="0.2">
      <c r="A79" s="1" t="s">
        <v>123</v>
      </c>
      <c r="B79" s="1">
        <v>65134.682367420297</v>
      </c>
      <c r="C79" s="18">
        <v>50728.818293387099</v>
      </c>
      <c r="D79" s="1">
        <v>46006.431196612903</v>
      </c>
      <c r="E79" s="1">
        <v>4722.3870967741896</v>
      </c>
      <c r="F79" s="1">
        <v>14405.864074033199</v>
      </c>
      <c r="G79" s="1">
        <v>14782.8064516129</v>
      </c>
      <c r="H79" s="18">
        <v>24021.096774193498</v>
      </c>
      <c r="I79" s="1">
        <v>38803.903225806403</v>
      </c>
      <c r="X79">
        <v>18</v>
      </c>
      <c r="Y79" s="41">
        <v>1191375770000</v>
      </c>
      <c r="Z79">
        <f>+Y79/1000000</f>
        <v>1191375.77</v>
      </c>
      <c r="AA79" s="17">
        <f t="shared" si="2"/>
        <v>1170390.906451612</v>
      </c>
      <c r="AB79" s="1">
        <f t="shared" si="3"/>
        <v>1170390906451.6121</v>
      </c>
      <c r="AC79" s="13"/>
      <c r="AD79" s="17"/>
      <c r="AE79" s="33"/>
      <c r="AG79" s="34"/>
    </row>
    <row r="80" spans="1:33" outlineLevel="1" x14ac:dyDescent="0.2">
      <c r="A80" s="1" t="s">
        <v>124</v>
      </c>
      <c r="B80" s="1">
        <v>67267.485645621506</v>
      </c>
      <c r="C80" s="18">
        <v>50822.483917161197</v>
      </c>
      <c r="D80" s="1">
        <v>46353.645207483802</v>
      </c>
      <c r="E80" s="1">
        <v>4468.8387096774204</v>
      </c>
      <c r="F80" s="1">
        <v>16445.001728460302</v>
      </c>
      <c r="G80" s="1">
        <v>14075.6129032258</v>
      </c>
      <c r="H80" s="18">
        <v>24525.354838709602</v>
      </c>
      <c r="I80" s="1">
        <v>38600.967741935397</v>
      </c>
      <c r="X80">
        <v>19</v>
      </c>
      <c r="AA80" s="17">
        <f>+M53+R53</f>
        <v>1733015.9999999921</v>
      </c>
      <c r="AB80" s="1">
        <f t="shared" si="3"/>
        <v>1733015999999.9922</v>
      </c>
    </row>
    <row r="81" spans="1:28" outlineLevel="1" x14ac:dyDescent="0.2">
      <c r="A81" s="1" t="s">
        <v>125</v>
      </c>
      <c r="B81" s="1">
        <v>69159.786983233294</v>
      </c>
      <c r="C81" s="18">
        <v>50900.6404630666</v>
      </c>
      <c r="D81" s="1">
        <v>46729.973796400001</v>
      </c>
      <c r="E81" s="1">
        <v>4170.6666666666597</v>
      </c>
      <c r="F81" s="1">
        <v>18259.1465201666</v>
      </c>
      <c r="G81" s="1">
        <v>14222.0666666666</v>
      </c>
      <c r="H81" s="18">
        <v>24727.7</v>
      </c>
      <c r="I81" s="1">
        <v>38949.766666666597</v>
      </c>
      <c r="X81">
        <v>20</v>
      </c>
      <c r="AA81" s="17">
        <f t="shared" si="2"/>
        <v>3016547.9032257898</v>
      </c>
      <c r="AB81" s="1">
        <f t="shared" si="3"/>
        <v>3016547903225.7896</v>
      </c>
    </row>
    <row r="82" spans="1:28" outlineLevel="1" x14ac:dyDescent="0.2">
      <c r="A82" s="1" t="s">
        <v>126</v>
      </c>
      <c r="B82" s="1">
        <v>70174.418695777407</v>
      </c>
      <c r="C82" s="18">
        <v>51620.685271258</v>
      </c>
      <c r="D82" s="1">
        <v>47337.491722870902</v>
      </c>
      <c r="E82" s="1">
        <v>4283.1935483870902</v>
      </c>
      <c r="F82" s="1">
        <v>18553.733424519301</v>
      </c>
      <c r="G82" s="1">
        <v>14984.4516129032</v>
      </c>
      <c r="H82" s="18">
        <v>25262.709677419301</v>
      </c>
      <c r="I82" s="1">
        <v>40247.161290322503</v>
      </c>
      <c r="X82">
        <v>21</v>
      </c>
      <c r="AA82" s="17">
        <f t="shared" si="2"/>
        <v>4427367.9677419299</v>
      </c>
      <c r="AB82" s="1">
        <f t="shared" si="3"/>
        <v>4427367967741.9297</v>
      </c>
    </row>
    <row r="83" spans="1:28" outlineLevel="1" x14ac:dyDescent="0.2">
      <c r="A83" s="1" t="s">
        <v>127</v>
      </c>
      <c r="B83" s="1">
        <v>71843.4609386386</v>
      </c>
      <c r="C83" s="18">
        <v>52248.267643699903</v>
      </c>
      <c r="D83" s="1">
        <v>47850.4676436999</v>
      </c>
      <c r="E83" s="1">
        <v>4397.8</v>
      </c>
      <c r="F83" s="1">
        <v>19595.193294938599</v>
      </c>
      <c r="G83" s="1">
        <v>16743.366666666599</v>
      </c>
      <c r="H83" s="18">
        <v>25936.966666666602</v>
      </c>
      <c r="I83" s="1">
        <v>42680.333333333299</v>
      </c>
      <c r="X83">
        <v>22</v>
      </c>
      <c r="AA83" s="17">
        <f t="shared" si="2"/>
        <v>7032913.7419354804</v>
      </c>
      <c r="AB83" s="1">
        <f t="shared" si="3"/>
        <v>7032913741935.4805</v>
      </c>
    </row>
    <row r="84" spans="1:28" outlineLevel="1" x14ac:dyDescent="0.2">
      <c r="A84" s="18" t="s">
        <v>128</v>
      </c>
      <c r="B84" s="18">
        <v>76824.539870416105</v>
      </c>
      <c r="C84" s="18">
        <v>56157.632236486403</v>
      </c>
      <c r="D84" s="18">
        <v>50954.599978421902</v>
      </c>
      <c r="E84" s="18">
        <v>5203.0322580645097</v>
      </c>
      <c r="F84" s="18">
        <v>20666.907633929601</v>
      </c>
      <c r="G84" s="18">
        <v>17153.2580645161</v>
      </c>
      <c r="H84" s="18">
        <v>27027.967741935401</v>
      </c>
      <c r="I84" s="18">
        <v>44181.225806451599</v>
      </c>
      <c r="X84">
        <v>23</v>
      </c>
      <c r="AA84" s="17">
        <f t="shared" si="2"/>
        <v>14740682.54838709</v>
      </c>
      <c r="AB84" s="1">
        <f t="shared" si="3"/>
        <v>14740682548387.09</v>
      </c>
    </row>
    <row r="85" spans="1:28" outlineLevel="1" x14ac:dyDescent="0.2">
      <c r="A85" s="1" t="s">
        <v>129</v>
      </c>
      <c r="B85" s="1">
        <v>78062.786532167695</v>
      </c>
      <c r="C85" s="18">
        <v>57549.622145741901</v>
      </c>
      <c r="D85" s="1">
        <v>52738.009242516098</v>
      </c>
      <c r="E85" s="1">
        <v>4811.6129032258004</v>
      </c>
      <c r="F85" s="1">
        <v>20513.1643864258</v>
      </c>
      <c r="G85" s="1">
        <v>17589.5483870967</v>
      </c>
      <c r="H85" s="18">
        <v>27461.709677419301</v>
      </c>
      <c r="I85" s="1">
        <v>45051.2580645161</v>
      </c>
    </row>
    <row r="86" spans="1:28" outlineLevel="1" x14ac:dyDescent="0.2">
      <c r="A86" s="1" t="s">
        <v>130</v>
      </c>
      <c r="B86" s="1">
        <v>76906.454716478198</v>
      </c>
      <c r="C86" s="18">
        <v>57333.389610957798</v>
      </c>
      <c r="D86" s="1">
        <v>52628.353896672103</v>
      </c>
      <c r="E86" s="1">
        <v>4705.0357142857101</v>
      </c>
      <c r="F86" s="1">
        <v>19573.065105520302</v>
      </c>
      <c r="G86" s="1">
        <v>16842.321428571398</v>
      </c>
      <c r="H86" s="18">
        <v>27941.75</v>
      </c>
      <c r="I86" s="1">
        <v>44784.071428571398</v>
      </c>
    </row>
    <row r="87" spans="1:28" outlineLevel="1" x14ac:dyDescent="0.2">
      <c r="A87" s="1" t="s">
        <v>131</v>
      </c>
      <c r="B87" s="1">
        <v>78363.061091128999</v>
      </c>
      <c r="C87" s="18">
        <v>58135.672548870898</v>
      </c>
      <c r="D87" s="1">
        <v>53225.995129516101</v>
      </c>
      <c r="E87" s="1">
        <v>4909.6774193548299</v>
      </c>
      <c r="F87" s="1">
        <v>20227.388542257999</v>
      </c>
      <c r="G87" s="1">
        <v>16481.6129032258</v>
      </c>
      <c r="H87" s="18">
        <v>28110.9032258064</v>
      </c>
      <c r="I87" s="1">
        <v>44592.516129032199</v>
      </c>
    </row>
    <row r="88" spans="1:28" outlineLevel="1" x14ac:dyDescent="0.2">
      <c r="A88" s="1" t="s">
        <v>132</v>
      </c>
      <c r="B88" s="1">
        <v>79687.999118133303</v>
      </c>
      <c r="C88" s="18">
        <v>58909.092399599998</v>
      </c>
      <c r="D88" s="1">
        <v>53687.192399599997</v>
      </c>
      <c r="E88" s="1">
        <v>5221.8999999999996</v>
      </c>
      <c r="F88" s="1">
        <v>20778.906718533301</v>
      </c>
      <c r="G88" s="1">
        <v>16322.5333333333</v>
      </c>
      <c r="H88" s="18">
        <v>29744.5333333333</v>
      </c>
      <c r="I88" s="1">
        <v>46067.0666666666</v>
      </c>
    </row>
    <row r="89" spans="1:28" outlineLevel="1" x14ac:dyDescent="0.2">
      <c r="A89" s="1" t="s">
        <v>133</v>
      </c>
      <c r="B89" s="1">
        <v>81024.019811128994</v>
      </c>
      <c r="C89" s="18">
        <v>59447.580276032197</v>
      </c>
      <c r="D89" s="1">
        <v>54529.096405064498</v>
      </c>
      <c r="E89" s="1">
        <v>4918.4838709677397</v>
      </c>
      <c r="F89" s="1">
        <v>21576.439535096699</v>
      </c>
      <c r="G89" s="1">
        <v>17548.064516129001</v>
      </c>
      <c r="H89" s="18">
        <v>30912.322580645101</v>
      </c>
      <c r="I89" s="1">
        <v>48460.387096774197</v>
      </c>
    </row>
    <row r="90" spans="1:28" outlineLevel="1" x14ac:dyDescent="0.2">
      <c r="A90" s="1" t="s">
        <v>134</v>
      </c>
      <c r="B90" s="1">
        <v>83650.408131033299</v>
      </c>
      <c r="C90" s="18">
        <v>61486.245704766603</v>
      </c>
      <c r="D90" s="1">
        <v>56287.779038100001</v>
      </c>
      <c r="E90" s="1">
        <v>5198.4666666666599</v>
      </c>
      <c r="F90" s="1">
        <v>22163.162426266601</v>
      </c>
      <c r="G90" s="1">
        <v>15453.766666666599</v>
      </c>
      <c r="H90" s="18">
        <v>31637.266666666601</v>
      </c>
      <c r="I90" s="1">
        <v>47091.033333333296</v>
      </c>
    </row>
    <row r="91" spans="1:28" outlineLevel="1" x14ac:dyDescent="0.2">
      <c r="A91" s="1" t="s">
        <v>135</v>
      </c>
      <c r="B91" s="1">
        <v>87662.820185354794</v>
      </c>
      <c r="C91" s="18">
        <v>64971.984269516099</v>
      </c>
      <c r="D91" s="1">
        <v>59470.7584630645</v>
      </c>
      <c r="E91" s="1">
        <v>5501.22580645161</v>
      </c>
      <c r="F91" s="1">
        <v>22690.835915838699</v>
      </c>
      <c r="G91" s="1">
        <v>15704.7096774193</v>
      </c>
      <c r="H91" s="18">
        <v>32012.6129032258</v>
      </c>
      <c r="I91" s="1">
        <v>47717.322580645101</v>
      </c>
    </row>
    <row r="92" spans="1:28" outlineLevel="1" x14ac:dyDescent="0.2">
      <c r="A92" s="1" t="s">
        <v>136</v>
      </c>
      <c r="B92" s="1">
        <v>88326.994797838706</v>
      </c>
      <c r="C92" s="18">
        <v>65223.688922000001</v>
      </c>
      <c r="D92" s="1">
        <v>59745.366341354798</v>
      </c>
      <c r="E92" s="1">
        <v>5478.3225806451601</v>
      </c>
      <c r="F92" s="1">
        <v>23103.305875838701</v>
      </c>
      <c r="G92" s="1">
        <v>13730.580645161201</v>
      </c>
      <c r="H92" s="18">
        <v>33196.161290322503</v>
      </c>
      <c r="I92" s="1">
        <v>46926.741935483798</v>
      </c>
    </row>
    <row r="93" spans="1:28" outlineLevel="1" x14ac:dyDescent="0.2">
      <c r="A93" s="1" t="s">
        <v>137</v>
      </c>
      <c r="B93" s="1">
        <v>87830.914949766593</v>
      </c>
      <c r="C93" s="18">
        <v>64840.737679266596</v>
      </c>
      <c r="D93" s="1">
        <v>59334.037679266599</v>
      </c>
      <c r="E93" s="1">
        <v>5506.7</v>
      </c>
      <c r="F93" s="1">
        <v>22990.1772705</v>
      </c>
      <c r="G93" s="1">
        <v>11564.799999999899</v>
      </c>
      <c r="H93" s="18">
        <v>33006.800000000003</v>
      </c>
      <c r="I93" s="1">
        <v>44571.6</v>
      </c>
    </row>
    <row r="94" spans="1:28" outlineLevel="1" x14ac:dyDescent="0.2">
      <c r="A94" s="1" t="s">
        <v>138</v>
      </c>
      <c r="B94" s="1">
        <v>88170.886443359603</v>
      </c>
      <c r="C94" s="18">
        <v>65410.159162461903</v>
      </c>
      <c r="D94" s="1">
        <v>59889.901097945803</v>
      </c>
      <c r="E94" s="1">
        <v>5520.2580645161197</v>
      </c>
      <c r="F94" s="1">
        <v>22760.7272808977</v>
      </c>
      <c r="G94" s="1">
        <v>11518.4516129032</v>
      </c>
      <c r="H94" s="18">
        <v>33859.193548387098</v>
      </c>
      <c r="I94" s="1">
        <v>45377.645161290297</v>
      </c>
    </row>
    <row r="95" spans="1:28" outlineLevel="1" x14ac:dyDescent="0.2">
      <c r="A95" s="1" t="s">
        <v>139</v>
      </c>
      <c r="B95" s="1">
        <v>89508.925410566604</v>
      </c>
      <c r="C95" s="18">
        <v>65728.096347600003</v>
      </c>
      <c r="D95" s="1">
        <v>60078.596347600003</v>
      </c>
      <c r="E95" s="1">
        <v>5649.5</v>
      </c>
      <c r="F95" s="1">
        <v>23780.829062966601</v>
      </c>
      <c r="G95" s="1">
        <v>12039.6333333333</v>
      </c>
      <c r="H95" s="18">
        <v>34023.133333333302</v>
      </c>
      <c r="I95" s="1">
        <v>46062.766666666597</v>
      </c>
    </row>
    <row r="96" spans="1:28" outlineLevel="1" x14ac:dyDescent="0.2">
      <c r="A96" s="18" t="s">
        <v>140</v>
      </c>
      <c r="B96" s="18">
        <v>96357.578014903207</v>
      </c>
      <c r="C96" s="18">
        <v>70576.656140548395</v>
      </c>
      <c r="D96" s="18">
        <v>63657.591624419299</v>
      </c>
      <c r="E96" s="18">
        <v>6919.0645161290304</v>
      </c>
      <c r="F96" s="18">
        <v>25780.921874354801</v>
      </c>
      <c r="G96" s="18">
        <v>10768.9354838709</v>
      </c>
      <c r="H96" s="18">
        <v>35901.580645161201</v>
      </c>
      <c r="I96" s="18">
        <v>46670.516129032199</v>
      </c>
    </row>
    <row r="97" spans="1:9" outlineLevel="1" x14ac:dyDescent="0.2">
      <c r="A97" s="1" t="s">
        <v>141</v>
      </c>
      <c r="B97" s="1">
        <v>97576.587235942498</v>
      </c>
      <c r="C97" s="18">
        <v>71896.844295025803</v>
      </c>
      <c r="D97" s="1">
        <v>65367.586230509602</v>
      </c>
      <c r="E97" s="1">
        <v>6529.2580645161197</v>
      </c>
      <c r="F97" s="1">
        <v>25679.742940916702</v>
      </c>
      <c r="G97" s="1">
        <v>16668.677419354801</v>
      </c>
      <c r="H97" s="18">
        <v>36005.516129032199</v>
      </c>
      <c r="I97" s="1">
        <v>52674.193548386997</v>
      </c>
    </row>
    <row r="98" spans="1:9" outlineLevel="1" x14ac:dyDescent="0.2">
      <c r="A98" s="1" t="s">
        <v>142</v>
      </c>
      <c r="B98" s="1">
        <v>95281.350799330306</v>
      </c>
      <c r="C98" s="18">
        <v>70975.936378910599</v>
      </c>
      <c r="D98" s="1">
        <v>64752.867413393396</v>
      </c>
      <c r="E98" s="1">
        <v>6223.06896551724</v>
      </c>
      <c r="F98" s="1">
        <v>24305.414420419602</v>
      </c>
      <c r="G98" s="1">
        <v>13124.620689655099</v>
      </c>
      <c r="H98" s="18">
        <v>36550.413793103398</v>
      </c>
      <c r="I98" s="1">
        <v>49675.034482758601</v>
      </c>
    </row>
    <row r="99" spans="1:9" outlineLevel="1" x14ac:dyDescent="0.2">
      <c r="A99" s="1" t="s">
        <v>143</v>
      </c>
      <c r="B99" s="1">
        <v>97880.364692479998</v>
      </c>
      <c r="C99" s="18">
        <v>72140.931460273496</v>
      </c>
      <c r="D99" s="1">
        <v>65162.125008660601</v>
      </c>
      <c r="E99" s="1">
        <v>6978.8064516128998</v>
      </c>
      <c r="F99" s="1">
        <v>25739.4332322064</v>
      </c>
      <c r="G99" s="1">
        <v>10697.8064516129</v>
      </c>
      <c r="H99" s="18">
        <v>37473.161290322503</v>
      </c>
      <c r="I99" s="1">
        <v>48170.967741935397</v>
      </c>
    </row>
    <row r="100" spans="1:9" outlineLevel="1" x14ac:dyDescent="0.2">
      <c r="A100" s="1" t="s">
        <v>144</v>
      </c>
      <c r="B100" s="1">
        <v>98037.683549529305</v>
      </c>
      <c r="C100" s="18">
        <v>71990.846356199894</v>
      </c>
      <c r="D100" s="1">
        <v>65632.313022866598</v>
      </c>
      <c r="E100" s="1">
        <v>6358.5333333333301</v>
      </c>
      <c r="F100" s="1">
        <v>26046.837193329298</v>
      </c>
      <c r="G100" s="1">
        <v>11620.799999999899</v>
      </c>
      <c r="H100" s="18">
        <v>38510.9</v>
      </c>
      <c r="I100" s="1">
        <v>50131.7</v>
      </c>
    </row>
    <row r="101" spans="1:9" outlineLevel="1" x14ac:dyDescent="0.2">
      <c r="A101" s="1" t="s">
        <v>145</v>
      </c>
      <c r="B101" s="1">
        <v>98764.898343223205</v>
      </c>
      <c r="C101" s="18">
        <v>72711.048441551306</v>
      </c>
      <c r="D101" s="1">
        <v>66140.241989938397</v>
      </c>
      <c r="E101" s="1">
        <v>6570.8064516128998</v>
      </c>
      <c r="F101" s="1">
        <v>26053.8499016719</v>
      </c>
      <c r="G101" s="1">
        <v>13800.322580645099</v>
      </c>
      <c r="H101" s="18">
        <v>38802.096774193502</v>
      </c>
      <c r="I101" s="1">
        <v>52602.419354838697</v>
      </c>
    </row>
    <row r="102" spans="1:9" outlineLevel="1" x14ac:dyDescent="0.2">
      <c r="A102" s="1" t="s">
        <v>146</v>
      </c>
      <c r="B102" s="1">
        <v>100511.7951107</v>
      </c>
      <c r="C102" s="18">
        <v>73531.720812166604</v>
      </c>
      <c r="D102" s="1">
        <v>66432.987478833296</v>
      </c>
      <c r="E102" s="1">
        <v>7098.7333333333299</v>
      </c>
      <c r="F102" s="1">
        <v>26980.074298533302</v>
      </c>
      <c r="G102" s="1">
        <v>17145.166666666599</v>
      </c>
      <c r="H102" s="18">
        <v>37069.5666666666</v>
      </c>
      <c r="I102" s="1">
        <v>54214.733333333301</v>
      </c>
    </row>
    <row r="103" spans="1:9" outlineLevel="1" x14ac:dyDescent="0.2">
      <c r="A103" s="1" t="s">
        <v>147</v>
      </c>
      <c r="B103" s="1">
        <v>100676.37169309201</v>
      </c>
      <c r="C103" s="18">
        <v>75142.191425686106</v>
      </c>
      <c r="D103" s="1">
        <v>68126.965619234499</v>
      </c>
      <c r="E103" s="1">
        <v>7015.22580645161</v>
      </c>
      <c r="F103" s="1">
        <v>25534.1802674067</v>
      </c>
      <c r="G103" s="1">
        <v>18923.774193548299</v>
      </c>
      <c r="H103" s="18">
        <v>36643.161290322503</v>
      </c>
      <c r="I103" s="1">
        <v>55566.935483870897</v>
      </c>
    </row>
    <row r="104" spans="1:9" outlineLevel="1" x14ac:dyDescent="0.2">
      <c r="A104" s="1" t="s">
        <v>148</v>
      </c>
      <c r="B104" s="1">
        <v>100723.449389032</v>
      </c>
      <c r="C104" s="18">
        <v>74509.137965709597</v>
      </c>
      <c r="D104" s="1">
        <v>67423.686352806399</v>
      </c>
      <c r="E104" s="1">
        <v>7085.4516129032199</v>
      </c>
      <c r="F104" s="1">
        <v>26214.311423322499</v>
      </c>
      <c r="G104" s="1">
        <v>16005.677419354801</v>
      </c>
      <c r="H104" s="18">
        <v>37537.709677419298</v>
      </c>
      <c r="I104" s="1">
        <v>53543.387096774197</v>
      </c>
    </row>
    <row r="105" spans="1:9" outlineLevel="1" x14ac:dyDescent="0.2">
      <c r="A105" s="1" t="s">
        <v>149</v>
      </c>
      <c r="B105" s="1">
        <v>101628.496326839</v>
      </c>
      <c r="C105" s="18">
        <v>74121.197256530606</v>
      </c>
      <c r="D105" s="1">
        <v>67268.0972565306</v>
      </c>
      <c r="E105" s="1">
        <v>6853.1</v>
      </c>
      <c r="F105" s="1">
        <v>27507.2990703086</v>
      </c>
      <c r="G105" s="1">
        <v>20547.966666666602</v>
      </c>
      <c r="H105" s="18">
        <v>38576.199999999997</v>
      </c>
      <c r="I105" s="1">
        <v>59124.166666666599</v>
      </c>
    </row>
    <row r="106" spans="1:9" outlineLevel="1" x14ac:dyDescent="0.2">
      <c r="A106" s="1" t="s">
        <v>150</v>
      </c>
      <c r="B106" s="1">
        <v>102453.352814535</v>
      </c>
      <c r="C106" s="18">
        <v>74462.985906903195</v>
      </c>
      <c r="D106" s="1">
        <v>67167.663326258</v>
      </c>
      <c r="E106" s="1">
        <v>7295.3225806451601</v>
      </c>
      <c r="F106" s="1">
        <v>27990.3669076322</v>
      </c>
      <c r="G106" s="1">
        <v>20581.2903225806</v>
      </c>
      <c r="H106" s="18">
        <v>38269.612903225803</v>
      </c>
      <c r="I106" s="1">
        <v>58850.903225806403</v>
      </c>
    </row>
    <row r="107" spans="1:9" outlineLevel="1" x14ac:dyDescent="0.2">
      <c r="A107" s="1" t="s">
        <v>151</v>
      </c>
      <c r="B107" s="1">
        <v>101145.74283253</v>
      </c>
      <c r="C107" s="18">
        <v>74436.5608759233</v>
      </c>
      <c r="D107" s="1">
        <v>66922.327542590006</v>
      </c>
      <c r="E107" s="1">
        <v>7514.2333333333299</v>
      </c>
      <c r="F107" s="1">
        <v>26709.181956606801</v>
      </c>
      <c r="G107" s="1">
        <v>19495.166666666599</v>
      </c>
      <c r="H107" s="18">
        <v>37396.966666666602</v>
      </c>
      <c r="I107" s="1">
        <v>56892.133333333302</v>
      </c>
    </row>
    <row r="108" spans="1:9" outlineLevel="1" x14ac:dyDescent="0.2">
      <c r="A108" s="18" t="s">
        <v>152</v>
      </c>
      <c r="B108" s="18">
        <v>106438.70558727501</v>
      </c>
      <c r="C108" s="18">
        <v>80246.919204757098</v>
      </c>
      <c r="D108" s="18">
        <v>70896.886946692495</v>
      </c>
      <c r="E108" s="18">
        <v>9350.0322580645097</v>
      </c>
      <c r="F108" s="18">
        <v>26191.786382518701</v>
      </c>
      <c r="G108" s="18">
        <v>26577.354838709602</v>
      </c>
      <c r="H108" s="18">
        <v>38366.387096774197</v>
      </c>
      <c r="I108" s="18">
        <v>64943.741935483798</v>
      </c>
    </row>
    <row r="109" spans="1:9" outlineLevel="1" x14ac:dyDescent="0.2">
      <c r="A109" s="1" t="s">
        <v>153</v>
      </c>
      <c r="B109" s="1">
        <v>105120.783687231</v>
      </c>
      <c r="C109" s="18">
        <v>80919.228764009604</v>
      </c>
      <c r="D109" s="1">
        <v>72301.357796267694</v>
      </c>
      <c r="E109" s="1">
        <v>8617.8709677419301</v>
      </c>
      <c r="F109" s="1">
        <v>24201.554923221898</v>
      </c>
      <c r="G109" s="1">
        <v>28986.322580645101</v>
      </c>
      <c r="H109" s="18">
        <v>39117.870967741903</v>
      </c>
      <c r="I109" s="1">
        <v>68104.193548387004</v>
      </c>
    </row>
    <row r="110" spans="1:9" outlineLevel="1" x14ac:dyDescent="0.2">
      <c r="A110" s="1" t="s">
        <v>154</v>
      </c>
      <c r="B110" s="1">
        <v>102739.818405709</v>
      </c>
      <c r="C110" s="18">
        <v>79053.277008207806</v>
      </c>
      <c r="D110" s="1">
        <v>70918.812722493501</v>
      </c>
      <c r="E110" s="1">
        <v>8134.4642857142799</v>
      </c>
      <c r="F110" s="1">
        <v>23686.541397501402</v>
      </c>
      <c r="G110" s="1">
        <v>24279.5</v>
      </c>
      <c r="H110" s="18">
        <v>38949.107142857101</v>
      </c>
      <c r="I110" s="1">
        <v>63228.607142857101</v>
      </c>
    </row>
    <row r="111" spans="1:9" outlineLevel="1" x14ac:dyDescent="0.2">
      <c r="A111" s="1" t="s">
        <v>155</v>
      </c>
      <c r="B111" s="1">
        <v>101347.502270331</v>
      </c>
      <c r="C111" s="18">
        <v>77189.531834169306</v>
      </c>
      <c r="D111" s="1">
        <v>69038.015705137004</v>
      </c>
      <c r="E111" s="1">
        <v>8151.5161290322503</v>
      </c>
      <c r="F111" s="1">
        <v>24157.970436162199</v>
      </c>
      <c r="G111" s="1">
        <v>23937.870967741899</v>
      </c>
      <c r="H111" s="18">
        <v>37757.387096774197</v>
      </c>
      <c r="I111" s="1">
        <v>61695.2580645161</v>
      </c>
    </row>
    <row r="112" spans="1:9" outlineLevel="1" x14ac:dyDescent="0.2">
      <c r="A112" s="1" t="s">
        <v>156</v>
      </c>
      <c r="B112" s="1">
        <v>99835.142458049901</v>
      </c>
      <c r="C112" s="18">
        <v>76423.353610066595</v>
      </c>
      <c r="D112" s="1">
        <v>67768.520276733296</v>
      </c>
      <c r="E112" s="1">
        <v>8654.8333333333303</v>
      </c>
      <c r="F112" s="1">
        <v>23411.788847983298</v>
      </c>
      <c r="G112" s="1">
        <v>22791.8</v>
      </c>
      <c r="H112" s="18">
        <v>38445.0666666666</v>
      </c>
      <c r="I112" s="1">
        <v>61236.866666666603</v>
      </c>
    </row>
    <row r="113" spans="1:9" outlineLevel="1" x14ac:dyDescent="0.2">
      <c r="A113" s="1" t="s">
        <v>157</v>
      </c>
      <c r="B113" s="1">
        <v>100740.60675209999</v>
      </c>
      <c r="C113" s="18">
        <v>76859.124231193506</v>
      </c>
      <c r="D113" s="1">
        <v>68640.479069903202</v>
      </c>
      <c r="E113" s="1">
        <v>8218.6451612903202</v>
      </c>
      <c r="F113" s="1">
        <v>23881.4825209064</v>
      </c>
      <c r="G113" s="1">
        <v>23644</v>
      </c>
      <c r="H113" s="18">
        <v>39079.096774193502</v>
      </c>
      <c r="I113" s="1">
        <v>62723.096774193502</v>
      </c>
    </row>
    <row r="114" spans="1:9" outlineLevel="1" x14ac:dyDescent="0.2">
      <c r="A114" s="1" t="s">
        <v>158</v>
      </c>
      <c r="B114" s="1">
        <v>103651.96738785801</v>
      </c>
      <c r="C114" s="18">
        <v>79526.327487357295</v>
      </c>
      <c r="D114" s="1">
        <v>70989.294154023897</v>
      </c>
      <c r="E114" s="1">
        <v>8537.0333333333292</v>
      </c>
      <c r="F114" s="1">
        <v>24125.639900500599</v>
      </c>
      <c r="G114" s="1">
        <v>25384.1</v>
      </c>
      <c r="H114" s="18">
        <v>39968</v>
      </c>
      <c r="I114" s="1">
        <v>65352.1</v>
      </c>
    </row>
    <row r="115" spans="1:9" outlineLevel="1" x14ac:dyDescent="0.2">
      <c r="A115" s="1" t="s">
        <v>159</v>
      </c>
      <c r="B115" s="1">
        <v>105959.840303096</v>
      </c>
      <c r="C115" s="18">
        <v>82999.056096741901</v>
      </c>
      <c r="D115" s="1">
        <v>73967.475451580598</v>
      </c>
      <c r="E115" s="1">
        <v>9031.5806451612898</v>
      </c>
      <c r="F115" s="1">
        <v>22960.784206354801</v>
      </c>
      <c r="G115" s="1">
        <v>23041.129032257999</v>
      </c>
      <c r="H115" s="18">
        <v>38497.322580645101</v>
      </c>
      <c r="I115" s="1">
        <v>61538.451612903198</v>
      </c>
    </row>
    <row r="116" spans="1:9" outlineLevel="1" x14ac:dyDescent="0.2">
      <c r="A116" s="1" t="s">
        <v>160</v>
      </c>
      <c r="B116" s="1">
        <v>105292.646054806</v>
      </c>
      <c r="C116" s="18">
        <v>82061.816711774198</v>
      </c>
      <c r="D116" s="1">
        <v>73321.171550483807</v>
      </c>
      <c r="E116" s="1">
        <v>8740.6451612903202</v>
      </c>
      <c r="F116" s="1">
        <v>23230.829343032201</v>
      </c>
      <c r="G116" s="1">
        <v>23819.838709677399</v>
      </c>
      <c r="H116" s="18">
        <v>39030.741935483798</v>
      </c>
      <c r="I116" s="1">
        <v>62850.580645161201</v>
      </c>
    </row>
    <row r="117" spans="1:9" outlineLevel="1" x14ac:dyDescent="0.2">
      <c r="A117" s="1" t="s">
        <v>161</v>
      </c>
      <c r="B117" s="1">
        <v>106268.079866491</v>
      </c>
      <c r="C117" s="18">
        <v>81783.922930405999</v>
      </c>
      <c r="D117" s="1">
        <v>73403.156263739307</v>
      </c>
      <c r="E117" s="1">
        <v>8380.7666666666591</v>
      </c>
      <c r="F117" s="1">
        <v>24484.156936085299</v>
      </c>
      <c r="G117" s="1">
        <v>26270.433333333302</v>
      </c>
      <c r="H117" s="18">
        <v>39806.633333333302</v>
      </c>
      <c r="I117" s="1">
        <v>66077.066666666593</v>
      </c>
    </row>
    <row r="118" spans="1:9" outlineLevel="1" x14ac:dyDescent="0.2">
      <c r="A118" s="1" t="s">
        <v>162</v>
      </c>
      <c r="B118" s="1">
        <v>107280.079227011</v>
      </c>
      <c r="C118" s="18">
        <v>82776.816981602795</v>
      </c>
      <c r="D118" s="1">
        <v>73990.268594506095</v>
      </c>
      <c r="E118" s="1">
        <v>8786.5483870967691</v>
      </c>
      <c r="F118" s="1">
        <v>24503.262245408299</v>
      </c>
      <c r="G118" s="1">
        <v>25263.6129032258</v>
      </c>
      <c r="H118" s="18">
        <v>40401.677419354797</v>
      </c>
      <c r="I118" s="1">
        <v>65665.290322580593</v>
      </c>
    </row>
    <row r="119" spans="1:9" outlineLevel="1" x14ac:dyDescent="0.2">
      <c r="A119" s="1" t="s">
        <v>163</v>
      </c>
      <c r="B119" s="1">
        <v>109548.180491013</v>
      </c>
      <c r="C119" s="18">
        <v>84135.583480999296</v>
      </c>
      <c r="D119" s="1">
        <v>75058.016814332601</v>
      </c>
      <c r="E119" s="1">
        <v>9077.5666666666602</v>
      </c>
      <c r="F119" s="1">
        <v>25412.597010014299</v>
      </c>
      <c r="G119" s="1">
        <v>24223.133333333299</v>
      </c>
      <c r="H119" s="18">
        <v>41699.166666666599</v>
      </c>
      <c r="I119" s="1">
        <v>65922.3</v>
      </c>
    </row>
    <row r="120" spans="1:9" outlineLevel="1" x14ac:dyDescent="0.2">
      <c r="A120" s="18" t="s">
        <v>164</v>
      </c>
      <c r="B120" s="18">
        <v>118660.664365042</v>
      </c>
      <c r="C120" s="18">
        <v>92793.005734700593</v>
      </c>
      <c r="D120" s="18">
        <v>81590.650895990897</v>
      </c>
      <c r="E120" s="18">
        <v>11202.3548387096</v>
      </c>
      <c r="F120" s="18">
        <v>25867.658630240901</v>
      </c>
      <c r="G120" s="18">
        <v>27534.774193548299</v>
      </c>
      <c r="H120" s="18">
        <v>44315.161290322503</v>
      </c>
      <c r="I120" s="18">
        <v>71849.935483870897</v>
      </c>
    </row>
    <row r="121" spans="1:9" outlineLevel="1" x14ac:dyDescent="0.2">
      <c r="A121" s="1" t="s">
        <v>165</v>
      </c>
      <c r="B121" s="1">
        <v>121667.98979227099</v>
      </c>
      <c r="C121" s="18">
        <v>95666.673451978306</v>
      </c>
      <c r="D121" s="1">
        <v>84869.608935849305</v>
      </c>
      <c r="E121" s="1">
        <v>10797.064516128999</v>
      </c>
      <c r="F121" s="1">
        <v>26001.3163402932</v>
      </c>
      <c r="G121" s="1">
        <v>29247.999999999902</v>
      </c>
      <c r="H121" s="18">
        <v>45763.2903225806</v>
      </c>
      <c r="I121" s="1">
        <v>75011.290322580593</v>
      </c>
    </row>
    <row r="122" spans="1:9" outlineLevel="1" x14ac:dyDescent="0.2">
      <c r="A122" s="1" t="s">
        <v>166</v>
      </c>
      <c r="B122" s="1">
        <v>119267.748851389</v>
      </c>
      <c r="C122" s="18">
        <v>93942.353140177802</v>
      </c>
      <c r="D122" s="1">
        <v>83644.460283035005</v>
      </c>
      <c r="E122" s="1">
        <v>10297.8928571428</v>
      </c>
      <c r="F122" s="1">
        <v>25325.395711211</v>
      </c>
      <c r="G122" s="1">
        <v>30006.499999999902</v>
      </c>
      <c r="H122" s="18">
        <v>45256.535714285703</v>
      </c>
      <c r="I122" s="1">
        <v>75263.035714285696</v>
      </c>
    </row>
    <row r="123" spans="1:9" outlineLevel="1" x14ac:dyDescent="0.2">
      <c r="A123" s="1" t="s">
        <v>167</v>
      </c>
      <c r="B123" s="1">
        <v>120223.714147996</v>
      </c>
      <c r="C123" s="18">
        <v>93297.150300192894</v>
      </c>
      <c r="D123" s="1">
        <v>82999.3761066445</v>
      </c>
      <c r="E123" s="1">
        <v>10297.774193548301</v>
      </c>
      <c r="F123" s="1">
        <v>26926.563847803802</v>
      </c>
      <c r="G123" s="1">
        <v>24548.2580645161</v>
      </c>
      <c r="H123" s="18">
        <v>45769.580645161201</v>
      </c>
      <c r="I123" s="1">
        <v>70317.838709677395</v>
      </c>
    </row>
    <row r="124" spans="1:9" outlineLevel="1" x14ac:dyDescent="0.2">
      <c r="A124" s="1" t="s">
        <v>168</v>
      </c>
      <c r="B124" s="1">
        <v>120495.943407317</v>
      </c>
      <c r="C124" s="18">
        <v>92744.273562508606</v>
      </c>
      <c r="D124" s="1">
        <v>82390.573562508594</v>
      </c>
      <c r="E124" s="1">
        <v>10353.700000000001</v>
      </c>
      <c r="F124" s="1">
        <v>27751.669844808599</v>
      </c>
      <c r="G124" s="1">
        <v>25289.166666666599</v>
      </c>
      <c r="H124" s="18">
        <v>47623.966666666602</v>
      </c>
      <c r="I124" s="1">
        <v>72913.133333333302</v>
      </c>
    </row>
    <row r="125" spans="1:9" outlineLevel="1" x14ac:dyDescent="0.2">
      <c r="A125" s="1" t="s">
        <v>169</v>
      </c>
      <c r="B125" s="1">
        <v>123553.89266361301</v>
      </c>
      <c r="C125" s="18">
        <v>94856.002778438007</v>
      </c>
      <c r="D125" s="1">
        <v>84070.196326825098</v>
      </c>
      <c r="E125" s="1">
        <v>10785.8064516129</v>
      </c>
      <c r="F125" s="1">
        <v>28697.889885175398</v>
      </c>
      <c r="G125" s="1">
        <v>23557.838709677399</v>
      </c>
      <c r="H125" s="18">
        <v>49442.935483870897</v>
      </c>
      <c r="I125" s="1">
        <v>73000.774193548394</v>
      </c>
    </row>
    <row r="126" spans="1:9" outlineLevel="1" x14ac:dyDescent="0.2">
      <c r="A126" s="1" t="s">
        <v>170</v>
      </c>
      <c r="B126" s="1">
        <v>126747.89596455501</v>
      </c>
      <c r="C126" s="18">
        <v>97868.160412251906</v>
      </c>
      <c r="D126" s="1">
        <v>86821.760412251897</v>
      </c>
      <c r="E126" s="1">
        <v>11046.4</v>
      </c>
      <c r="F126" s="1">
        <v>28879.7355523033</v>
      </c>
      <c r="G126" s="1">
        <v>22368.366666666599</v>
      </c>
      <c r="H126" s="18">
        <v>51250.0666666666</v>
      </c>
      <c r="I126" s="1">
        <v>73618.433333333305</v>
      </c>
    </row>
    <row r="127" spans="1:9" outlineLevel="1" x14ac:dyDescent="0.2">
      <c r="A127" s="1" t="s">
        <v>171</v>
      </c>
      <c r="B127" s="1">
        <v>133808.440276229</v>
      </c>
      <c r="C127" s="18">
        <v>103403.555783481</v>
      </c>
      <c r="D127" s="1">
        <v>92187.620299610906</v>
      </c>
      <c r="E127" s="1">
        <v>11215.9354838709</v>
      </c>
      <c r="F127" s="1">
        <v>30404.8844927471</v>
      </c>
      <c r="G127" s="1">
        <v>24199.387096774099</v>
      </c>
      <c r="H127" s="18">
        <v>50834.806451612902</v>
      </c>
      <c r="I127" s="1">
        <v>75034.193548387004</v>
      </c>
    </row>
    <row r="128" spans="1:9" outlineLevel="1" x14ac:dyDescent="0.2">
      <c r="A128" s="1" t="s">
        <v>172</v>
      </c>
      <c r="B128" s="1">
        <v>135535.46076498399</v>
      </c>
      <c r="C128" s="18">
        <v>104857.924334825</v>
      </c>
      <c r="D128" s="1">
        <v>93440.763044502906</v>
      </c>
      <c r="E128" s="1">
        <v>11417.1612903225</v>
      </c>
      <c r="F128" s="1">
        <v>30677.536430159002</v>
      </c>
      <c r="G128" s="1">
        <v>22171.032258064501</v>
      </c>
      <c r="H128" s="18">
        <v>52910.5483870967</v>
      </c>
      <c r="I128" s="1">
        <v>75081.580645161201</v>
      </c>
    </row>
    <row r="129" spans="1:9" outlineLevel="1" x14ac:dyDescent="0.2">
      <c r="A129" s="1" t="s">
        <v>173</v>
      </c>
      <c r="B129" s="1">
        <v>137878.741319177</v>
      </c>
      <c r="C129" s="18">
        <v>106245.42137037301</v>
      </c>
      <c r="D129" s="1">
        <v>94957.721370373605</v>
      </c>
      <c r="E129" s="1">
        <v>11287.7</v>
      </c>
      <c r="F129" s="1">
        <v>31633.319948803601</v>
      </c>
      <c r="G129" s="1">
        <v>22654.733333333301</v>
      </c>
      <c r="H129" s="18">
        <v>53967.433333333298</v>
      </c>
      <c r="I129" s="1">
        <v>76622.166666666599</v>
      </c>
    </row>
    <row r="130" spans="1:9" outlineLevel="1" x14ac:dyDescent="0.2">
      <c r="A130" s="1" t="s">
        <v>174</v>
      </c>
      <c r="B130" s="1">
        <v>142095.68651544099</v>
      </c>
      <c r="C130" s="18">
        <v>110619.731126657</v>
      </c>
      <c r="D130" s="1">
        <v>97166.021449237698</v>
      </c>
      <c r="E130" s="1">
        <v>13453.7096774193</v>
      </c>
      <c r="F130" s="1">
        <v>31475.9553887847</v>
      </c>
      <c r="G130" s="1">
        <v>25321.193548387098</v>
      </c>
      <c r="H130" s="18">
        <v>55501.580645161201</v>
      </c>
      <c r="I130" s="1">
        <v>80822.774193548394</v>
      </c>
    </row>
    <row r="131" spans="1:9" outlineLevel="1" x14ac:dyDescent="0.2">
      <c r="A131" s="1" t="s">
        <v>175</v>
      </c>
      <c r="B131" s="1">
        <v>145411.32986320101</v>
      </c>
      <c r="C131" s="18">
        <v>112837.977370511</v>
      </c>
      <c r="D131" s="1">
        <v>99516.544037177606</v>
      </c>
      <c r="E131" s="1">
        <v>13321.4333333333</v>
      </c>
      <c r="F131" s="1">
        <v>32572.2484507269</v>
      </c>
      <c r="G131" s="1">
        <v>24590.233333333301</v>
      </c>
      <c r="H131" s="18">
        <v>57391.7</v>
      </c>
      <c r="I131" s="1">
        <v>81981.933333333305</v>
      </c>
    </row>
    <row r="132" spans="1:9" s="14" customFormat="1" outlineLevel="1" x14ac:dyDescent="0.2">
      <c r="A132" s="18" t="s">
        <v>176</v>
      </c>
      <c r="B132" s="18">
        <v>156103.507417346</v>
      </c>
      <c r="C132" s="18">
        <v>119678.96935147</v>
      </c>
      <c r="D132" s="18">
        <v>107145.291932115</v>
      </c>
      <c r="E132" s="18">
        <v>12533.677419354801</v>
      </c>
      <c r="F132" s="18">
        <v>36409.832185931598</v>
      </c>
      <c r="G132" s="18">
        <v>28256.032258064501</v>
      </c>
      <c r="H132" s="18">
        <v>60046.645161290297</v>
      </c>
      <c r="I132" s="18">
        <v>88302.677419354804</v>
      </c>
    </row>
    <row r="133" spans="1:9" outlineLevel="1" x14ac:dyDescent="0.2">
      <c r="A133" s="1" t="s">
        <v>177</v>
      </c>
      <c r="B133" s="1">
        <v>162718.90969856101</v>
      </c>
      <c r="C133" s="18">
        <v>126730.615840559</v>
      </c>
      <c r="D133" s="1">
        <v>112521.712614752</v>
      </c>
      <c r="E133" s="1">
        <v>14208.9032258064</v>
      </c>
      <c r="F133" s="1">
        <v>35978.453680327002</v>
      </c>
      <c r="G133" s="1">
        <v>38107.2580645161</v>
      </c>
      <c r="H133" s="18">
        <v>61298.935483870897</v>
      </c>
      <c r="I133" s="1">
        <v>99406.193548387004</v>
      </c>
    </row>
    <row r="134" spans="1:9" outlineLevel="1" x14ac:dyDescent="0.2">
      <c r="A134" s="1" t="s">
        <v>178</v>
      </c>
      <c r="B134" s="1">
        <v>162465.23988661499</v>
      </c>
      <c r="C134" s="18">
        <v>127652.22688785499</v>
      </c>
      <c r="D134" s="1">
        <v>112270.369744998</v>
      </c>
      <c r="E134" s="1">
        <v>15381.857142857099</v>
      </c>
      <c r="F134" s="1">
        <v>34807.038084095599</v>
      </c>
      <c r="G134" s="1">
        <v>28516.321428571398</v>
      </c>
      <c r="H134" s="18">
        <v>62349.571428571398</v>
      </c>
      <c r="I134" s="1">
        <v>90865.892857142797</v>
      </c>
    </row>
    <row r="135" spans="1:9" outlineLevel="1" x14ac:dyDescent="0.2">
      <c r="A135" s="1" t="s">
        <v>179</v>
      </c>
      <c r="B135" s="1">
        <v>164444.52924334499</v>
      </c>
      <c r="C135" s="18">
        <v>128820.015799545</v>
      </c>
      <c r="D135" s="1">
        <v>113095.596444707</v>
      </c>
      <c r="E135" s="1">
        <v>15724.419354838699</v>
      </c>
      <c r="F135" s="1">
        <v>35619.750855823098</v>
      </c>
      <c r="G135" s="1">
        <v>29142.1612903225</v>
      </c>
      <c r="H135" s="18">
        <v>63057.967741935397</v>
      </c>
      <c r="I135" s="1">
        <v>92200.129032258003</v>
      </c>
    </row>
    <row r="136" spans="1:9" outlineLevel="1" x14ac:dyDescent="0.2">
      <c r="A136" s="1" t="s">
        <v>180</v>
      </c>
      <c r="B136" s="1">
        <v>167839.11622212699</v>
      </c>
      <c r="C136" s="18">
        <v>129869.21149256</v>
      </c>
      <c r="D136" s="1">
        <v>114355.678159227</v>
      </c>
      <c r="E136" s="1">
        <v>15513.5333333333</v>
      </c>
      <c r="F136" s="1">
        <v>37965.274413280204</v>
      </c>
      <c r="G136" s="1">
        <v>28569.766666666601</v>
      </c>
      <c r="H136" s="18">
        <v>65710.566666666593</v>
      </c>
      <c r="I136" s="1">
        <v>94280.333333333299</v>
      </c>
    </row>
    <row r="137" spans="1:9" outlineLevel="1" x14ac:dyDescent="0.2">
      <c r="A137" s="1" t="s">
        <v>181</v>
      </c>
      <c r="B137" s="1">
        <v>171484.94864427499</v>
      </c>
      <c r="C137" s="18">
        <v>131573.149801839</v>
      </c>
      <c r="D137" s="1">
        <v>116304.08528571</v>
      </c>
      <c r="E137" s="1">
        <v>15269.064516128999</v>
      </c>
      <c r="F137" s="1">
        <v>39908.621288117298</v>
      </c>
      <c r="G137" s="1">
        <v>30883.032258064501</v>
      </c>
      <c r="H137" s="18">
        <v>68032.322580645094</v>
      </c>
      <c r="I137" s="1">
        <v>98915.354838709594</v>
      </c>
    </row>
    <row r="138" spans="1:9" outlineLevel="1" x14ac:dyDescent="0.2">
      <c r="A138" s="1" t="s">
        <v>182</v>
      </c>
      <c r="B138" s="1">
        <v>176930.543075194</v>
      </c>
      <c r="C138" s="18">
        <v>137191.06759384001</v>
      </c>
      <c r="D138" s="1">
        <v>120497.63426050699</v>
      </c>
      <c r="E138" s="1">
        <v>16693.433333333302</v>
      </c>
      <c r="F138" s="1">
        <v>39736.839710285902</v>
      </c>
      <c r="G138" s="1">
        <v>30160.666666666599</v>
      </c>
      <c r="H138" s="18">
        <v>69928.633333333302</v>
      </c>
      <c r="I138" s="1">
        <v>100089.3</v>
      </c>
    </row>
    <row r="139" spans="1:9" outlineLevel="1" x14ac:dyDescent="0.2">
      <c r="A139" s="1" t="s">
        <v>183</v>
      </c>
      <c r="B139" s="1">
        <v>186024.771003236</v>
      </c>
      <c r="C139" s="18">
        <v>145172.39879158899</v>
      </c>
      <c r="D139" s="1">
        <v>128011.398791589</v>
      </c>
      <c r="E139" s="1">
        <v>17161</v>
      </c>
      <c r="F139" s="1">
        <v>40849.556446670598</v>
      </c>
      <c r="G139" s="1">
        <v>26944.6129032258</v>
      </c>
      <c r="H139" s="18">
        <v>68590.451612903198</v>
      </c>
      <c r="I139" s="1">
        <v>95535.064516129001</v>
      </c>
    </row>
    <row r="140" spans="1:9" outlineLevel="1" x14ac:dyDescent="0.2">
      <c r="A140" s="1" t="s">
        <v>184</v>
      </c>
      <c r="B140" s="1">
        <v>188973.407634142</v>
      </c>
      <c r="C140" s="18">
        <v>147646.752925946</v>
      </c>
      <c r="D140" s="1">
        <v>130205.36582917201</v>
      </c>
      <c r="E140" s="1">
        <v>17441.387096774099</v>
      </c>
      <c r="F140" s="1">
        <v>41324.001886579797</v>
      </c>
      <c r="G140" s="1">
        <v>27995.6451612903</v>
      </c>
      <c r="H140" s="18">
        <v>70701.806451612894</v>
      </c>
      <c r="I140" s="1">
        <v>98697.451612903198</v>
      </c>
    </row>
    <row r="141" spans="1:9" outlineLevel="1" x14ac:dyDescent="0.2">
      <c r="A141" s="1" t="s">
        <v>185</v>
      </c>
      <c r="B141" s="1">
        <v>190570.35660885801</v>
      </c>
      <c r="C141" s="18">
        <v>148674.075393818</v>
      </c>
      <c r="D141" s="1">
        <v>130626.242060485</v>
      </c>
      <c r="E141" s="1">
        <v>18047.833333333299</v>
      </c>
      <c r="F141" s="1">
        <v>41893.835716219197</v>
      </c>
      <c r="G141" s="1">
        <v>27989.833333333299</v>
      </c>
      <c r="H141" s="18">
        <v>72059.5</v>
      </c>
      <c r="I141" s="1">
        <v>100049.33333333299</v>
      </c>
    </row>
    <row r="142" spans="1:9" outlineLevel="1" x14ac:dyDescent="0.2">
      <c r="A142" s="1" t="s">
        <v>186</v>
      </c>
      <c r="B142" s="1">
        <v>191897.22625882001</v>
      </c>
      <c r="C142" s="18">
        <v>149275.058563328</v>
      </c>
      <c r="D142" s="1">
        <v>131508.73598268299</v>
      </c>
      <c r="E142" s="1">
        <v>17766.322580645101</v>
      </c>
      <c r="F142" s="1">
        <v>42620.191646695697</v>
      </c>
      <c r="G142" s="1">
        <v>28942.096774193498</v>
      </c>
      <c r="H142" s="18">
        <v>71735.322580645094</v>
      </c>
      <c r="I142" s="1">
        <v>100677.419354838</v>
      </c>
    </row>
    <row r="143" spans="1:9" outlineLevel="1" x14ac:dyDescent="0.2">
      <c r="A143" s="1" t="s">
        <v>187</v>
      </c>
      <c r="B143" s="1">
        <v>196055.43004349599</v>
      </c>
      <c r="C143" s="18">
        <v>152700.66500965299</v>
      </c>
      <c r="D143" s="1">
        <v>135323.33167632</v>
      </c>
      <c r="E143" s="1">
        <v>17377.333333333299</v>
      </c>
      <c r="F143" s="1">
        <v>43352.420877496901</v>
      </c>
      <c r="G143" s="1">
        <v>28488.8999999999</v>
      </c>
      <c r="H143" s="18">
        <v>72146.866666666596</v>
      </c>
      <c r="I143" s="1">
        <v>100635.76666666599</v>
      </c>
    </row>
    <row r="144" spans="1:9" s="14" customFormat="1" outlineLevel="1" x14ac:dyDescent="0.2">
      <c r="A144" s="18" t="s">
        <v>188</v>
      </c>
      <c r="B144" s="18">
        <v>210099.97505475301</v>
      </c>
      <c r="C144" s="18">
        <v>165178.719761174</v>
      </c>
      <c r="D144" s="18">
        <v>144287.94556762601</v>
      </c>
      <c r="E144" s="18">
        <v>20890.774193548299</v>
      </c>
      <c r="F144" s="18">
        <v>44919.016413140504</v>
      </c>
      <c r="G144" s="18">
        <v>32556.6451612903</v>
      </c>
      <c r="H144" s="18">
        <v>74336.5483870967</v>
      </c>
      <c r="I144" s="18">
        <v>106893.193548387</v>
      </c>
    </row>
    <row r="145" spans="1:9" outlineLevel="1" x14ac:dyDescent="0.2">
      <c r="A145" s="1" t="s">
        <v>189</v>
      </c>
      <c r="B145" s="1">
        <v>220629.719337719</v>
      </c>
      <c r="C145" s="18">
        <v>170302.12896634699</v>
      </c>
      <c r="D145" s="1">
        <v>149947.967676025</v>
      </c>
      <c r="E145" s="1">
        <v>20354.1612903225</v>
      </c>
      <c r="F145" s="1">
        <v>50326.174096410199</v>
      </c>
      <c r="G145" s="1">
        <v>45589.612903225803</v>
      </c>
      <c r="H145" s="18">
        <v>75470.741935483806</v>
      </c>
      <c r="I145" s="1">
        <v>121060.354838709</v>
      </c>
    </row>
    <row r="146" spans="1:9" outlineLevel="1" x14ac:dyDescent="0.2">
      <c r="A146" s="1" t="s">
        <v>190</v>
      </c>
      <c r="B146" s="1">
        <v>207845.28353458201</v>
      </c>
      <c r="C146" s="18">
        <v>168649.95391713301</v>
      </c>
      <c r="D146" s="1">
        <v>148604.33322747701</v>
      </c>
      <c r="E146" s="1">
        <v>20045.620689655101</v>
      </c>
      <c r="F146" s="1">
        <v>39194.223148433302</v>
      </c>
      <c r="G146" s="1">
        <v>36230.137931034398</v>
      </c>
      <c r="H146" s="18">
        <v>76987.965517241304</v>
      </c>
      <c r="I146" s="1">
        <v>113218.103448275</v>
      </c>
    </row>
    <row r="147" spans="1:9" outlineLevel="1" x14ac:dyDescent="0.2">
      <c r="A147" s="1" t="s">
        <v>191</v>
      </c>
      <c r="B147" s="1">
        <v>216343.42714906199</v>
      </c>
      <c r="C147" s="18">
        <v>168752.48620478099</v>
      </c>
      <c r="D147" s="1">
        <v>149160.873301555</v>
      </c>
      <c r="E147" s="1">
        <v>19591.6129032258</v>
      </c>
      <c r="F147" s="1">
        <v>47588.8811712272</v>
      </c>
      <c r="G147" s="1">
        <v>34716.838709677402</v>
      </c>
      <c r="H147" s="18">
        <v>79255.096774193502</v>
      </c>
      <c r="I147" s="1">
        <v>113971.93548386999</v>
      </c>
    </row>
    <row r="148" spans="1:9" outlineLevel="1" x14ac:dyDescent="0.2">
      <c r="A148" s="1" t="s">
        <v>192</v>
      </c>
      <c r="B148" s="1">
        <v>220604.226226973</v>
      </c>
      <c r="C148" s="18">
        <v>170728.03490243899</v>
      </c>
      <c r="D148" s="1">
        <v>150414.63490243899</v>
      </c>
      <c r="E148" s="1">
        <v>20313.400000000001</v>
      </c>
      <c r="F148" s="1">
        <v>49873.1140651186</v>
      </c>
      <c r="G148" s="1">
        <v>32518.466666666602</v>
      </c>
      <c r="H148" s="18">
        <v>81942.7</v>
      </c>
      <c r="I148" s="1">
        <v>114461.166666666</v>
      </c>
    </row>
    <row r="149" spans="1:9" outlineLevel="1" x14ac:dyDescent="0.2">
      <c r="A149" s="1" t="s">
        <v>193</v>
      </c>
      <c r="B149" s="1">
        <v>223779.12530272399</v>
      </c>
      <c r="C149" s="18">
        <v>172398.713556242</v>
      </c>
      <c r="D149" s="1">
        <v>154277.520007855</v>
      </c>
      <c r="E149" s="1">
        <v>18121.193548387098</v>
      </c>
      <c r="F149" s="1">
        <v>51378.391848147599</v>
      </c>
      <c r="G149" s="1">
        <v>34943.8064516128</v>
      </c>
      <c r="H149" s="18">
        <v>85835.322580645094</v>
      </c>
      <c r="I149" s="1">
        <v>120779.129032258</v>
      </c>
    </row>
    <row r="150" spans="1:9" outlineLevel="1" x14ac:dyDescent="0.2">
      <c r="A150" s="1" t="s">
        <v>194</v>
      </c>
      <c r="B150" s="1">
        <v>236883.62435063699</v>
      </c>
      <c r="C150" s="18">
        <v>182783.294876578</v>
      </c>
      <c r="D150" s="1">
        <v>163263.46154324501</v>
      </c>
      <c r="E150" s="1">
        <v>19519.833333333299</v>
      </c>
      <c r="F150" s="1">
        <v>54098.484265649298</v>
      </c>
      <c r="G150" s="1">
        <v>37400.9</v>
      </c>
      <c r="H150" s="18">
        <v>87280.466666666602</v>
      </c>
      <c r="I150" s="1">
        <v>124681.366666666</v>
      </c>
    </row>
    <row r="151" spans="1:9" outlineLevel="1" x14ac:dyDescent="0.2">
      <c r="A151" s="1" t="s">
        <v>195</v>
      </c>
      <c r="B151" s="1">
        <v>252103.404435629</v>
      </c>
      <c r="C151" s="18">
        <v>194839.05002103499</v>
      </c>
      <c r="D151" s="1">
        <v>175026.92098877701</v>
      </c>
      <c r="E151" s="1">
        <v>19812.129032257999</v>
      </c>
      <c r="F151" s="1">
        <v>57262.888460428498</v>
      </c>
      <c r="G151" s="1">
        <v>44275.032258064501</v>
      </c>
      <c r="H151" s="18">
        <v>86652.129032258003</v>
      </c>
      <c r="I151" s="1">
        <v>130927.16129032199</v>
      </c>
    </row>
    <row r="152" spans="1:9" outlineLevel="1" x14ac:dyDescent="0.2">
      <c r="A152" s="1" t="s">
        <v>196</v>
      </c>
      <c r="B152" s="1">
        <v>257786.74679175401</v>
      </c>
      <c r="C152" s="18">
        <v>198623.705478455</v>
      </c>
      <c r="D152" s="1">
        <v>178562.12483329399</v>
      </c>
      <c r="E152" s="1">
        <v>20061.580645161201</v>
      </c>
      <c r="F152" s="1">
        <v>59160.808717474101</v>
      </c>
      <c r="G152" s="1">
        <v>46240.2903225806</v>
      </c>
      <c r="H152" s="18">
        <v>88267.419354838697</v>
      </c>
      <c r="I152" s="1">
        <v>134507.70967741901</v>
      </c>
    </row>
    <row r="153" spans="1:9" outlineLevel="1" x14ac:dyDescent="0.2">
      <c r="A153" s="1" t="s">
        <v>197</v>
      </c>
      <c r="B153" s="1">
        <v>261624.036937041</v>
      </c>
      <c r="C153" s="18">
        <v>200990.968124545</v>
      </c>
      <c r="D153" s="1">
        <v>180684.10145787799</v>
      </c>
      <c r="E153" s="1">
        <v>20306.866666666599</v>
      </c>
      <c r="F153" s="1">
        <v>60631.746510176301</v>
      </c>
      <c r="G153" s="1">
        <v>37461.0666666666</v>
      </c>
      <c r="H153" s="18">
        <v>89709.5</v>
      </c>
      <c r="I153" s="1">
        <v>127170.566666666</v>
      </c>
    </row>
    <row r="154" spans="1:9" outlineLevel="1" x14ac:dyDescent="0.2">
      <c r="A154" s="1" t="s">
        <v>198</v>
      </c>
      <c r="B154" s="1">
        <v>265213.99189532199</v>
      </c>
      <c r="C154" s="18">
        <v>203871.171561681</v>
      </c>
      <c r="D154" s="1">
        <v>183933.300593939</v>
      </c>
      <c r="E154" s="1">
        <v>19937.870967741899</v>
      </c>
      <c r="F154" s="1">
        <v>61340.445601768603</v>
      </c>
      <c r="G154" s="1">
        <v>37069.354838709602</v>
      </c>
      <c r="H154" s="18">
        <v>91543.806451612894</v>
      </c>
      <c r="I154" s="1">
        <v>128613.16129032199</v>
      </c>
    </row>
    <row r="155" spans="1:9" outlineLevel="1" x14ac:dyDescent="0.2">
      <c r="A155" s="1" t="s">
        <v>199</v>
      </c>
      <c r="B155" s="1">
        <v>271961.29688947101</v>
      </c>
      <c r="C155" s="18">
        <v>207561.923492651</v>
      </c>
      <c r="D155" s="1">
        <v>186406.79015931801</v>
      </c>
      <c r="E155" s="1">
        <v>21155.133333333299</v>
      </c>
      <c r="F155" s="1">
        <v>64396.880101290997</v>
      </c>
      <c r="G155" s="1">
        <v>43560.433333333298</v>
      </c>
      <c r="H155" s="18">
        <v>95354.966666666602</v>
      </c>
      <c r="I155" s="1">
        <v>138915.4</v>
      </c>
    </row>
    <row r="156" spans="1:9" s="14" customFormat="1" outlineLevel="1" x14ac:dyDescent="0.2">
      <c r="A156" s="18" t="s">
        <v>200</v>
      </c>
      <c r="B156" s="18">
        <v>292137.65695640002</v>
      </c>
      <c r="C156" s="18">
        <v>224207.38104763001</v>
      </c>
      <c r="D156" s="18">
        <v>199335.28427343699</v>
      </c>
      <c r="E156" s="18">
        <v>24872.096774193498</v>
      </c>
      <c r="F156" s="18">
        <v>67926.594333732704</v>
      </c>
      <c r="G156" s="18">
        <v>50996.8064516128</v>
      </c>
      <c r="H156" s="18">
        <v>99962.451612903198</v>
      </c>
      <c r="I156" s="18">
        <v>150959.25806451601</v>
      </c>
    </row>
    <row r="157" spans="1:9" outlineLevel="1" x14ac:dyDescent="0.2">
      <c r="A157" s="1" t="s">
        <v>201</v>
      </c>
      <c r="B157" s="1">
        <v>298281.51715115499</v>
      </c>
      <c r="C157" s="18">
        <v>231167.80308813401</v>
      </c>
      <c r="D157" s="1">
        <v>207715.80308813401</v>
      </c>
      <c r="E157" s="1">
        <v>23452</v>
      </c>
      <c r="F157" s="1">
        <v>67112.149962305994</v>
      </c>
      <c r="G157" s="1">
        <v>59366.580645161201</v>
      </c>
      <c r="H157" s="18">
        <v>100708.32258064501</v>
      </c>
      <c r="I157" s="1">
        <v>160074.90322580599</v>
      </c>
    </row>
    <row r="158" spans="1:9" outlineLevel="1" x14ac:dyDescent="0.2">
      <c r="A158" s="1" t="s">
        <v>202</v>
      </c>
      <c r="B158" s="1">
        <v>292390.32529609703</v>
      </c>
      <c r="C158" s="18">
        <v>229437.118212851</v>
      </c>
      <c r="D158" s="1">
        <v>206093.18964142201</v>
      </c>
      <c r="E158" s="1">
        <v>23343.9285714285</v>
      </c>
      <c r="F158" s="1">
        <v>62950.7014991428</v>
      </c>
      <c r="G158" s="1">
        <v>43030.75</v>
      </c>
      <c r="H158" s="18">
        <v>100489.464285714</v>
      </c>
      <c r="I158" s="1">
        <v>143520.214285714</v>
      </c>
    </row>
    <row r="159" spans="1:9" outlineLevel="1" x14ac:dyDescent="0.2">
      <c r="A159" s="1" t="s">
        <v>203</v>
      </c>
      <c r="B159" s="1">
        <v>297162.56933045498</v>
      </c>
      <c r="C159" s="18">
        <v>228882.29716498399</v>
      </c>
      <c r="D159" s="1">
        <v>205347.65200369299</v>
      </c>
      <c r="E159" s="1">
        <v>23534.6451612903</v>
      </c>
      <c r="F159" s="1">
        <v>68277.496253295394</v>
      </c>
      <c r="G159" s="1">
        <v>45892.967741935397</v>
      </c>
      <c r="H159" s="18">
        <v>100676.064516129</v>
      </c>
      <c r="I159" s="1">
        <v>146569.03225806399</v>
      </c>
    </row>
    <row r="160" spans="1:9" outlineLevel="1" x14ac:dyDescent="0.2">
      <c r="A160" s="1" t="s">
        <v>204</v>
      </c>
      <c r="B160" s="1">
        <v>297657.58410194301</v>
      </c>
      <c r="C160" s="18">
        <v>228052.97480471601</v>
      </c>
      <c r="D160" s="1">
        <v>205379.708138049</v>
      </c>
      <c r="E160" s="1">
        <v>22673.266666666601</v>
      </c>
      <c r="F160" s="1">
        <v>69602.829455330895</v>
      </c>
      <c r="G160" s="1">
        <v>46872.266666666597</v>
      </c>
      <c r="H160" s="18">
        <v>104467</v>
      </c>
      <c r="I160" s="1">
        <v>151339.26666666599</v>
      </c>
    </row>
    <row r="161" spans="1:9" outlineLevel="1" x14ac:dyDescent="0.2">
      <c r="A161" s="1" t="s">
        <v>205</v>
      </c>
      <c r="B161" s="1">
        <v>300486.323256445</v>
      </c>
      <c r="C161" s="18">
        <v>229549.31292516601</v>
      </c>
      <c r="D161" s="1">
        <v>208388.79679613301</v>
      </c>
      <c r="E161" s="1">
        <v>21160.516129032199</v>
      </c>
      <c r="F161" s="1">
        <v>70935.261167559598</v>
      </c>
      <c r="G161" s="1">
        <v>48193.5483870967</v>
      </c>
      <c r="H161" s="18">
        <v>105670.03225806401</v>
      </c>
      <c r="I161" s="1">
        <v>153863.58064516101</v>
      </c>
    </row>
    <row r="162" spans="1:9" outlineLevel="1" x14ac:dyDescent="0.2">
      <c r="A162" s="1" t="s">
        <v>206</v>
      </c>
      <c r="B162" s="1">
        <v>311003.05755479401</v>
      </c>
      <c r="C162" s="18">
        <v>238159.00175353099</v>
      </c>
      <c r="D162" s="1">
        <v>214501.60175353099</v>
      </c>
      <c r="E162" s="1">
        <v>23657.4</v>
      </c>
      <c r="F162" s="1">
        <v>72842.023561169903</v>
      </c>
      <c r="G162" s="1">
        <v>51038.466666666602</v>
      </c>
      <c r="H162" s="18">
        <v>108574.96666666601</v>
      </c>
      <c r="I162" s="1">
        <v>159613.433333333</v>
      </c>
    </row>
    <row r="163" spans="1:9" outlineLevel="1" x14ac:dyDescent="0.2">
      <c r="A163" s="1" t="s">
        <v>207</v>
      </c>
      <c r="B163" s="1">
        <v>323597.20423859003</v>
      </c>
      <c r="C163" s="18">
        <v>249824.50910252001</v>
      </c>
      <c r="D163" s="1">
        <v>226677.831683166</v>
      </c>
      <c r="E163" s="1">
        <v>23146.677419354801</v>
      </c>
      <c r="F163" s="1">
        <v>73770.352061296697</v>
      </c>
      <c r="G163" s="1">
        <v>52027.2903225806</v>
      </c>
      <c r="H163" s="18">
        <v>107876.838709677</v>
      </c>
      <c r="I163" s="1">
        <v>159904.129032258</v>
      </c>
    </row>
    <row r="164" spans="1:9" outlineLevel="1" x14ac:dyDescent="0.2">
      <c r="A164" s="1" t="s">
        <v>208</v>
      </c>
      <c r="B164" s="1">
        <v>326428.77551749098</v>
      </c>
      <c r="C164" s="18">
        <v>252802.27418407099</v>
      </c>
      <c r="D164" s="1">
        <v>229481.40321633001</v>
      </c>
      <c r="E164" s="1">
        <v>23320.870967741899</v>
      </c>
      <c r="F164" s="1">
        <v>73624.935823833395</v>
      </c>
      <c r="G164" s="1">
        <v>59990.096774193502</v>
      </c>
      <c r="H164" s="18">
        <v>107847.87096774099</v>
      </c>
      <c r="I164" s="1">
        <v>167837.96774193499</v>
      </c>
    </row>
    <row r="165" spans="1:9" outlineLevel="1" x14ac:dyDescent="0.2">
      <c r="A165" s="1" t="s">
        <v>209</v>
      </c>
      <c r="B165" s="1">
        <v>329768.54646107898</v>
      </c>
      <c r="C165" s="18">
        <v>254324.23413799901</v>
      </c>
      <c r="D165" s="1">
        <v>231388.93413799899</v>
      </c>
      <c r="E165" s="1">
        <v>22935.3</v>
      </c>
      <c r="F165" s="1">
        <v>75442.667341779204</v>
      </c>
      <c r="G165" s="1">
        <v>60462.766666666597</v>
      </c>
      <c r="H165" s="18">
        <v>111380.866666666</v>
      </c>
      <c r="I165" s="1">
        <v>171843.63333333301</v>
      </c>
    </row>
    <row r="166" spans="1:9" outlineLevel="1" x14ac:dyDescent="0.2">
      <c r="A166" s="1" t="s">
        <v>210</v>
      </c>
      <c r="B166" s="1">
        <v>335078.04650412197</v>
      </c>
      <c r="C166" s="18">
        <v>258272.33538656199</v>
      </c>
      <c r="D166" s="1">
        <v>234464.01280591599</v>
      </c>
      <c r="E166" s="1">
        <v>23808.322580645101</v>
      </c>
      <c r="F166" s="1">
        <v>76802.537448395393</v>
      </c>
      <c r="G166" s="1">
        <v>58329.451612903198</v>
      </c>
      <c r="H166" s="18">
        <v>113458.16129032199</v>
      </c>
      <c r="I166" s="1">
        <v>171787.612903225</v>
      </c>
    </row>
    <row r="167" spans="1:9" outlineLevel="1" x14ac:dyDescent="0.2">
      <c r="A167" s="1" t="s">
        <v>211</v>
      </c>
      <c r="B167" s="1">
        <v>338343.281897938</v>
      </c>
      <c r="C167" s="18">
        <v>260349.963501386</v>
      </c>
      <c r="D167" s="1">
        <v>234788.030168053</v>
      </c>
      <c r="E167" s="1">
        <v>25561.933333333302</v>
      </c>
      <c r="F167" s="1">
        <v>77990.872290347193</v>
      </c>
      <c r="G167" s="1">
        <v>57432.3</v>
      </c>
      <c r="H167" s="18">
        <v>115383.866666666</v>
      </c>
      <c r="I167" s="1">
        <v>172816.16666666599</v>
      </c>
    </row>
    <row r="168" spans="1:9" s="14" customFormat="1" outlineLevel="1" x14ac:dyDescent="0.2">
      <c r="A168" s="18" t="s">
        <v>212</v>
      </c>
      <c r="B168" s="18">
        <v>361579.75768035901</v>
      </c>
      <c r="C168" s="18">
        <v>277093.22602707602</v>
      </c>
      <c r="D168" s="18">
        <v>247158.35505933399</v>
      </c>
      <c r="E168" s="18">
        <v>29934.870967741899</v>
      </c>
      <c r="F168" s="18">
        <v>84484.456192600599</v>
      </c>
      <c r="G168" s="18">
        <v>70707.225806451606</v>
      </c>
      <c r="H168" s="18">
        <v>120246.967741935</v>
      </c>
      <c r="I168" s="18">
        <v>190954.193548387</v>
      </c>
    </row>
    <row r="169" spans="1:9" outlineLevel="1" x14ac:dyDescent="0.2">
      <c r="A169" s="1" t="s">
        <v>213</v>
      </c>
      <c r="B169" s="1">
        <v>368235.59136405803</v>
      </c>
      <c r="C169" s="18">
        <v>280738.61707385001</v>
      </c>
      <c r="D169" s="1">
        <v>252127.61707385001</v>
      </c>
      <c r="E169" s="1">
        <v>28611</v>
      </c>
      <c r="F169" s="1">
        <v>87495.993567105994</v>
      </c>
      <c r="G169" s="1">
        <v>103307.87096774099</v>
      </c>
      <c r="H169" s="18">
        <v>121029.483870967</v>
      </c>
      <c r="I169" s="1">
        <v>224337.354838709</v>
      </c>
    </row>
    <row r="170" spans="1:9" outlineLevel="1" x14ac:dyDescent="0.2">
      <c r="A170" s="1" t="s">
        <v>214</v>
      </c>
      <c r="B170" s="1">
        <v>347706.80079666502</v>
      </c>
      <c r="C170" s="18">
        <v>272778.81588514999</v>
      </c>
      <c r="D170" s="1">
        <v>244987.137313721</v>
      </c>
      <c r="E170" s="1">
        <v>27791.6785714285</v>
      </c>
      <c r="F170" s="1">
        <v>74927.030032287395</v>
      </c>
      <c r="G170" s="1">
        <v>81203.714285714304</v>
      </c>
      <c r="H170" s="18">
        <v>119244.321428571</v>
      </c>
      <c r="I170" s="1">
        <v>200448.03571428501</v>
      </c>
    </row>
    <row r="171" spans="1:9" outlineLevel="1" x14ac:dyDescent="0.2">
      <c r="A171" s="1" t="s">
        <v>215</v>
      </c>
      <c r="B171" s="1">
        <v>351349.39032277098</v>
      </c>
      <c r="C171" s="18">
        <v>268828.67451151798</v>
      </c>
      <c r="D171" s="1">
        <v>240596.448705066</v>
      </c>
      <c r="E171" s="1">
        <v>28232.225806451599</v>
      </c>
      <c r="F171" s="1">
        <v>82519.760915747698</v>
      </c>
      <c r="G171" s="1">
        <v>65734.516129032199</v>
      </c>
      <c r="H171" s="18">
        <v>120179.45161290299</v>
      </c>
      <c r="I171" s="1">
        <v>185913.96774193499</v>
      </c>
    </row>
    <row r="172" spans="1:9" outlineLevel="1" x14ac:dyDescent="0.2">
      <c r="A172" s="1" t="s">
        <v>216</v>
      </c>
      <c r="B172" s="1">
        <v>354169.967208758</v>
      </c>
      <c r="C172" s="18">
        <v>269311.16384845303</v>
      </c>
      <c r="D172" s="1">
        <v>239784.33051511901</v>
      </c>
      <c r="E172" s="1">
        <v>29526.833333333299</v>
      </c>
      <c r="F172" s="1">
        <v>84857.134265499801</v>
      </c>
      <c r="G172" s="1">
        <v>67166.899999999994</v>
      </c>
      <c r="H172" s="18">
        <v>123950.7</v>
      </c>
      <c r="I172" s="1">
        <v>191117.6</v>
      </c>
    </row>
    <row r="173" spans="1:9" outlineLevel="1" x14ac:dyDescent="0.2">
      <c r="A173" s="1" t="s">
        <v>217</v>
      </c>
      <c r="B173" s="1">
        <v>353310.65077521</v>
      </c>
      <c r="C173" s="18">
        <v>267032.94275062002</v>
      </c>
      <c r="D173" s="1">
        <v>239957.49113771701</v>
      </c>
      <c r="E173" s="1">
        <v>27075.451612903202</v>
      </c>
      <c r="F173" s="1">
        <v>86275.998691325105</v>
      </c>
      <c r="G173" s="1">
        <v>72174.580645161303</v>
      </c>
      <c r="H173" s="18">
        <v>128915.16129032199</v>
      </c>
      <c r="I173" s="1">
        <v>201089.74193548301</v>
      </c>
    </row>
    <row r="174" spans="1:9" outlineLevel="1" x14ac:dyDescent="0.2">
      <c r="A174" s="1" t="s">
        <v>218</v>
      </c>
      <c r="B174" s="1">
        <v>366004.12560471898</v>
      </c>
      <c r="C174" s="18">
        <v>277799.021385609</v>
      </c>
      <c r="D174" s="1">
        <v>249583.021385609</v>
      </c>
      <c r="E174" s="1">
        <v>28216</v>
      </c>
      <c r="F174" s="1">
        <v>88204.5534524166</v>
      </c>
      <c r="G174" s="1">
        <v>81590.100000000006</v>
      </c>
      <c r="H174" s="18">
        <v>133510.63333333301</v>
      </c>
      <c r="I174" s="1">
        <v>215100.73333333299</v>
      </c>
    </row>
    <row r="175" spans="1:9" outlineLevel="1" x14ac:dyDescent="0.2">
      <c r="A175" s="1" t="s">
        <v>219</v>
      </c>
      <c r="B175" s="1">
        <v>383944.26747291401</v>
      </c>
      <c r="C175" s="18">
        <v>295133.982195472</v>
      </c>
      <c r="D175" s="1">
        <v>266763.27251805301</v>
      </c>
      <c r="E175" s="1">
        <v>28370.709677419301</v>
      </c>
      <c r="F175" s="1">
        <v>88809.8205786943</v>
      </c>
      <c r="G175" s="1">
        <v>77579.451612903198</v>
      </c>
      <c r="H175" s="18">
        <v>132678.225806451</v>
      </c>
      <c r="I175" s="1">
        <v>210257.677419354</v>
      </c>
    </row>
    <row r="176" spans="1:9" outlineLevel="1" x14ac:dyDescent="0.2">
      <c r="A176" s="1" t="s">
        <v>220</v>
      </c>
      <c r="B176" s="1">
        <v>390997.11152422201</v>
      </c>
      <c r="C176" s="18">
        <v>300242.88587036799</v>
      </c>
      <c r="D176" s="1">
        <v>270640.11167681997</v>
      </c>
      <c r="E176" s="1">
        <v>29602.774193548299</v>
      </c>
      <c r="F176" s="1">
        <v>90753.871071042202</v>
      </c>
      <c r="G176" s="1">
        <v>78399.645161290304</v>
      </c>
      <c r="H176" s="18">
        <v>138742.96774193499</v>
      </c>
      <c r="I176" s="1">
        <v>217142.612903225</v>
      </c>
    </row>
    <row r="177" spans="1:9" outlineLevel="1" x14ac:dyDescent="0.2">
      <c r="A177" s="1" t="s">
        <v>221</v>
      </c>
      <c r="B177" s="1">
        <v>395573.42404320597</v>
      </c>
      <c r="C177" s="18">
        <v>303584.97033814603</v>
      </c>
      <c r="D177" s="1">
        <v>274013.27033814602</v>
      </c>
      <c r="E177" s="1">
        <v>29571.7</v>
      </c>
      <c r="F177" s="1">
        <v>91986.729617346296</v>
      </c>
      <c r="G177" s="1">
        <v>77816.066666666593</v>
      </c>
      <c r="H177" s="18">
        <v>144053.1</v>
      </c>
      <c r="I177" s="1">
        <v>221869.16666666599</v>
      </c>
    </row>
    <row r="178" spans="1:9" outlineLevel="1" x14ac:dyDescent="0.2">
      <c r="A178" s="1" t="s">
        <v>222</v>
      </c>
      <c r="B178" s="1">
        <v>401131.01146907301</v>
      </c>
      <c r="C178" s="18">
        <v>306364.54112913198</v>
      </c>
      <c r="D178" s="1">
        <v>275340.12177429401</v>
      </c>
      <c r="E178" s="1">
        <v>31024.419354838701</v>
      </c>
      <c r="F178" s="1">
        <v>94765.389070388293</v>
      </c>
      <c r="G178" s="1">
        <v>83689.580645161201</v>
      </c>
      <c r="H178" s="18">
        <v>149999.25806451601</v>
      </c>
      <c r="I178" s="1">
        <v>233688.83870967699</v>
      </c>
    </row>
    <row r="179" spans="1:9" outlineLevel="1" x14ac:dyDescent="0.2">
      <c r="A179" s="1" t="s">
        <v>223</v>
      </c>
      <c r="B179" s="1">
        <v>407830.29098749702</v>
      </c>
      <c r="C179" s="18">
        <v>309705.60027018498</v>
      </c>
      <c r="D179" s="1">
        <v>277348.63360351801</v>
      </c>
      <c r="E179" s="1">
        <v>32356.966666666602</v>
      </c>
      <c r="F179" s="1">
        <v>98123.992886753898</v>
      </c>
      <c r="G179" s="1">
        <v>90272.366666666596</v>
      </c>
      <c r="H179" s="18">
        <v>154614.39999999999</v>
      </c>
      <c r="I179" s="1">
        <v>244886.76666666599</v>
      </c>
    </row>
    <row r="180" spans="1:9" s="14" customFormat="1" outlineLevel="1" x14ac:dyDescent="0.2">
      <c r="A180" s="18" t="s">
        <v>224</v>
      </c>
      <c r="B180" s="18">
        <v>442860.87502217997</v>
      </c>
      <c r="C180" s="18">
        <v>338423.63383135601</v>
      </c>
      <c r="D180" s="18">
        <v>299389.988670066</v>
      </c>
      <c r="E180" s="18">
        <v>39033.645161290297</v>
      </c>
      <c r="F180" s="18">
        <v>104436.34181539</v>
      </c>
      <c r="G180" s="18">
        <v>115264.16129032199</v>
      </c>
      <c r="H180" s="18">
        <v>160366.09677419299</v>
      </c>
      <c r="I180" s="18">
        <v>275630.25806451601</v>
      </c>
    </row>
    <row r="181" spans="1:9" outlineLevel="1" x14ac:dyDescent="0.2">
      <c r="A181" s="1" t="s">
        <v>225</v>
      </c>
      <c r="B181" s="1">
        <v>453976.03883187799</v>
      </c>
      <c r="C181" s="18">
        <v>348759.58161178499</v>
      </c>
      <c r="D181" s="1">
        <v>311745.19451500999</v>
      </c>
      <c r="E181" s="1">
        <v>37014.387096774197</v>
      </c>
      <c r="F181" s="1">
        <v>105215.799321346</v>
      </c>
      <c r="G181" s="1">
        <v>133219.77419354799</v>
      </c>
      <c r="H181" s="18">
        <v>161235.09677419299</v>
      </c>
      <c r="I181" s="1">
        <v>294454.87096774101</v>
      </c>
    </row>
    <row r="182" spans="1:9" outlineLevel="1" x14ac:dyDescent="0.2">
      <c r="A182" s="1" t="s">
        <v>226</v>
      </c>
      <c r="B182" s="1">
        <v>450669.68077314697</v>
      </c>
      <c r="C182" s="18">
        <v>345720.07975663798</v>
      </c>
      <c r="D182" s="1">
        <v>311002.47261378099</v>
      </c>
      <c r="E182" s="1">
        <v>34717.607142857101</v>
      </c>
      <c r="F182" s="1">
        <v>104949.096059006</v>
      </c>
      <c r="G182" s="1">
        <v>88552.964285714304</v>
      </c>
      <c r="H182" s="18">
        <v>162540.07142857101</v>
      </c>
      <c r="I182" s="1">
        <v>251093.03571428501</v>
      </c>
    </row>
    <row r="183" spans="1:9" outlineLevel="1" x14ac:dyDescent="0.2">
      <c r="A183" s="1" t="s">
        <v>227</v>
      </c>
      <c r="B183" s="1">
        <v>453065.28941229399</v>
      </c>
      <c r="C183" s="18">
        <v>346135.70827137999</v>
      </c>
      <c r="D183" s="1">
        <v>311765.64375525102</v>
      </c>
      <c r="E183" s="1">
        <v>34370.064516129001</v>
      </c>
      <c r="F183" s="1">
        <v>106928.725629263</v>
      </c>
      <c r="G183" s="1">
        <v>87151.903225806498</v>
      </c>
      <c r="H183" s="18">
        <v>164555.612903225</v>
      </c>
      <c r="I183" s="1">
        <v>251707.51612903201</v>
      </c>
    </row>
    <row r="184" spans="1:9" outlineLevel="1" x14ac:dyDescent="0.2">
      <c r="A184" s="1" t="s">
        <v>228</v>
      </c>
      <c r="B184" s="1">
        <v>458015.01525257598</v>
      </c>
      <c r="C184" s="18">
        <v>349860.051641408</v>
      </c>
      <c r="D184" s="1">
        <v>315158.45164140803</v>
      </c>
      <c r="E184" s="1">
        <v>34701.599999999999</v>
      </c>
      <c r="F184" s="1">
        <v>108153.60551542899</v>
      </c>
      <c r="G184" s="1">
        <v>96453.533333333296</v>
      </c>
      <c r="H184" s="18">
        <v>168169.9</v>
      </c>
      <c r="I184" s="1">
        <v>264623.433333333</v>
      </c>
    </row>
    <row r="185" spans="1:9" outlineLevel="1" x14ac:dyDescent="0.2">
      <c r="A185" s="1" t="s">
        <v>229</v>
      </c>
      <c r="B185" s="1">
        <v>468115.88594444201</v>
      </c>
      <c r="C185" s="18">
        <v>358812.76973791898</v>
      </c>
      <c r="D185" s="1">
        <v>323409.22135082301</v>
      </c>
      <c r="E185" s="1">
        <v>35403.5483870967</v>
      </c>
      <c r="F185" s="1">
        <v>109300.839487404</v>
      </c>
      <c r="G185" s="1">
        <v>97335.580645161303</v>
      </c>
      <c r="H185" s="18">
        <v>171838.83870967699</v>
      </c>
      <c r="I185" s="1">
        <v>269174.41935483803</v>
      </c>
    </row>
    <row r="186" spans="1:9" outlineLevel="1" x14ac:dyDescent="0.2">
      <c r="A186" s="1" t="s">
        <v>230</v>
      </c>
      <c r="B186" s="1">
        <v>488049.06278045202</v>
      </c>
      <c r="C186" s="18">
        <v>375411.55465205101</v>
      </c>
      <c r="D186" s="1">
        <v>338547.32131871802</v>
      </c>
      <c r="E186" s="1">
        <v>36864.233333333301</v>
      </c>
      <c r="F186" s="1">
        <v>112633.397328274</v>
      </c>
      <c r="G186" s="1">
        <v>101486.33333333299</v>
      </c>
      <c r="H186" s="18">
        <v>176513.7</v>
      </c>
      <c r="I186" s="1">
        <v>278000.03333333298</v>
      </c>
    </row>
    <row r="187" spans="1:9" outlineLevel="1" x14ac:dyDescent="0.2">
      <c r="A187" s="1" t="s">
        <v>231</v>
      </c>
      <c r="B187" s="1">
        <v>517033.34532964701</v>
      </c>
      <c r="C187" s="18">
        <v>401685.38454970601</v>
      </c>
      <c r="D187" s="1">
        <v>364636.352291641</v>
      </c>
      <c r="E187" s="1">
        <v>37049.032258064501</v>
      </c>
      <c r="F187" s="1">
        <v>115346.63640022599</v>
      </c>
      <c r="G187" s="1">
        <v>100146.903225806</v>
      </c>
      <c r="H187" s="18">
        <v>176794.193548387</v>
      </c>
      <c r="I187" s="1">
        <v>276941.09677419299</v>
      </c>
    </row>
    <row r="188" spans="1:9" outlineLevel="1" x14ac:dyDescent="0.2">
      <c r="A188" s="1" t="s">
        <v>232</v>
      </c>
      <c r="B188" s="1">
        <v>526990.16227196704</v>
      </c>
      <c r="C188" s="18">
        <v>409909.06194699398</v>
      </c>
      <c r="D188" s="1">
        <v>372321.41678570298</v>
      </c>
      <c r="E188" s="1">
        <v>37587.645161290297</v>
      </c>
      <c r="F188" s="1">
        <v>117078.34766852501</v>
      </c>
      <c r="G188" s="1">
        <v>103683.32258064501</v>
      </c>
      <c r="H188" s="18">
        <v>182433.70967741901</v>
      </c>
      <c r="I188" s="1">
        <v>286117.03225806402</v>
      </c>
    </row>
    <row r="189" spans="1:9" outlineLevel="1" x14ac:dyDescent="0.2">
      <c r="A189" s="1" t="s">
        <v>233</v>
      </c>
      <c r="B189" s="1">
        <v>533352.52824938903</v>
      </c>
      <c r="C189" s="18">
        <v>413947.09261903301</v>
      </c>
      <c r="D189" s="1">
        <v>377556.32595236698</v>
      </c>
      <c r="E189" s="1">
        <v>36390.766666666597</v>
      </c>
      <c r="F189" s="1">
        <v>119403.648046662</v>
      </c>
      <c r="G189" s="1">
        <v>105650.933333333</v>
      </c>
      <c r="H189" s="18">
        <v>186252.06666666601</v>
      </c>
      <c r="I189" s="1">
        <v>291903</v>
      </c>
    </row>
    <row r="190" spans="1:9" outlineLevel="1" x14ac:dyDescent="0.2">
      <c r="A190" s="1" t="s">
        <v>234</v>
      </c>
      <c r="B190" s="1">
        <v>544587.52112325805</v>
      </c>
      <c r="C190" s="18">
        <v>422271.824653933</v>
      </c>
      <c r="D190" s="1">
        <v>382778.50207328802</v>
      </c>
      <c r="E190" s="1">
        <v>39493.322580645101</v>
      </c>
      <c r="F190" s="1">
        <v>122314.31782219</v>
      </c>
      <c r="G190" s="1">
        <v>113128.354838709</v>
      </c>
      <c r="H190" s="18">
        <v>190491.80645161201</v>
      </c>
      <c r="I190" s="1">
        <v>303620.16129032202</v>
      </c>
    </row>
    <row r="191" spans="1:9" outlineLevel="1" x14ac:dyDescent="0.2">
      <c r="A191" s="1" t="s">
        <v>235</v>
      </c>
      <c r="B191" s="1">
        <v>559688.35139048297</v>
      </c>
      <c r="C191" s="18">
        <v>427552.97335515398</v>
      </c>
      <c r="D191" s="1">
        <v>386447.34002182097</v>
      </c>
      <c r="E191" s="1">
        <v>41105.633333333302</v>
      </c>
      <c r="F191" s="1">
        <v>132134.262652095</v>
      </c>
      <c r="G191" s="1">
        <v>123830.26666666599</v>
      </c>
      <c r="H191" s="18">
        <v>200267.6</v>
      </c>
      <c r="I191" s="1">
        <v>324097.866666666</v>
      </c>
    </row>
    <row r="192" spans="1:9" s="14" customFormat="1" outlineLevel="1" x14ac:dyDescent="0.2">
      <c r="A192" s="18" t="s">
        <v>236</v>
      </c>
      <c r="B192" s="18">
        <v>622262.52093245694</v>
      </c>
      <c r="C192" s="18">
        <v>458843.771992967</v>
      </c>
      <c r="D192" s="18">
        <v>408595.28812199901</v>
      </c>
      <c r="E192" s="18">
        <v>50248.483870967699</v>
      </c>
      <c r="F192" s="18">
        <v>163418.361538464</v>
      </c>
      <c r="G192" s="18">
        <v>161493.12903225701</v>
      </c>
      <c r="H192" s="18">
        <v>213670.38709677401</v>
      </c>
      <c r="I192" s="18">
        <v>375163.51612903201</v>
      </c>
    </row>
    <row r="193" spans="1:9" outlineLevel="1" x14ac:dyDescent="0.2">
      <c r="A193" s="1" t="s">
        <v>237</v>
      </c>
      <c r="B193" s="1">
        <v>602925.99047634797</v>
      </c>
      <c r="C193" s="18">
        <v>466130.76760473201</v>
      </c>
      <c r="D193" s="1">
        <v>414698.92889505398</v>
      </c>
      <c r="E193" s="1">
        <v>51431.838709677402</v>
      </c>
      <c r="F193" s="1">
        <v>136794.68570190101</v>
      </c>
      <c r="G193" s="1">
        <v>169077.90322580599</v>
      </c>
      <c r="H193" s="18">
        <v>196366.419354838</v>
      </c>
      <c r="I193" s="1">
        <v>365444.32258064498</v>
      </c>
    </row>
    <row r="194" spans="1:9" outlineLevel="1" x14ac:dyDescent="0.2">
      <c r="A194" s="1" t="s">
        <v>238</v>
      </c>
      <c r="B194" s="1">
        <v>563459.68544452696</v>
      </c>
      <c r="C194" s="18">
        <v>458864.30118346598</v>
      </c>
      <c r="D194" s="1">
        <v>405441.335666225</v>
      </c>
      <c r="E194" s="1">
        <v>53422.965517241297</v>
      </c>
      <c r="F194" s="1">
        <v>104595.115027942</v>
      </c>
      <c r="G194" s="1">
        <v>144922.931034482</v>
      </c>
      <c r="H194" s="18">
        <v>199283.27586206899</v>
      </c>
      <c r="I194" s="1">
        <v>344206.20689655101</v>
      </c>
    </row>
    <row r="195" spans="1:9" outlineLevel="1" x14ac:dyDescent="0.2">
      <c r="A195" s="1" t="s">
        <v>239</v>
      </c>
      <c r="B195" s="1">
        <v>586879.01114103</v>
      </c>
      <c r="C195" s="18">
        <v>455314.097643952</v>
      </c>
      <c r="D195" s="1">
        <v>401770.93635362899</v>
      </c>
      <c r="E195" s="1">
        <v>53543.161290322503</v>
      </c>
      <c r="F195" s="1">
        <v>131564.59170820101</v>
      </c>
      <c r="G195" s="1">
        <v>126851.09677419301</v>
      </c>
      <c r="H195" s="18">
        <v>203125.45161290301</v>
      </c>
      <c r="I195" s="1">
        <v>329976.54838709597</v>
      </c>
    </row>
    <row r="196" spans="1:9" outlineLevel="1" x14ac:dyDescent="0.2">
      <c r="A196" s="1" t="s">
        <v>240</v>
      </c>
      <c r="B196" s="1">
        <v>582322.42349527497</v>
      </c>
      <c r="C196" s="18">
        <v>453762.74036598898</v>
      </c>
      <c r="D196" s="1">
        <v>398434.47369932203</v>
      </c>
      <c r="E196" s="1">
        <v>55328.266666666597</v>
      </c>
      <c r="F196" s="1">
        <v>128559.43077892601</v>
      </c>
      <c r="G196" s="1">
        <v>103587.53333333301</v>
      </c>
      <c r="H196" s="18">
        <v>202491.13333333301</v>
      </c>
      <c r="I196" s="1">
        <v>306078.66666666599</v>
      </c>
    </row>
    <row r="197" spans="1:9" outlineLevel="1" x14ac:dyDescent="0.2">
      <c r="A197" s="1" t="s">
        <v>241</v>
      </c>
      <c r="B197" s="1">
        <v>584172.64396825398</v>
      </c>
      <c r="C197" s="18">
        <v>453004.221764813</v>
      </c>
      <c r="D197" s="1">
        <v>400664.57660352299</v>
      </c>
      <c r="E197" s="1">
        <v>52339.645161290297</v>
      </c>
      <c r="F197" s="1">
        <v>131167.82885459601</v>
      </c>
      <c r="G197" s="1">
        <v>114641.516129032</v>
      </c>
      <c r="H197" s="18">
        <v>205976.354838709</v>
      </c>
      <c r="I197" s="1">
        <v>320617.87096774101</v>
      </c>
    </row>
    <row r="198" spans="1:9" outlineLevel="1" x14ac:dyDescent="0.2">
      <c r="A198" s="1" t="s">
        <v>242</v>
      </c>
      <c r="B198" s="1">
        <v>618259.194960261</v>
      </c>
      <c r="C198" s="18">
        <v>459232.33770302299</v>
      </c>
      <c r="D198" s="1">
        <v>409024.40436968999</v>
      </c>
      <c r="E198" s="1">
        <v>50207.933333333298</v>
      </c>
      <c r="F198" s="1">
        <v>159026.542540169</v>
      </c>
      <c r="G198" s="1">
        <v>113401.633333333</v>
      </c>
      <c r="H198" s="18">
        <v>208853.03333333301</v>
      </c>
      <c r="I198" s="1">
        <v>322254.66666666599</v>
      </c>
    </row>
    <row r="199" spans="1:9" outlineLevel="1" x14ac:dyDescent="0.2">
      <c r="A199" s="1" t="s">
        <v>243</v>
      </c>
      <c r="B199" s="1">
        <v>671462.75921179296</v>
      </c>
      <c r="C199" s="18">
        <v>483581.065900343</v>
      </c>
      <c r="D199" s="1">
        <v>432159.936868085</v>
      </c>
      <c r="E199" s="1">
        <v>51421.129032258003</v>
      </c>
      <c r="F199" s="1">
        <v>187881.409025606</v>
      </c>
      <c r="G199" s="1">
        <v>108026</v>
      </c>
      <c r="H199" s="18">
        <v>208789.09677419299</v>
      </c>
      <c r="I199" s="1">
        <v>316815.09677419299</v>
      </c>
    </row>
    <row r="200" spans="1:9" outlineLevel="1" x14ac:dyDescent="0.2">
      <c r="A200" s="1" t="s">
        <v>244</v>
      </c>
      <c r="B200" s="1">
        <v>675459.89635978604</v>
      </c>
      <c r="C200" s="18">
        <v>489897.93422326702</v>
      </c>
      <c r="D200" s="1">
        <v>438144.772932944</v>
      </c>
      <c r="E200" s="1">
        <v>51753.161290322503</v>
      </c>
      <c r="F200" s="1">
        <v>185561.70978615899</v>
      </c>
      <c r="G200" s="1">
        <v>107391.483870967</v>
      </c>
      <c r="H200" s="18">
        <v>214120.225806451</v>
      </c>
      <c r="I200" s="1">
        <v>321511.70967741898</v>
      </c>
    </row>
    <row r="201" spans="1:9" outlineLevel="1" x14ac:dyDescent="0.2">
      <c r="A201" s="1" t="s">
        <v>245</v>
      </c>
      <c r="B201" s="1">
        <v>681288.89504619897</v>
      </c>
      <c r="C201" s="18">
        <v>492556.05696598499</v>
      </c>
      <c r="D201" s="1">
        <v>442113.62363265199</v>
      </c>
      <c r="E201" s="1">
        <v>50442.433333333298</v>
      </c>
      <c r="F201" s="1">
        <v>188732.487239854</v>
      </c>
      <c r="G201" s="1">
        <v>108258.3</v>
      </c>
      <c r="H201" s="18">
        <v>217893.1</v>
      </c>
      <c r="I201" s="1">
        <v>326151.40000000002</v>
      </c>
    </row>
    <row r="202" spans="1:9" outlineLevel="1" x14ac:dyDescent="0.2">
      <c r="A202" s="1" t="s">
        <v>246</v>
      </c>
      <c r="B202" s="1">
        <v>695130.56190013699</v>
      </c>
      <c r="C202" s="18">
        <v>502110.83088493499</v>
      </c>
      <c r="D202" s="1">
        <v>447972.89540106402</v>
      </c>
      <c r="E202" s="1">
        <v>54137.935483870897</v>
      </c>
      <c r="F202" s="1">
        <v>193019.06596298999</v>
      </c>
      <c r="G202" s="1">
        <v>114914.193548387</v>
      </c>
      <c r="H202" s="18">
        <v>226664.38709677401</v>
      </c>
      <c r="I202" s="1">
        <v>341578.58064516098</v>
      </c>
    </row>
    <row r="203" spans="1:9" outlineLevel="1" x14ac:dyDescent="0.2">
      <c r="A203" s="1" t="s">
        <v>247</v>
      </c>
      <c r="B203" s="1">
        <v>718872.23448155005</v>
      </c>
      <c r="C203" s="18">
        <v>516184.70302015502</v>
      </c>
      <c r="D203" s="1">
        <v>457356.66968682199</v>
      </c>
      <c r="E203" s="1">
        <v>58828.033333333296</v>
      </c>
      <c r="F203" s="1">
        <v>202687.01948549401</v>
      </c>
      <c r="G203" s="1">
        <v>128935.53333333301</v>
      </c>
      <c r="H203" s="18">
        <v>234378.26666666599</v>
      </c>
      <c r="I203" s="1">
        <v>363313.8</v>
      </c>
    </row>
    <row r="204" spans="1:9" s="14" customFormat="1" outlineLevel="1" x14ac:dyDescent="0.2">
      <c r="A204" s="18" t="s">
        <v>248</v>
      </c>
      <c r="B204" s="18">
        <v>787895.05161205097</v>
      </c>
      <c r="C204" s="18">
        <v>562993.21791048802</v>
      </c>
      <c r="D204" s="18">
        <v>494853.056620166</v>
      </c>
      <c r="E204" s="18">
        <v>68140.161290322503</v>
      </c>
      <c r="F204" s="18">
        <v>224901.46754539601</v>
      </c>
      <c r="G204" s="18">
        <v>153309.83870967699</v>
      </c>
      <c r="H204" s="18">
        <v>249923</v>
      </c>
      <c r="I204" s="18">
        <v>403232.83870967699</v>
      </c>
    </row>
    <row r="205" spans="1:9" outlineLevel="1" x14ac:dyDescent="0.2">
      <c r="A205" s="1" t="s">
        <v>249</v>
      </c>
      <c r="B205" s="1">
        <v>815486.12903225794</v>
      </c>
      <c r="C205" s="18">
        <v>599159.56398464402</v>
      </c>
      <c r="D205" s="1">
        <v>520087.43495238601</v>
      </c>
      <c r="E205" s="1">
        <v>79072.129032258003</v>
      </c>
      <c r="F205" s="1">
        <v>216325.83870967699</v>
      </c>
      <c r="G205" s="1">
        <v>174929.96774193499</v>
      </c>
      <c r="H205" s="18">
        <v>256260.64516129001</v>
      </c>
      <c r="I205" s="1">
        <v>431190.612903225</v>
      </c>
    </row>
    <row r="206" spans="1:9" outlineLevel="1" x14ac:dyDescent="0.2">
      <c r="A206" s="1" t="s">
        <v>250</v>
      </c>
      <c r="B206" s="1">
        <v>827036.10714285704</v>
      </c>
      <c r="C206" s="18">
        <v>602748.42857142806</v>
      </c>
      <c r="D206" s="1">
        <v>516312.498571428</v>
      </c>
      <c r="E206" s="1">
        <v>86435.93</v>
      </c>
      <c r="F206" s="1">
        <v>224286.82142857101</v>
      </c>
      <c r="G206" s="1">
        <v>148015.59299999999</v>
      </c>
      <c r="H206" s="18">
        <v>248532.07</v>
      </c>
      <c r="I206" s="1">
        <v>396547.663</v>
      </c>
    </row>
    <row r="207" spans="1:9" outlineLevel="1" x14ac:dyDescent="0.2">
      <c r="A207" s="1" t="s">
        <v>251</v>
      </c>
      <c r="B207" s="1">
        <v>790602.58064516098</v>
      </c>
      <c r="C207" s="18">
        <v>592133.03225806402</v>
      </c>
      <c r="D207" s="1">
        <v>515858.62525806401</v>
      </c>
      <c r="E207" s="1">
        <v>76274.407000000007</v>
      </c>
      <c r="F207" s="1">
        <v>198468.77419354799</v>
      </c>
      <c r="G207" s="1">
        <v>172122.63200000001</v>
      </c>
      <c r="H207" s="18">
        <v>251604.83</v>
      </c>
      <c r="I207" s="1">
        <v>423727.462</v>
      </c>
    </row>
    <row r="208" spans="1:9" outlineLevel="1" x14ac:dyDescent="0.2">
      <c r="A208" s="1" t="s">
        <v>252</v>
      </c>
      <c r="B208" s="1">
        <v>789257.63333333295</v>
      </c>
      <c r="C208" s="18">
        <v>590260.1</v>
      </c>
      <c r="D208" s="1">
        <v>515262.01</v>
      </c>
      <c r="E208" s="1">
        <v>74998.09</v>
      </c>
      <c r="F208" s="1">
        <v>198996.5</v>
      </c>
      <c r="G208" s="1">
        <v>164295.17800000001</v>
      </c>
      <c r="H208" s="18">
        <v>256488.087</v>
      </c>
      <c r="I208" s="1">
        <v>420783.26500000001</v>
      </c>
    </row>
    <row r="209" spans="1:9" outlineLevel="1" x14ac:dyDescent="0.2">
      <c r="A209" s="1" t="s">
        <v>253</v>
      </c>
      <c r="B209" s="1">
        <v>784356.48387096694</v>
      </c>
      <c r="C209" s="18">
        <v>587523.90322580596</v>
      </c>
      <c r="D209" s="1">
        <v>522493.86522580602</v>
      </c>
      <c r="E209" s="1">
        <v>65030.038</v>
      </c>
      <c r="F209" s="1">
        <v>196831.58064516101</v>
      </c>
      <c r="G209" s="1">
        <v>158639.17199999999</v>
      </c>
      <c r="H209" s="18">
        <v>260956.283</v>
      </c>
      <c r="I209" s="1">
        <v>419595.45500000002</v>
      </c>
    </row>
    <row r="210" spans="1:9" outlineLevel="1" x14ac:dyDescent="0.2">
      <c r="A210" s="1" t="s">
        <v>254</v>
      </c>
      <c r="B210" s="1">
        <v>810230.1</v>
      </c>
      <c r="C210" s="18">
        <v>605679.46666666598</v>
      </c>
      <c r="D210" s="1">
        <v>542779.00766666594</v>
      </c>
      <c r="E210" s="1">
        <v>62900.459000000003</v>
      </c>
      <c r="F210" s="1">
        <v>204550.39999999999</v>
      </c>
      <c r="G210" s="1">
        <v>166281.87400000001</v>
      </c>
      <c r="H210" s="18">
        <v>268127.22399999999</v>
      </c>
      <c r="I210" s="1">
        <v>434409.098</v>
      </c>
    </row>
    <row r="211" spans="1:9" outlineLevel="1" x14ac:dyDescent="0.2">
      <c r="A211" s="1" t="s">
        <v>255</v>
      </c>
      <c r="B211" s="1">
        <v>850826.96774193505</v>
      </c>
      <c r="C211" s="18">
        <v>644905.80645161204</v>
      </c>
      <c r="D211" s="1">
        <v>577868.01845161198</v>
      </c>
      <c r="E211" s="1">
        <v>67037.788</v>
      </c>
      <c r="F211" s="1">
        <v>205921.064516129</v>
      </c>
      <c r="G211" s="1">
        <v>147717.658999999</v>
      </c>
      <c r="H211" s="18">
        <v>271550.12</v>
      </c>
      <c r="I211" s="1">
        <v>419267.77899999998</v>
      </c>
    </row>
    <row r="212" spans="1:9" outlineLevel="1" x14ac:dyDescent="0.2">
      <c r="A212" s="1" t="s">
        <v>256</v>
      </c>
      <c r="B212" s="1">
        <v>858888.32258064498</v>
      </c>
      <c r="C212" s="18">
        <v>652200.41935483797</v>
      </c>
      <c r="D212" s="1">
        <v>588507.03435483796</v>
      </c>
      <c r="E212" s="1">
        <v>63693.385000000002</v>
      </c>
      <c r="F212" s="1">
        <v>206687.70967741901</v>
      </c>
      <c r="G212" s="1">
        <v>153435.66899999999</v>
      </c>
      <c r="H212" s="18">
        <v>276730.40000000002</v>
      </c>
      <c r="I212" s="1">
        <v>430166.06900000002</v>
      </c>
    </row>
    <row r="213" spans="1:9" outlineLevel="1" x14ac:dyDescent="0.2">
      <c r="A213" s="1" t="s">
        <v>257</v>
      </c>
      <c r="B213" s="1">
        <v>872282.366666666</v>
      </c>
      <c r="C213" s="18">
        <v>660028.80000000005</v>
      </c>
      <c r="D213" s="1">
        <v>596415.75300000003</v>
      </c>
      <c r="E213" s="1">
        <v>63613.046999999999</v>
      </c>
      <c r="F213" s="1">
        <v>212253.33333333299</v>
      </c>
      <c r="G213" s="1">
        <v>161912.05199999901</v>
      </c>
      <c r="H213" s="18">
        <v>280025.467</v>
      </c>
      <c r="I213" s="1">
        <v>441937.51899999997</v>
      </c>
    </row>
    <row r="214" spans="1:9" outlineLevel="1" x14ac:dyDescent="0.2">
      <c r="A214" s="1" t="s">
        <v>258</v>
      </c>
      <c r="B214" s="1">
        <v>887850.12903225794</v>
      </c>
      <c r="C214" s="18">
        <v>675524.06451612897</v>
      </c>
      <c r="D214" s="1">
        <v>610470.25251612801</v>
      </c>
      <c r="E214" s="1">
        <v>65053.811999999998</v>
      </c>
      <c r="F214" s="1">
        <v>212325.83870967699</v>
      </c>
      <c r="G214" s="1">
        <v>149971.40700000001</v>
      </c>
      <c r="H214" s="18">
        <v>286227.91499999998</v>
      </c>
      <c r="I214" s="1">
        <v>436199.32199999999</v>
      </c>
    </row>
    <row r="215" spans="1:9" outlineLevel="1" x14ac:dyDescent="0.2">
      <c r="A215" s="1" t="s">
        <v>259</v>
      </c>
      <c r="B215" s="1">
        <v>906482.76666666602</v>
      </c>
      <c r="C215" s="18">
        <v>688918.3</v>
      </c>
      <c r="D215" s="1">
        <v>620216.84400000004</v>
      </c>
      <c r="E215" s="1">
        <v>68701.456000000006</v>
      </c>
      <c r="F215" s="1">
        <v>217563.5</v>
      </c>
      <c r="G215" s="1">
        <v>146968.34699999899</v>
      </c>
      <c r="H215" s="18">
        <v>295302.60600000003</v>
      </c>
      <c r="I215" s="1">
        <v>442270.95299999998</v>
      </c>
    </row>
    <row r="216" spans="1:9" s="14" customFormat="1" outlineLevel="1" x14ac:dyDescent="0.2">
      <c r="A216" s="18" t="s">
        <v>260</v>
      </c>
      <c r="B216" s="18">
        <v>982659.70967741904</v>
      </c>
      <c r="C216" s="18">
        <v>741722.87096774101</v>
      </c>
      <c r="D216" s="18">
        <v>658651.51596774196</v>
      </c>
      <c r="E216" s="18">
        <v>83071.354999999996</v>
      </c>
      <c r="F216" s="18">
        <v>240935.483870967</v>
      </c>
      <c r="G216" s="18">
        <v>188175.35500000001</v>
      </c>
      <c r="H216" s="18">
        <v>307608.80599999998</v>
      </c>
      <c r="I216" s="18">
        <v>495784.16100000002</v>
      </c>
    </row>
    <row r="217" spans="1:9" outlineLevel="1" x14ac:dyDescent="0.2">
      <c r="A217" s="1" t="s">
        <v>261</v>
      </c>
      <c r="B217" s="1">
        <v>1026680.19354838</v>
      </c>
      <c r="C217" s="18">
        <v>780542.54838709603</v>
      </c>
      <c r="D217" s="1">
        <v>688672.43538709602</v>
      </c>
      <c r="E217" s="1">
        <v>91870.112999999998</v>
      </c>
      <c r="F217" s="1">
        <v>246137.548387096</v>
      </c>
      <c r="G217" s="1">
        <v>202930.87100000001</v>
      </c>
      <c r="H217" s="18">
        <v>307474.77399999998</v>
      </c>
      <c r="I217" s="1">
        <v>510405.64500000002</v>
      </c>
    </row>
    <row r="218" spans="1:9" outlineLevel="1" x14ac:dyDescent="0.2">
      <c r="A218" s="1" t="s">
        <v>262</v>
      </c>
      <c r="B218" s="1">
        <v>1028710.45</v>
      </c>
      <c r="C218" s="18">
        <v>772940.89285714296</v>
      </c>
      <c r="D218" s="1">
        <v>679041.63185714302</v>
      </c>
      <c r="E218" s="1">
        <v>93899.260999999999</v>
      </c>
      <c r="F218" s="1">
        <v>255769.521428571</v>
      </c>
      <c r="G218" s="1">
        <v>189457.53571428501</v>
      </c>
      <c r="H218" s="18">
        <v>303405.57142857101</v>
      </c>
      <c r="I218" s="1">
        <v>492863.10714285698</v>
      </c>
    </row>
    <row r="219" spans="1:9" outlineLevel="1" x14ac:dyDescent="0.2">
      <c r="A219" s="1" t="s">
        <v>263</v>
      </c>
      <c r="B219" s="1">
        <v>1022093.8677419299</v>
      </c>
      <c r="C219" s="18">
        <v>757584.71290322603</v>
      </c>
      <c r="D219" s="1">
        <v>670912.47990322602</v>
      </c>
      <c r="E219" s="1">
        <v>86672.232999999993</v>
      </c>
      <c r="F219" s="1">
        <v>264509.15483870899</v>
      </c>
      <c r="G219" s="1">
        <v>185036.80645161201</v>
      </c>
      <c r="H219" s="18">
        <v>305617.38709677401</v>
      </c>
      <c r="I219" s="1">
        <v>490654.19354838697</v>
      </c>
    </row>
    <row r="220" spans="1:9" outlineLevel="1" x14ac:dyDescent="0.2">
      <c r="A220" s="1" t="s">
        <v>264</v>
      </c>
      <c r="B220" s="1">
        <v>1019734.88666666</v>
      </c>
      <c r="C220" s="18">
        <v>749305.69</v>
      </c>
      <c r="D220" s="1">
        <v>660016.87899999996</v>
      </c>
      <c r="E220" s="1">
        <v>89288.811000000002</v>
      </c>
      <c r="F220" s="1">
        <v>270429.16333333298</v>
      </c>
      <c r="G220" s="1">
        <v>187044.366666666</v>
      </c>
      <c r="H220" s="18">
        <v>311446.83333333302</v>
      </c>
      <c r="I220" s="1">
        <v>498491.2</v>
      </c>
    </row>
    <row r="221" spans="1:9" outlineLevel="1" x14ac:dyDescent="0.2">
      <c r="A221" s="1" t="s">
        <v>265</v>
      </c>
      <c r="B221" s="1">
        <v>1023680.12903225</v>
      </c>
      <c r="C221" s="18">
        <v>740111.81290322496</v>
      </c>
      <c r="D221" s="1">
        <v>655430.23890322505</v>
      </c>
      <c r="E221" s="1">
        <v>84681.573999999993</v>
      </c>
      <c r="F221" s="1">
        <v>283568.28387096699</v>
      </c>
      <c r="G221" s="1">
        <v>243699.83870967699</v>
      </c>
      <c r="H221" s="18">
        <v>316458.87096774101</v>
      </c>
      <c r="I221" s="1">
        <v>560158.70967741904</v>
      </c>
    </row>
    <row r="222" spans="1:9" outlineLevel="1" x14ac:dyDescent="0.2">
      <c r="A222" s="1" t="s">
        <v>266</v>
      </c>
      <c r="B222" s="1">
        <v>1065530.1000000001</v>
      </c>
      <c r="C222" s="18">
        <v>744526.56666666595</v>
      </c>
      <c r="D222" s="1">
        <v>657748.48866666597</v>
      </c>
      <c r="E222" s="1">
        <v>86778.077999999994</v>
      </c>
      <c r="F222" s="1">
        <v>321003.2</v>
      </c>
      <c r="G222" s="1">
        <v>322024.06666666601</v>
      </c>
      <c r="H222" s="18">
        <v>320927.90000000002</v>
      </c>
      <c r="I222" s="1">
        <v>642951.96666666598</v>
      </c>
    </row>
    <row r="223" spans="1:9" outlineLevel="1" x14ac:dyDescent="0.2">
      <c r="A223" s="1" t="s">
        <v>267</v>
      </c>
      <c r="B223" s="1">
        <v>1110740.00645161</v>
      </c>
      <c r="C223" s="18">
        <v>772352.81290322496</v>
      </c>
      <c r="D223" s="1">
        <v>682395.31690322503</v>
      </c>
      <c r="E223" s="1">
        <v>89957.495999999999</v>
      </c>
      <c r="F223" s="1">
        <v>338387.19354838697</v>
      </c>
      <c r="G223" s="1">
        <v>253937.64516129001</v>
      </c>
      <c r="H223" s="18">
        <v>320112.29032258003</v>
      </c>
      <c r="I223" s="1">
        <v>574049.93548386998</v>
      </c>
    </row>
    <row r="224" spans="1:9" outlineLevel="1" x14ac:dyDescent="0.2">
      <c r="A224" s="1" t="s">
        <v>268</v>
      </c>
      <c r="B224" s="1">
        <v>1197097.2967741899</v>
      </c>
      <c r="C224" s="18">
        <v>764114.63548387005</v>
      </c>
      <c r="D224" s="1">
        <v>671875.81948386994</v>
      </c>
      <c r="E224" s="1">
        <v>92238.816000000006</v>
      </c>
      <c r="F224" s="1">
        <v>432982.66129032202</v>
      </c>
      <c r="G224" s="1">
        <v>249508</v>
      </c>
      <c r="H224" s="18">
        <v>324980.09677419299</v>
      </c>
      <c r="I224" s="1">
        <v>574488.09677419299</v>
      </c>
    </row>
    <row r="225" spans="1:9" outlineLevel="1" x14ac:dyDescent="0.2">
      <c r="A225" s="1" t="s">
        <v>269</v>
      </c>
      <c r="B225" s="1">
        <v>1270760.8999999999</v>
      </c>
      <c r="C225" s="18">
        <v>758376.83333333302</v>
      </c>
      <c r="D225" s="1">
        <v>659263.33333333302</v>
      </c>
      <c r="E225" s="1">
        <v>99113.5</v>
      </c>
      <c r="F225" s="1">
        <v>512384.06666666601</v>
      </c>
      <c r="G225" s="1">
        <v>353456.63333333301</v>
      </c>
      <c r="H225" s="18">
        <v>341685.63333333301</v>
      </c>
      <c r="I225" s="1">
        <v>695142.26666666602</v>
      </c>
    </row>
    <row r="226" spans="1:9" outlineLevel="1" x14ac:dyDescent="0.2">
      <c r="A226" s="1" t="s">
        <v>270</v>
      </c>
      <c r="B226" s="1">
        <v>1252102.9967741901</v>
      </c>
      <c r="C226" s="18">
        <v>748145.97741935402</v>
      </c>
      <c r="D226" s="1">
        <v>647569.22741935402</v>
      </c>
      <c r="E226" s="1">
        <v>100576.75</v>
      </c>
      <c r="F226" s="1">
        <v>503956.95483870897</v>
      </c>
      <c r="G226" s="1">
        <v>209031.129032258</v>
      </c>
      <c r="H226" s="18">
        <v>337490.09677419299</v>
      </c>
      <c r="I226" s="1">
        <v>546521.22580645105</v>
      </c>
    </row>
    <row r="227" spans="1:9" outlineLevel="1" x14ac:dyDescent="0.2">
      <c r="A227" s="1" t="s">
        <v>271</v>
      </c>
      <c r="B227" s="1">
        <v>1256257.43666666</v>
      </c>
      <c r="C227" s="18">
        <v>736971.73999999894</v>
      </c>
      <c r="D227" s="1">
        <v>633285.73199999903</v>
      </c>
      <c r="E227" s="1">
        <v>103686.008</v>
      </c>
      <c r="F227" s="1">
        <v>519285.69666666602</v>
      </c>
      <c r="G227" s="1">
        <v>205465.53333333301</v>
      </c>
      <c r="H227" s="18">
        <v>341687.96666666598</v>
      </c>
      <c r="I227" s="1">
        <v>547153.5</v>
      </c>
    </row>
    <row r="228" spans="1:9" s="14" customFormat="1" outlineLevel="1" x14ac:dyDescent="0.2">
      <c r="A228" s="18" t="s">
        <v>272</v>
      </c>
      <c r="B228" s="18">
        <v>1336800.4709677401</v>
      </c>
      <c r="C228" s="18">
        <v>794346.93870967696</v>
      </c>
      <c r="D228" s="18">
        <v>688453.26270967699</v>
      </c>
      <c r="E228" s="18">
        <v>105893.67600000001</v>
      </c>
      <c r="F228" s="18">
        <v>542453.53225806402</v>
      </c>
      <c r="G228" s="18">
        <v>228470.129032258</v>
      </c>
      <c r="H228" s="18">
        <v>376043.96774193499</v>
      </c>
      <c r="I228" s="18">
        <v>604514.09677419299</v>
      </c>
    </row>
    <row r="229" spans="1:9" outlineLevel="1" x14ac:dyDescent="0.2">
      <c r="A229" s="1" t="s">
        <v>273</v>
      </c>
      <c r="B229" s="1">
        <v>1345587.4193548299</v>
      </c>
      <c r="C229" s="18">
        <v>835836.612903225</v>
      </c>
      <c r="D229" s="1">
        <v>717684.28990322596</v>
      </c>
      <c r="E229" s="1">
        <v>118152.323</v>
      </c>
      <c r="F229" s="1">
        <v>509750.77419354802</v>
      </c>
      <c r="G229" s="1">
        <v>211594.25806451601</v>
      </c>
      <c r="H229" s="18">
        <v>381636.67741935397</v>
      </c>
      <c r="I229" s="1">
        <v>593230.93548386998</v>
      </c>
    </row>
    <row r="230" spans="1:9" outlineLevel="1" x14ac:dyDescent="0.2">
      <c r="A230" s="1" t="s">
        <v>274</v>
      </c>
      <c r="B230" s="1">
        <v>1343229.19285714</v>
      </c>
      <c r="C230" s="18">
        <v>805739.56071428501</v>
      </c>
      <c r="D230" s="1">
        <v>698063.45357142796</v>
      </c>
      <c r="E230" s="1">
        <v>107676.107142857</v>
      </c>
      <c r="F230" s="1">
        <v>537489.63214285695</v>
      </c>
      <c r="G230" s="1">
        <v>208625.428571428</v>
      </c>
      <c r="H230" s="18">
        <v>384617.82142857101</v>
      </c>
      <c r="I230" s="1">
        <v>593243.25</v>
      </c>
    </row>
    <row r="231" spans="1:9" outlineLevel="1" x14ac:dyDescent="0.2">
      <c r="A231" s="1" t="s">
        <v>275</v>
      </c>
      <c r="B231" s="1">
        <v>1314388.59032258</v>
      </c>
      <c r="C231" s="18">
        <v>807135.6</v>
      </c>
      <c r="D231" s="1">
        <v>698402.27741935395</v>
      </c>
      <c r="E231" s="1">
        <v>108733.32258064501</v>
      </c>
      <c r="F231" s="1">
        <v>507252.99032257998</v>
      </c>
      <c r="G231" s="1">
        <v>185426.419354838</v>
      </c>
      <c r="H231" s="18">
        <v>396974.45161290298</v>
      </c>
      <c r="I231" s="1">
        <v>582400.87096774101</v>
      </c>
    </row>
    <row r="232" spans="1:9" outlineLevel="1" x14ac:dyDescent="0.2">
      <c r="A232" s="1" t="s">
        <v>276</v>
      </c>
      <c r="B232" s="1">
        <v>1324823.8</v>
      </c>
      <c r="C232" s="18">
        <v>816911.89999999898</v>
      </c>
      <c r="D232" s="1">
        <v>706421.66666666605</v>
      </c>
      <c r="E232" s="1">
        <v>110490.233333333</v>
      </c>
      <c r="F232" s="1">
        <v>507911.9</v>
      </c>
      <c r="G232" s="1">
        <v>178359.399999999</v>
      </c>
      <c r="H232" s="18">
        <v>411002.13333333301</v>
      </c>
      <c r="I232" s="1">
        <v>589361.53333333298</v>
      </c>
    </row>
    <row r="233" spans="1:9" outlineLevel="1" x14ac:dyDescent="0.2">
      <c r="A233" s="1" t="s">
        <v>277</v>
      </c>
      <c r="B233" s="1">
        <v>1342638.4838709601</v>
      </c>
      <c r="C233" s="18">
        <v>823539.58064516098</v>
      </c>
      <c r="D233" s="1">
        <v>717843.29032258003</v>
      </c>
      <c r="E233" s="1">
        <v>105696.29032258</v>
      </c>
      <c r="F233" s="1">
        <v>519098.87096774101</v>
      </c>
      <c r="G233" s="1">
        <v>201693.25806451601</v>
      </c>
      <c r="H233" s="18">
        <v>423740.354838709</v>
      </c>
      <c r="I233" s="1">
        <v>625433.612903225</v>
      </c>
    </row>
    <row r="234" spans="1:9" outlineLevel="1" x14ac:dyDescent="0.2">
      <c r="A234" s="1" t="s">
        <v>278</v>
      </c>
      <c r="B234" s="1">
        <v>1341940.1000000001</v>
      </c>
      <c r="C234" s="18">
        <v>850446.06666666595</v>
      </c>
      <c r="D234" s="1">
        <v>745644.4</v>
      </c>
      <c r="E234" s="1">
        <v>104801.666666666</v>
      </c>
      <c r="F234" s="1">
        <v>491494.03333333298</v>
      </c>
      <c r="G234" s="1">
        <v>191975.53333333301</v>
      </c>
      <c r="H234" s="18">
        <v>440059.366666666</v>
      </c>
      <c r="I234" s="1">
        <v>632034.9</v>
      </c>
    </row>
    <row r="235" spans="1:9" outlineLevel="1" x14ac:dyDescent="0.2">
      <c r="A235" s="1" t="s">
        <v>279</v>
      </c>
      <c r="B235" s="1">
        <v>1381539.09677419</v>
      </c>
      <c r="C235" s="18">
        <v>906458.25806451601</v>
      </c>
      <c r="D235" s="1">
        <v>797816.51612903201</v>
      </c>
      <c r="E235" s="1">
        <v>108641.74193548301</v>
      </c>
      <c r="F235" s="1">
        <v>475080.80645161198</v>
      </c>
      <c r="G235" s="1">
        <v>198735.77419354799</v>
      </c>
      <c r="H235" s="18">
        <v>434952.06451612897</v>
      </c>
      <c r="I235" s="1">
        <v>633687.83870967699</v>
      </c>
    </row>
    <row r="236" spans="1:9" outlineLevel="1" x14ac:dyDescent="0.2">
      <c r="A236" s="1" t="s">
        <v>280</v>
      </c>
      <c r="B236" s="1">
        <v>1312667.7096774101</v>
      </c>
      <c r="C236" s="18">
        <v>907634.48387096694</v>
      </c>
      <c r="D236" s="1">
        <v>801490.58064516098</v>
      </c>
      <c r="E236" s="1">
        <v>106143.903225806</v>
      </c>
      <c r="F236" s="1">
        <v>405033.225806451</v>
      </c>
      <c r="G236" s="1">
        <v>213368.80645161201</v>
      </c>
      <c r="H236" s="18">
        <v>461137.612903225</v>
      </c>
      <c r="I236" s="1">
        <v>674506.41935483797</v>
      </c>
    </row>
    <row r="237" spans="1:9" outlineLevel="1" x14ac:dyDescent="0.2">
      <c r="A237" s="1" t="s">
        <v>281</v>
      </c>
      <c r="B237" s="1">
        <v>1342099.63333333</v>
      </c>
      <c r="C237" s="18">
        <v>919829.3</v>
      </c>
      <c r="D237" s="1">
        <v>814431.76666666602</v>
      </c>
      <c r="E237" s="1">
        <v>105397.53333333301</v>
      </c>
      <c r="F237" s="1">
        <v>422270.33333333302</v>
      </c>
      <c r="G237" s="1">
        <v>186598.33333333299</v>
      </c>
      <c r="H237" s="18">
        <v>546186.03333333298</v>
      </c>
      <c r="I237" s="1">
        <v>732784.366666666</v>
      </c>
    </row>
    <row r="238" spans="1:9" outlineLevel="1" x14ac:dyDescent="0.2">
      <c r="A238" s="1" t="s">
        <v>282</v>
      </c>
      <c r="B238" s="1">
        <v>1386354.22580645</v>
      </c>
      <c r="C238" s="18">
        <v>935161.19354838703</v>
      </c>
      <c r="D238" s="1">
        <v>821233.19354838703</v>
      </c>
      <c r="E238" s="1">
        <v>113928</v>
      </c>
      <c r="F238" s="1">
        <v>451193.03225806402</v>
      </c>
      <c r="G238" s="1">
        <v>213702.354838709</v>
      </c>
      <c r="H238" s="18">
        <v>580218.90322580596</v>
      </c>
      <c r="I238" s="1">
        <v>793921.25806451601</v>
      </c>
    </row>
    <row r="239" spans="1:9" outlineLevel="1" x14ac:dyDescent="0.2">
      <c r="A239" s="1" t="s">
        <v>283</v>
      </c>
      <c r="B239" s="1">
        <v>1569671.2666666601</v>
      </c>
      <c r="C239" s="18">
        <v>937687.76666666602</v>
      </c>
      <c r="D239" s="1">
        <v>826163.76666666602</v>
      </c>
      <c r="E239" s="1">
        <v>111524</v>
      </c>
      <c r="F239" s="1">
        <v>631983.5</v>
      </c>
      <c r="G239" s="1">
        <v>181333.63333333301</v>
      </c>
      <c r="H239" s="18">
        <v>606120.53333333298</v>
      </c>
      <c r="I239" s="1">
        <v>787454.16666666605</v>
      </c>
    </row>
    <row r="240" spans="1:9" s="14" customFormat="1" outlineLevel="1" x14ac:dyDescent="0.2">
      <c r="A240" s="18" t="s">
        <v>284</v>
      </c>
      <c r="B240" s="18">
        <v>1734073.1935483799</v>
      </c>
      <c r="C240" s="18">
        <v>1062926.4838709601</v>
      </c>
      <c r="D240" s="18">
        <v>930422.64516128995</v>
      </c>
      <c r="E240" s="18">
        <v>132503.83870967699</v>
      </c>
      <c r="F240" s="18">
        <v>671146.70967741904</v>
      </c>
      <c r="G240" s="18">
        <v>217385.677419354</v>
      </c>
      <c r="H240" s="18">
        <v>670089.51612903201</v>
      </c>
      <c r="I240" s="18">
        <v>887475.19354838703</v>
      </c>
    </row>
    <row r="241" spans="1:9" outlineLevel="1" x14ac:dyDescent="0.2">
      <c r="A241" s="1" t="s">
        <v>285</v>
      </c>
      <c r="B241" s="1">
        <v>1692948.35483871</v>
      </c>
      <c r="C241" s="18">
        <v>1136812.9677419299</v>
      </c>
      <c r="D241" s="1">
        <v>1002358.19354838</v>
      </c>
      <c r="E241" s="1">
        <v>134454.77419354799</v>
      </c>
      <c r="F241" s="1">
        <v>556135.38709677395</v>
      </c>
      <c r="G241" s="1">
        <v>249649.193548387</v>
      </c>
      <c r="H241" s="18">
        <v>685307.87096774101</v>
      </c>
      <c r="I241" s="1">
        <v>934957.06451612897</v>
      </c>
    </row>
    <row r="242" spans="1:9" outlineLevel="1" x14ac:dyDescent="0.2">
      <c r="A242" s="1" t="s">
        <v>286</v>
      </c>
      <c r="B242" s="1">
        <v>1860024.4482758599</v>
      </c>
      <c r="C242" s="18">
        <v>1141868.4137931</v>
      </c>
      <c r="D242" s="1">
        <v>1009862.37931034</v>
      </c>
      <c r="E242" s="1">
        <v>132006.034482758</v>
      </c>
      <c r="F242" s="1">
        <v>718156</v>
      </c>
      <c r="G242" s="1">
        <v>220169.20689655101</v>
      </c>
      <c r="H242" s="18">
        <v>698119.10344827501</v>
      </c>
      <c r="I242" s="1">
        <v>918288.31034482701</v>
      </c>
    </row>
    <row r="243" spans="1:9" outlineLevel="1" x14ac:dyDescent="0.2">
      <c r="A243" s="1" t="s">
        <v>287</v>
      </c>
      <c r="B243" s="1">
        <v>1941047.4838709601</v>
      </c>
      <c r="C243" s="18">
        <v>1179645.4193548299</v>
      </c>
      <c r="D243" s="1">
        <v>1032153.35483871</v>
      </c>
      <c r="E243" s="1">
        <v>147492.064516129</v>
      </c>
      <c r="F243" s="1">
        <v>761402.06451612897</v>
      </c>
      <c r="G243" s="1">
        <v>234682.32258064501</v>
      </c>
      <c r="H243" s="18">
        <v>765287.38709677395</v>
      </c>
      <c r="I243" s="1">
        <v>999969.70967741904</v>
      </c>
    </row>
    <row r="244" spans="1:9" outlineLevel="1" x14ac:dyDescent="0.2">
      <c r="A244" s="1" t="s">
        <v>288</v>
      </c>
      <c r="B244" s="1">
        <v>2168039.2666666601</v>
      </c>
      <c r="C244" s="18">
        <v>1330993.6000000001</v>
      </c>
      <c r="D244" s="1">
        <v>1139112.3666666599</v>
      </c>
      <c r="E244" s="1">
        <v>191881.23333333299</v>
      </c>
      <c r="F244" s="1">
        <v>837045.66666666605</v>
      </c>
      <c r="G244" s="1">
        <v>248409.3</v>
      </c>
      <c r="H244" s="18">
        <v>897996.76666666602</v>
      </c>
      <c r="I244" s="1">
        <v>1146406.0666666599</v>
      </c>
    </row>
    <row r="245" spans="1:9" outlineLevel="1" x14ac:dyDescent="0.2">
      <c r="A245" s="1" t="s">
        <v>289</v>
      </c>
      <c r="B245" s="1">
        <v>2181263.8387096701</v>
      </c>
      <c r="C245" s="18">
        <v>1430269.9032258</v>
      </c>
      <c r="D245" s="1">
        <v>1245301.9677419299</v>
      </c>
      <c r="E245" s="1">
        <v>184967.935483871</v>
      </c>
      <c r="F245" s="1">
        <v>750993.93548386998</v>
      </c>
      <c r="G245" s="1">
        <v>273315.29032258003</v>
      </c>
      <c r="H245" s="18">
        <v>987042.29032258003</v>
      </c>
      <c r="I245" s="1">
        <v>1260357.5806451601</v>
      </c>
    </row>
    <row r="246" spans="1:9" outlineLevel="1" x14ac:dyDescent="0.2">
      <c r="A246" s="1" t="s">
        <v>290</v>
      </c>
      <c r="B246" s="1">
        <v>2149122.5666666599</v>
      </c>
      <c r="C246" s="18">
        <v>1517798.29999999</v>
      </c>
      <c r="D246" s="1">
        <v>1329812.9333333301</v>
      </c>
      <c r="E246" s="1">
        <v>187985.366666666</v>
      </c>
      <c r="F246" s="1">
        <v>631324.26666666602</v>
      </c>
      <c r="G246" s="1">
        <v>317348.16666666698</v>
      </c>
      <c r="H246" s="18">
        <v>1052420.7</v>
      </c>
      <c r="I246" s="1">
        <v>1369768.8666666599</v>
      </c>
    </row>
    <row r="247" spans="1:9" outlineLevel="1" x14ac:dyDescent="0.2">
      <c r="A247" s="1" t="s">
        <v>291</v>
      </c>
      <c r="B247" s="1">
        <v>2303559.6129032201</v>
      </c>
      <c r="C247" s="18">
        <v>1635051.2580645101</v>
      </c>
      <c r="D247" s="1">
        <v>1430684.4516129</v>
      </c>
      <c r="E247" s="1">
        <v>204366.80645161201</v>
      </c>
      <c r="F247" s="1">
        <v>668508.354838709</v>
      </c>
      <c r="G247" s="1">
        <v>297397.58064516098</v>
      </c>
      <c r="H247" s="18">
        <v>1070260.3870967701</v>
      </c>
      <c r="I247" s="1">
        <v>1367657.9677419299</v>
      </c>
    </row>
    <row r="248" spans="1:9" outlineLevel="1" x14ac:dyDescent="0.2">
      <c r="A248" s="1" t="s">
        <v>292</v>
      </c>
      <c r="B248" s="1">
        <v>2329228.2580645098</v>
      </c>
      <c r="C248" s="18">
        <v>1667700.12903225</v>
      </c>
      <c r="D248" s="1">
        <v>1467063.54838709</v>
      </c>
      <c r="E248" s="1">
        <v>200636.58064516101</v>
      </c>
      <c r="F248" s="1">
        <v>661527.93548386998</v>
      </c>
      <c r="G248" s="1">
        <v>355361.87096774101</v>
      </c>
      <c r="H248" s="18">
        <v>1062373.7419354799</v>
      </c>
      <c r="I248" s="1">
        <v>1417735.6129032201</v>
      </c>
    </row>
    <row r="249" spans="1:9" outlineLevel="1" x14ac:dyDescent="0.2">
      <c r="A249" s="1" t="s">
        <v>293</v>
      </c>
      <c r="B249" s="1">
        <v>2313177.7333333301</v>
      </c>
      <c r="C249" s="18">
        <v>1673118.2</v>
      </c>
      <c r="D249" s="1">
        <v>1481040.2666666601</v>
      </c>
      <c r="E249" s="1">
        <v>192077.933333333</v>
      </c>
      <c r="F249" s="1">
        <v>640059.53333333298</v>
      </c>
      <c r="G249" s="1">
        <v>360494.53333333298</v>
      </c>
      <c r="H249" s="18">
        <v>1082519</v>
      </c>
      <c r="I249" s="1">
        <v>1443013.5333333299</v>
      </c>
    </row>
    <row r="250" spans="1:9" outlineLevel="1" x14ac:dyDescent="0.2">
      <c r="A250" s="1" t="s">
        <v>294</v>
      </c>
      <c r="B250" s="1">
        <v>2318890.12903225</v>
      </c>
      <c r="C250" s="18">
        <v>1691992.5806451601</v>
      </c>
      <c r="D250" s="1">
        <v>1487140</v>
      </c>
      <c r="E250" s="1">
        <v>204852.58064516101</v>
      </c>
      <c r="F250" s="1">
        <v>626897.54838709603</v>
      </c>
      <c r="G250" s="1">
        <v>381251.16129032202</v>
      </c>
      <c r="H250" s="18">
        <v>1129816.8064516101</v>
      </c>
      <c r="I250" s="1">
        <v>1511067.9677419299</v>
      </c>
    </row>
    <row r="251" spans="1:9" outlineLevel="1" x14ac:dyDescent="0.2">
      <c r="A251" s="1" t="s">
        <v>295</v>
      </c>
      <c r="B251" s="1">
        <v>2337726.16666666</v>
      </c>
      <c r="C251" s="18">
        <v>1693173.4333333301</v>
      </c>
      <c r="D251" s="1">
        <v>1467974.5666666599</v>
      </c>
      <c r="E251" s="1">
        <v>225198.866666666</v>
      </c>
      <c r="F251" s="1">
        <v>644552.73333333305</v>
      </c>
      <c r="G251" s="1">
        <v>399006.5</v>
      </c>
      <c r="H251" s="18">
        <v>1194236.33333333</v>
      </c>
      <c r="I251" s="1">
        <v>1593242.83333333</v>
      </c>
    </row>
    <row r="252" spans="1:9" s="14" customFormat="1" outlineLevel="1" x14ac:dyDescent="0.2">
      <c r="A252" s="18" t="s">
        <v>296</v>
      </c>
      <c r="B252" s="18">
        <v>2425024.8709677402</v>
      </c>
      <c r="C252" s="18">
        <v>1792979.4838709601</v>
      </c>
      <c r="D252" s="18">
        <v>1542669.9677419299</v>
      </c>
      <c r="E252" s="18">
        <v>250309.51612903201</v>
      </c>
      <c r="F252" s="18">
        <v>632045.38709677395</v>
      </c>
      <c r="G252" s="18">
        <v>471030.32258064498</v>
      </c>
      <c r="H252" s="18">
        <v>1223568.4193548299</v>
      </c>
      <c r="I252" s="18">
        <v>1694598.7419354799</v>
      </c>
    </row>
    <row r="253" spans="1:9" outlineLevel="1" x14ac:dyDescent="0.2">
      <c r="A253" s="1" t="s">
        <v>297</v>
      </c>
      <c r="B253" s="1">
        <v>2581522.4193548299</v>
      </c>
      <c r="C253" s="18">
        <v>1864005.22580645</v>
      </c>
      <c r="D253" s="1">
        <v>1613505.8387096699</v>
      </c>
      <c r="E253" s="1">
        <v>250499.38709677401</v>
      </c>
      <c r="F253" s="1">
        <v>717517.19354838703</v>
      </c>
      <c r="G253" s="1">
        <v>483808.09677419299</v>
      </c>
      <c r="H253" s="18">
        <v>1217365.9677419299</v>
      </c>
      <c r="I253" s="1">
        <v>1701174.0645161199</v>
      </c>
    </row>
    <row r="254" spans="1:9" outlineLevel="1" x14ac:dyDescent="0.2">
      <c r="A254" s="1" t="s">
        <v>298</v>
      </c>
      <c r="B254" s="1">
        <v>2576589.6785714198</v>
      </c>
      <c r="C254" s="18">
        <v>1836511.3571428501</v>
      </c>
      <c r="D254" s="1">
        <v>1583194.25</v>
      </c>
      <c r="E254" s="1">
        <v>253317.10714285701</v>
      </c>
      <c r="F254" s="1">
        <v>740078.32142857101</v>
      </c>
      <c r="G254" s="1">
        <v>449268.25</v>
      </c>
      <c r="H254" s="18">
        <v>1236291.3928571399</v>
      </c>
      <c r="I254" s="1">
        <v>1685559.6428571399</v>
      </c>
    </row>
    <row r="255" spans="1:9" outlineLevel="1" x14ac:dyDescent="0.2">
      <c r="A255" s="1" t="s">
        <v>299</v>
      </c>
      <c r="B255" s="1">
        <v>2521921.0322580598</v>
      </c>
      <c r="C255" s="18">
        <v>1814533.4516129</v>
      </c>
      <c r="D255" s="1">
        <v>1578697.64516129</v>
      </c>
      <c r="E255" s="1">
        <v>235835.80645161201</v>
      </c>
      <c r="F255" s="1">
        <v>707387.58064516098</v>
      </c>
      <c r="G255" s="1">
        <v>472200.225806451</v>
      </c>
      <c r="H255" s="18">
        <v>1280049.9354838701</v>
      </c>
      <c r="I255" s="1">
        <v>1752250.1612903201</v>
      </c>
    </row>
    <row r="256" spans="1:9" outlineLevel="1" x14ac:dyDescent="0.2">
      <c r="A256" s="1" t="s">
        <v>300</v>
      </c>
      <c r="B256" s="1">
        <v>2515131.2999999998</v>
      </c>
      <c r="C256" s="18">
        <v>1804298.0666666599</v>
      </c>
      <c r="D256" s="1">
        <v>1569153.66666666</v>
      </c>
      <c r="E256" s="1">
        <v>235144.4</v>
      </c>
      <c r="F256" s="1">
        <v>710833.23333333305</v>
      </c>
      <c r="G256" s="1">
        <v>533301.33333333302</v>
      </c>
      <c r="H256" s="18">
        <v>1339226.6000000001</v>
      </c>
      <c r="I256" s="1">
        <v>1872527.9333333301</v>
      </c>
    </row>
    <row r="257" spans="1:9" outlineLevel="1" x14ac:dyDescent="0.2">
      <c r="A257" s="1" t="s">
        <v>301</v>
      </c>
      <c r="B257" s="1">
        <v>2526535.8387096701</v>
      </c>
      <c r="C257" s="18">
        <v>1831076.4838709601</v>
      </c>
      <c r="D257" s="1">
        <v>1617068.7096774101</v>
      </c>
      <c r="E257" s="1">
        <v>214007.77419354799</v>
      </c>
      <c r="F257" s="1">
        <v>695459.354838709</v>
      </c>
      <c r="G257" s="1">
        <v>598806.32258064498</v>
      </c>
      <c r="H257" s="18">
        <v>1371204.0645161199</v>
      </c>
      <c r="I257" s="1">
        <v>1970010.3870967701</v>
      </c>
    </row>
    <row r="258" spans="1:9" outlineLevel="1" x14ac:dyDescent="0.2">
      <c r="A258" s="1" t="s">
        <v>302</v>
      </c>
      <c r="B258" s="1">
        <v>2705144.2666666601</v>
      </c>
      <c r="C258" s="18">
        <v>1935535.7</v>
      </c>
      <c r="D258" s="1">
        <v>1720551.0666666599</v>
      </c>
      <c r="E258" s="1">
        <v>214984.63333333301</v>
      </c>
      <c r="F258" s="1">
        <v>769608.56666666595</v>
      </c>
      <c r="G258" s="1">
        <v>512460.4</v>
      </c>
      <c r="H258" s="18">
        <v>1421636.5666666599</v>
      </c>
      <c r="I258" s="1">
        <v>1934096.96666666</v>
      </c>
    </row>
    <row r="259" spans="1:9" outlineLevel="1" x14ac:dyDescent="0.2">
      <c r="A259" s="1" t="s">
        <v>303</v>
      </c>
      <c r="B259" s="1">
        <v>2847839.0322580598</v>
      </c>
      <c r="C259" s="18">
        <v>2090818.4838709601</v>
      </c>
      <c r="D259" s="1">
        <v>1870920.4193548299</v>
      </c>
      <c r="E259" s="1">
        <v>219898.064516129</v>
      </c>
      <c r="F259" s="1">
        <v>757020.54838709603</v>
      </c>
      <c r="G259" s="1">
        <v>441441.19354838599</v>
      </c>
      <c r="H259" s="18">
        <v>1477834.5806451601</v>
      </c>
      <c r="I259" s="1">
        <v>1919275.77419354</v>
      </c>
    </row>
    <row r="260" spans="1:9" outlineLevel="1" x14ac:dyDescent="0.2">
      <c r="A260" s="1" t="s">
        <v>304</v>
      </c>
      <c r="B260" s="1">
        <v>2927784.3870967701</v>
      </c>
      <c r="C260" s="18">
        <v>2139383.3870967701</v>
      </c>
      <c r="D260" s="1">
        <v>1915361.6129032201</v>
      </c>
      <c r="E260" s="1">
        <v>224021.77419354799</v>
      </c>
      <c r="F260" s="1">
        <v>788401</v>
      </c>
      <c r="G260" s="1">
        <v>466739.77419354802</v>
      </c>
      <c r="H260" s="18">
        <v>1560250.0645161199</v>
      </c>
      <c r="I260" s="1">
        <v>2026989.8387096699</v>
      </c>
    </row>
    <row r="261" spans="1:9" outlineLevel="1" x14ac:dyDescent="0.2">
      <c r="A261" s="1" t="s">
        <v>305</v>
      </c>
      <c r="B261" s="1">
        <v>2937228.7666666601</v>
      </c>
      <c r="C261" s="18">
        <v>2164626.5999999898</v>
      </c>
      <c r="D261" s="1">
        <v>1945660.83333333</v>
      </c>
      <c r="E261" s="1">
        <v>218965.76666666599</v>
      </c>
      <c r="F261" s="1">
        <v>772602.16666666605</v>
      </c>
      <c r="G261" s="1">
        <v>502951.06666666502</v>
      </c>
      <c r="H261" s="18">
        <v>1568159.16666666</v>
      </c>
      <c r="I261" s="1">
        <v>2071110.2333333299</v>
      </c>
    </row>
    <row r="262" spans="1:9" outlineLevel="1" x14ac:dyDescent="0.2">
      <c r="A262" s="1" t="s">
        <v>306</v>
      </c>
      <c r="B262" s="1">
        <v>3009315.7096774098</v>
      </c>
      <c r="C262" s="18">
        <v>2216118.3548387098</v>
      </c>
      <c r="D262" s="1">
        <v>1979810.87096774</v>
      </c>
      <c r="E262" s="1">
        <v>236307.483870967</v>
      </c>
      <c r="F262" s="1">
        <v>793197.354838709</v>
      </c>
      <c r="G262" s="1">
        <v>563473.70967741997</v>
      </c>
      <c r="H262" s="18">
        <v>1690408.09677419</v>
      </c>
      <c r="I262" s="1">
        <v>2253881.8064516098</v>
      </c>
    </row>
    <row r="263" spans="1:9" outlineLevel="1" x14ac:dyDescent="0.2">
      <c r="A263" s="1" t="s">
        <v>307</v>
      </c>
      <c r="B263" s="1">
        <v>3148095.16666666</v>
      </c>
      <c r="C263" s="18">
        <v>2293738.0666666599</v>
      </c>
      <c r="D263" s="1">
        <v>2058045.46666666</v>
      </c>
      <c r="E263" s="1">
        <v>235692.6</v>
      </c>
      <c r="F263" s="1">
        <v>854357.1</v>
      </c>
      <c r="G263" s="1">
        <v>643294.23333333398</v>
      </c>
      <c r="H263" s="18">
        <v>1827198.5333333299</v>
      </c>
      <c r="I263" s="1">
        <v>2470492.7666666601</v>
      </c>
    </row>
    <row r="264" spans="1:9" s="14" customFormat="1" outlineLevel="1" x14ac:dyDescent="0.2">
      <c r="A264" s="18" t="s">
        <v>308</v>
      </c>
      <c r="B264" s="18">
        <v>3394479.7419354799</v>
      </c>
      <c r="C264" s="18">
        <v>2504730.3225806402</v>
      </c>
      <c r="D264" s="18">
        <v>2230701.8064516098</v>
      </c>
      <c r="E264" s="18">
        <v>274028.51612903201</v>
      </c>
      <c r="F264" s="18">
        <v>889749.41935483797</v>
      </c>
      <c r="G264" s="18">
        <v>714505.96774193598</v>
      </c>
      <c r="H264" s="18">
        <v>1922637.64516129</v>
      </c>
      <c r="I264" s="18">
        <v>2637143.6129032201</v>
      </c>
    </row>
    <row r="265" spans="1:9" outlineLevel="1" x14ac:dyDescent="0.2">
      <c r="A265" s="1" t="s">
        <v>309</v>
      </c>
      <c r="B265" s="1">
        <v>3685632.9193548299</v>
      </c>
      <c r="C265" s="18">
        <v>2677120.8225806402</v>
      </c>
      <c r="D265" s="1">
        <v>2412174.8225806402</v>
      </c>
      <c r="E265" s="1">
        <v>264946</v>
      </c>
      <c r="F265" s="1">
        <v>1008512.09677419</v>
      </c>
      <c r="G265" s="1">
        <v>829179.32258064405</v>
      </c>
      <c r="H265" s="18">
        <v>1989209.0645161199</v>
      </c>
      <c r="I265" s="1">
        <v>2818388.3870967701</v>
      </c>
    </row>
    <row r="266" spans="1:9" outlineLevel="1" x14ac:dyDescent="0.2">
      <c r="A266" s="1" t="s">
        <v>310</v>
      </c>
      <c r="B266" s="1">
        <v>3750943.1428571399</v>
      </c>
      <c r="C266" s="18">
        <v>2686578.82142857</v>
      </c>
      <c r="D266" s="1">
        <v>2416922.8928571399</v>
      </c>
      <c r="E266" s="1">
        <v>269655.928571428</v>
      </c>
      <c r="F266" s="1">
        <v>1064364.32142857</v>
      </c>
      <c r="G266" s="1">
        <v>689843.85714285797</v>
      </c>
      <c r="H266" s="18">
        <v>1971688.32142857</v>
      </c>
      <c r="I266" s="1">
        <v>2661532.1785714198</v>
      </c>
    </row>
    <row r="267" spans="1:9" outlineLevel="1" x14ac:dyDescent="0.2">
      <c r="A267" s="1" t="s">
        <v>311</v>
      </c>
      <c r="B267" s="1">
        <v>3660266.1612903201</v>
      </c>
      <c r="C267" s="18">
        <v>2674269.1612903201</v>
      </c>
      <c r="D267" s="1">
        <v>2392877.4516129</v>
      </c>
      <c r="E267" s="1">
        <v>281391.70967741898</v>
      </c>
      <c r="F267" s="1">
        <v>985997</v>
      </c>
      <c r="G267" s="1">
        <v>743271.51612903096</v>
      </c>
      <c r="H267" s="18">
        <v>1997007.7419354799</v>
      </c>
      <c r="I267" s="1">
        <v>2740279.2580645098</v>
      </c>
    </row>
    <row r="268" spans="1:9" outlineLevel="1" x14ac:dyDescent="0.2">
      <c r="A268" s="1" t="s">
        <v>312</v>
      </c>
      <c r="B268" s="1">
        <v>3628710.4</v>
      </c>
      <c r="C268" s="18">
        <v>2688458.5</v>
      </c>
      <c r="D268" s="1">
        <v>2393315.5666666599</v>
      </c>
      <c r="E268" s="1">
        <v>295142.933333333</v>
      </c>
      <c r="F268" s="1">
        <v>940251.9</v>
      </c>
      <c r="G268" s="1">
        <v>716047.66666666605</v>
      </c>
      <c r="H268" s="18">
        <v>2061804.0666666599</v>
      </c>
      <c r="I268" s="1">
        <v>2777851.7333333301</v>
      </c>
    </row>
    <row r="269" spans="1:9" outlineLevel="1" x14ac:dyDescent="0.2">
      <c r="A269" s="1" t="s">
        <v>313</v>
      </c>
      <c r="B269" s="1">
        <v>3696381.8709677402</v>
      </c>
      <c r="C269" s="18">
        <v>2743184.5806451598</v>
      </c>
      <c r="D269" s="1">
        <v>2471600.0967741902</v>
      </c>
      <c r="E269" s="1">
        <v>271584.483870967</v>
      </c>
      <c r="F269" s="1">
        <v>953197.29032258003</v>
      </c>
      <c r="G269" s="1">
        <v>720821</v>
      </c>
      <c r="H269" s="18">
        <v>2221642.7419354799</v>
      </c>
      <c r="I269" s="1">
        <v>2942463.7419354799</v>
      </c>
    </row>
    <row r="270" spans="1:9" outlineLevel="1" x14ac:dyDescent="0.2">
      <c r="A270" s="1" t="s">
        <v>314</v>
      </c>
      <c r="B270" s="1">
        <v>3891173.5666666599</v>
      </c>
      <c r="C270" s="18">
        <v>2933701.2666666601</v>
      </c>
      <c r="D270" s="1">
        <v>2636970.0666666599</v>
      </c>
      <c r="E270" s="1">
        <v>296731.2</v>
      </c>
      <c r="F270" s="1">
        <v>957472.3</v>
      </c>
      <c r="G270" s="1">
        <v>777592</v>
      </c>
      <c r="H270" s="18">
        <v>2300602.9666666598</v>
      </c>
      <c r="I270" s="1">
        <v>3078194.9666666598</v>
      </c>
    </row>
    <row r="271" spans="1:9" outlineLevel="1" x14ac:dyDescent="0.2">
      <c r="A271" s="1" t="s">
        <v>315</v>
      </c>
      <c r="B271" s="1">
        <v>4212023.8064516103</v>
      </c>
      <c r="C271" s="18">
        <v>3197738.8387096701</v>
      </c>
      <c r="D271" s="1">
        <v>2897210.7741935402</v>
      </c>
      <c r="E271" s="1">
        <v>300528.06451612897</v>
      </c>
      <c r="F271" s="1">
        <v>1014284.96774193</v>
      </c>
      <c r="G271" s="1">
        <v>761295.54838709696</v>
      </c>
      <c r="H271" s="18">
        <v>2470619.3548387098</v>
      </c>
      <c r="I271" s="1">
        <v>3231914.9032258</v>
      </c>
    </row>
    <row r="272" spans="1:9" outlineLevel="1" x14ac:dyDescent="0.2">
      <c r="A272" s="1" t="s">
        <v>316</v>
      </c>
      <c r="B272" s="1">
        <v>4287265.7741935402</v>
      </c>
      <c r="C272" s="18">
        <v>3234768.3548387098</v>
      </c>
      <c r="D272" s="1">
        <v>2904395.3548387098</v>
      </c>
      <c r="E272" s="1">
        <v>330373</v>
      </c>
      <c r="F272" s="1">
        <v>1052497.4193548299</v>
      </c>
      <c r="G272" s="1">
        <v>808343.58064516005</v>
      </c>
      <c r="H272" s="18">
        <v>2556963.5806451598</v>
      </c>
      <c r="I272" s="1">
        <v>3365307.1612903201</v>
      </c>
    </row>
    <row r="273" spans="1:9" outlineLevel="1" x14ac:dyDescent="0.2">
      <c r="A273" s="1" t="s">
        <v>317</v>
      </c>
      <c r="B273" s="1">
        <v>4179908.63333333</v>
      </c>
      <c r="C273" s="18">
        <v>3171404.9</v>
      </c>
      <c r="D273" s="1">
        <v>2856142.16666666</v>
      </c>
      <c r="E273" s="1">
        <v>315262.73333333299</v>
      </c>
      <c r="F273" s="1">
        <v>1008503.73333333</v>
      </c>
      <c r="G273" s="1">
        <v>932711.33333333302</v>
      </c>
      <c r="H273" s="18">
        <v>2734731.5666666599</v>
      </c>
      <c r="I273" s="1">
        <v>3667442.9</v>
      </c>
    </row>
    <row r="274" spans="1:9" outlineLevel="1" x14ac:dyDescent="0.2">
      <c r="A274" s="1" t="s">
        <v>318</v>
      </c>
      <c r="B274" s="1">
        <v>4225140.9548387099</v>
      </c>
      <c r="C274" s="18">
        <v>3240179.0838709599</v>
      </c>
      <c r="D274" s="1">
        <v>2911674.1483870898</v>
      </c>
      <c r="E274" s="1">
        <v>328504.93548387103</v>
      </c>
      <c r="F274" s="1">
        <v>984961.87096774101</v>
      </c>
      <c r="G274" s="1">
        <v>1137432.2903225799</v>
      </c>
      <c r="H274" s="18">
        <v>2797038.8064516098</v>
      </c>
      <c r="I274" s="1">
        <v>3934471.0967741902</v>
      </c>
    </row>
    <row r="275" spans="1:9" outlineLevel="1" x14ac:dyDescent="0.2">
      <c r="A275" s="1" t="s">
        <v>319</v>
      </c>
      <c r="B275" s="1">
        <v>4388338.8</v>
      </c>
      <c r="C275" s="18">
        <v>3348967.3733333298</v>
      </c>
      <c r="D275" s="1">
        <v>3019960.94</v>
      </c>
      <c r="E275" s="1">
        <v>329006.433333333</v>
      </c>
      <c r="F275" s="1">
        <v>1039371.42666666</v>
      </c>
      <c r="G275" s="1">
        <v>993581.366666666</v>
      </c>
      <c r="H275" s="18">
        <v>2969102.9333333299</v>
      </c>
      <c r="I275" s="1">
        <v>3962684.3</v>
      </c>
    </row>
    <row r="276" spans="1:9" s="14" customFormat="1" outlineLevel="1" x14ac:dyDescent="0.2">
      <c r="A276" s="18" t="s">
        <v>320</v>
      </c>
      <c r="B276" s="18">
        <v>4781928.8709677402</v>
      </c>
      <c r="C276" s="18">
        <v>3767916.5806451598</v>
      </c>
      <c r="D276" s="18">
        <v>3362098.9032258</v>
      </c>
      <c r="E276" s="18">
        <v>405817.67741935397</v>
      </c>
      <c r="F276" s="18">
        <v>1014012.29032258</v>
      </c>
      <c r="G276" s="18">
        <v>1062652.67741935</v>
      </c>
      <c r="H276" s="18">
        <v>3264997.1612903201</v>
      </c>
      <c r="I276" s="18">
        <v>4327649.8387096701</v>
      </c>
    </row>
    <row r="277" spans="1:9" outlineLevel="1" x14ac:dyDescent="0.2">
      <c r="A277" s="1" t="s">
        <v>321</v>
      </c>
      <c r="B277" s="1">
        <v>5291281.3870967701</v>
      </c>
      <c r="C277" s="18">
        <v>4089114.12903225</v>
      </c>
      <c r="D277" s="1">
        <v>3714237.7096774098</v>
      </c>
      <c r="E277" s="1">
        <v>374876.41935483803</v>
      </c>
      <c r="F277" s="1">
        <v>1202167.2580645101</v>
      </c>
      <c r="G277" s="1">
        <v>1163653.2580645101</v>
      </c>
      <c r="H277" s="18">
        <v>3354363.7419354799</v>
      </c>
      <c r="I277" s="1">
        <v>4518017</v>
      </c>
    </row>
    <row r="278" spans="1:9" outlineLevel="1" x14ac:dyDescent="0.2">
      <c r="A278" s="1" t="s">
        <v>322</v>
      </c>
      <c r="B278" s="1">
        <v>5242209.7071428504</v>
      </c>
      <c r="C278" s="18">
        <v>4087140.6928571402</v>
      </c>
      <c r="D278" s="1">
        <v>3662336.1571428501</v>
      </c>
      <c r="E278" s="1">
        <v>424804.53571428498</v>
      </c>
      <c r="F278" s="1">
        <v>1155069.0142857099</v>
      </c>
      <c r="G278" s="1">
        <v>983931.03571428498</v>
      </c>
      <c r="H278" s="18">
        <v>3701286.4642857099</v>
      </c>
      <c r="I278" s="1">
        <v>4685217.5</v>
      </c>
    </row>
    <row r="279" spans="1:9" outlineLevel="1" x14ac:dyDescent="0.2">
      <c r="A279" s="1" t="s">
        <v>323</v>
      </c>
      <c r="B279" s="1">
        <v>5161255.2258064495</v>
      </c>
      <c r="C279" s="18">
        <v>4070844.3548387098</v>
      </c>
      <c r="D279" s="1">
        <v>3660110</v>
      </c>
      <c r="E279" s="1">
        <v>410734.354838709</v>
      </c>
      <c r="F279" s="1">
        <v>1090410.87096774</v>
      </c>
      <c r="G279" s="1">
        <v>990432.64516128995</v>
      </c>
      <c r="H279" s="18">
        <v>3740746</v>
      </c>
      <c r="I279" s="1">
        <v>4731178.6451612897</v>
      </c>
    </row>
    <row r="280" spans="1:9" outlineLevel="1" x14ac:dyDescent="0.2">
      <c r="A280" s="1" t="s">
        <v>324</v>
      </c>
      <c r="B280" s="1">
        <v>5245350.5</v>
      </c>
      <c r="C280" s="18">
        <v>4155789.7666666601</v>
      </c>
      <c r="D280" s="1">
        <v>3726603.7333333301</v>
      </c>
      <c r="E280" s="1">
        <v>429186.03333333298</v>
      </c>
      <c r="F280" s="1">
        <v>1089560.7333333299</v>
      </c>
      <c r="G280" s="1">
        <v>985403.03333333205</v>
      </c>
      <c r="H280" s="18">
        <v>3590934.7666666601</v>
      </c>
      <c r="I280" s="1">
        <v>4576337.8</v>
      </c>
    </row>
    <row r="281" spans="1:9" outlineLevel="1" x14ac:dyDescent="0.2">
      <c r="A281" s="1" t="s">
        <v>325</v>
      </c>
      <c r="B281" s="1">
        <v>5392793.8709677402</v>
      </c>
      <c r="C281" s="18">
        <v>4300300</v>
      </c>
      <c r="D281" s="1">
        <v>3853868.9032258</v>
      </c>
      <c r="E281" s="1">
        <v>446431.09677419299</v>
      </c>
      <c r="F281" s="1">
        <v>1092493.87096774</v>
      </c>
      <c r="G281" s="1">
        <v>1201093.7419354799</v>
      </c>
      <c r="H281" s="18">
        <v>3850803.6451612902</v>
      </c>
      <c r="I281" s="1">
        <v>5051897.3870967701</v>
      </c>
    </row>
    <row r="282" spans="1:9" outlineLevel="1" x14ac:dyDescent="0.2">
      <c r="A282" s="1" t="s">
        <v>326</v>
      </c>
      <c r="B282" s="1">
        <v>5603842.7333333297</v>
      </c>
      <c r="C282" s="18">
        <v>4501723.3333333302</v>
      </c>
      <c r="D282" s="1">
        <v>4022763.7333333301</v>
      </c>
      <c r="E282" s="1">
        <v>478959.6</v>
      </c>
      <c r="F282" s="1">
        <v>1102119.3999999999</v>
      </c>
      <c r="G282" s="1">
        <v>1329015.2</v>
      </c>
      <c r="H282" s="18">
        <v>4101993.9333333299</v>
      </c>
      <c r="I282" s="1">
        <v>5431009.13333333</v>
      </c>
    </row>
    <row r="283" spans="1:9" outlineLevel="1" x14ac:dyDescent="0.2">
      <c r="A283" s="1" t="s">
        <v>327</v>
      </c>
      <c r="B283" s="1">
        <v>6128916.2580645103</v>
      </c>
      <c r="C283" s="18">
        <v>4918974.8709677402</v>
      </c>
      <c r="D283" s="1">
        <v>4439871.7419354804</v>
      </c>
      <c r="E283" s="1">
        <v>479103.129032258</v>
      </c>
      <c r="F283" s="1">
        <v>1209941.3870967701</v>
      </c>
      <c r="G283" s="1">
        <v>1423194.4516129</v>
      </c>
      <c r="H283" s="18">
        <v>4337042.2903225804</v>
      </c>
      <c r="I283" s="1">
        <v>5760236.7419354804</v>
      </c>
    </row>
    <row r="284" spans="1:9" outlineLevel="1" x14ac:dyDescent="0.2">
      <c r="A284" s="1" t="s">
        <v>328</v>
      </c>
      <c r="B284" s="1">
        <v>6422706.5483870897</v>
      </c>
      <c r="C284" s="18">
        <v>5188683.1612903196</v>
      </c>
      <c r="D284" s="1">
        <v>4634409.8064516103</v>
      </c>
      <c r="E284" s="1">
        <v>554273.354838709</v>
      </c>
      <c r="F284" s="1">
        <v>1234023.3870967701</v>
      </c>
      <c r="G284" s="1">
        <v>1601389.6451612799</v>
      </c>
      <c r="H284" s="18">
        <v>4967997.6774193496</v>
      </c>
      <c r="I284" s="1">
        <v>6569387.3225806402</v>
      </c>
    </row>
    <row r="285" spans="1:9" outlineLevel="1" x14ac:dyDescent="0.2">
      <c r="A285" s="1" t="s">
        <v>329</v>
      </c>
      <c r="B285" s="1">
        <v>6532998.8666666597</v>
      </c>
      <c r="C285" s="18">
        <v>5267569.6666666605</v>
      </c>
      <c r="D285" s="1">
        <v>4737623.8666666597</v>
      </c>
      <c r="E285" s="1">
        <v>529945.80000000005</v>
      </c>
      <c r="F285" s="1">
        <v>1265429.2</v>
      </c>
      <c r="G285" s="1">
        <v>1777159.96666666</v>
      </c>
      <c r="H285" s="18">
        <v>5394879.9000000004</v>
      </c>
      <c r="I285" s="1">
        <v>7172039.8666666597</v>
      </c>
    </row>
    <row r="286" spans="1:9" outlineLevel="1" x14ac:dyDescent="0.2">
      <c r="A286" s="1" t="s">
        <v>330</v>
      </c>
      <c r="B286" s="1">
        <v>7202528.3870967701</v>
      </c>
      <c r="C286" s="18">
        <v>5782595.7741935402</v>
      </c>
      <c r="D286" s="1">
        <v>5128392.5161290299</v>
      </c>
      <c r="E286" s="1">
        <v>654203.25806451601</v>
      </c>
      <c r="F286" s="1">
        <v>1419932.6129032201</v>
      </c>
      <c r="G286" s="1">
        <v>2222440.8709677402</v>
      </c>
      <c r="H286" s="18">
        <v>6441942.5806451598</v>
      </c>
      <c r="I286" s="1">
        <v>8664383.4516128991</v>
      </c>
    </row>
    <row r="287" spans="1:9" outlineLevel="1" x14ac:dyDescent="0.2">
      <c r="A287" s="1" t="s">
        <v>331</v>
      </c>
      <c r="B287" s="1">
        <v>7797578.2666666601</v>
      </c>
      <c r="C287" s="18">
        <v>5971865.9333333299</v>
      </c>
      <c r="D287" s="1">
        <v>5316398.8</v>
      </c>
      <c r="E287" s="1">
        <v>655467.13333333295</v>
      </c>
      <c r="F287" s="1">
        <v>1825712.33333333</v>
      </c>
      <c r="G287" s="1">
        <v>2674456.1</v>
      </c>
      <c r="H287" s="18">
        <v>6688729.7000000002</v>
      </c>
      <c r="I287" s="1">
        <v>9363185.8000000007</v>
      </c>
    </row>
    <row r="288" spans="1:9" s="14" customFormat="1" outlineLevel="1" x14ac:dyDescent="0.2">
      <c r="A288" s="18" t="s">
        <v>332</v>
      </c>
      <c r="B288" s="18">
        <v>9209583.2580645103</v>
      </c>
      <c r="C288" s="18">
        <v>6836427.9032258</v>
      </c>
      <c r="D288" s="18">
        <v>6031349.7741935402</v>
      </c>
      <c r="E288" s="18">
        <v>805078.12903225794</v>
      </c>
      <c r="F288" s="18">
        <v>2373155.3548387098</v>
      </c>
      <c r="G288" s="18">
        <v>2727165.7096774098</v>
      </c>
      <c r="H288" s="18">
        <v>7904254.6451612897</v>
      </c>
      <c r="I288" s="18">
        <v>10631420.354838699</v>
      </c>
    </row>
    <row r="289" spans="1:12" s="14" customFormat="1" outlineLevel="1" x14ac:dyDescent="0.2">
      <c r="A289" s="18"/>
      <c r="B289" s="18"/>
      <c r="C289" s="18"/>
      <c r="D289" s="18"/>
      <c r="E289" s="18"/>
      <c r="F289" s="18"/>
      <c r="G289" s="18"/>
      <c r="H289" s="18"/>
      <c r="I289" s="18"/>
    </row>
    <row r="293" spans="1:12" x14ac:dyDescent="0.2">
      <c r="A293" s="25" t="s">
        <v>365</v>
      </c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</row>
    <row r="294" spans="1:12" x14ac:dyDescent="0.2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</row>
    <row r="295" spans="1:12" outlineLevel="1" x14ac:dyDescent="0.2">
      <c r="A295" s="25" t="s">
        <v>350</v>
      </c>
      <c r="B295" s="25"/>
      <c r="C295" s="25"/>
      <c r="D295" s="25"/>
      <c r="E295" s="25"/>
      <c r="F295" s="25"/>
      <c r="G295" s="25"/>
    </row>
    <row r="296" spans="1:12" outlineLevel="1" x14ac:dyDescent="0.2">
      <c r="A296" s="25"/>
      <c r="B296" s="25"/>
      <c r="C296" s="25"/>
      <c r="D296" s="25"/>
      <c r="E296" s="25"/>
      <c r="F296" s="25"/>
      <c r="G296" s="25"/>
    </row>
    <row r="297" spans="1:12" ht="32" outlineLevel="1" x14ac:dyDescent="0.4">
      <c r="A297" s="26" t="s">
        <v>351</v>
      </c>
      <c r="B297" s="26"/>
      <c r="C297" s="26"/>
      <c r="D297" s="26"/>
      <c r="E297" s="26"/>
      <c r="F297" s="26"/>
      <c r="G297" s="26"/>
    </row>
    <row r="298" spans="1:12" outlineLevel="1" x14ac:dyDescent="0.2">
      <c r="A298" s="16" t="s">
        <v>46</v>
      </c>
      <c r="B298" s="16" t="s">
        <v>345</v>
      </c>
      <c r="D298"/>
      <c r="G298" s="14" t="s">
        <v>349</v>
      </c>
      <c r="H298" t="s">
        <v>352</v>
      </c>
    </row>
    <row r="299" spans="1:12" outlineLevel="1" x14ac:dyDescent="0.2">
      <c r="A299" s="16"/>
      <c r="B299" s="16" t="s">
        <v>346</v>
      </c>
      <c r="C299" t="s">
        <v>347</v>
      </c>
      <c r="D299" s="16" t="s">
        <v>348</v>
      </c>
      <c r="F299">
        <v>2017</v>
      </c>
      <c r="G299" s="43">
        <f>+AVERAGE(D313:D324)</f>
        <v>157.18480389919316</v>
      </c>
      <c r="H299" s="38">
        <v>157.32121337513783</v>
      </c>
    </row>
    <row r="300" spans="1:12" outlineLevel="1" x14ac:dyDescent="0.2">
      <c r="A300" s="16" t="s">
        <v>236</v>
      </c>
      <c r="B300" s="16"/>
      <c r="D300">
        <v>100</v>
      </c>
      <c r="F300">
        <v>2018</v>
      </c>
      <c r="G300" s="43">
        <f>+AVERAGE(D325:D336)</f>
        <v>211.0633907747177</v>
      </c>
      <c r="H300" s="38">
        <v>211.04687914795116</v>
      </c>
    </row>
    <row r="301" spans="1:12" outlineLevel="1" x14ac:dyDescent="0.2">
      <c r="A301" s="16" t="s">
        <v>237</v>
      </c>
      <c r="B301" s="16"/>
      <c r="D301" s="35"/>
      <c r="F301">
        <v>2019</v>
      </c>
      <c r="G301" s="43">
        <f>+AVERAGE(D337:D348)</f>
        <v>324.08425763657658</v>
      </c>
    </row>
    <row r="302" spans="1:12" outlineLevel="1" x14ac:dyDescent="0.2">
      <c r="A302" s="16" t="s">
        <v>238</v>
      </c>
      <c r="B302" s="16"/>
      <c r="D302" s="35"/>
      <c r="F302">
        <v>2020</v>
      </c>
      <c r="G302" s="43">
        <f>+AVERAGE(D349:D360)</f>
        <v>460.24856551239691</v>
      </c>
    </row>
    <row r="303" spans="1:12" outlineLevel="1" x14ac:dyDescent="0.2">
      <c r="A303" s="16" t="s">
        <v>239</v>
      </c>
      <c r="B303" s="16"/>
      <c r="D303" s="35"/>
      <c r="F303">
        <v>2021</v>
      </c>
      <c r="G303" s="43">
        <f>+AVERAGE(D361:D372)</f>
        <v>683.05203620981683</v>
      </c>
    </row>
    <row r="304" spans="1:12" outlineLevel="1" x14ac:dyDescent="0.2">
      <c r="A304" s="16" t="s">
        <v>240</v>
      </c>
      <c r="B304" s="16"/>
      <c r="D304" s="35"/>
      <c r="F304">
        <v>2022</v>
      </c>
      <c r="G304" s="43">
        <f>+AVERAGE(D373:D384)</f>
        <v>1177.7918003731372</v>
      </c>
    </row>
    <row r="305" spans="1:7" outlineLevel="1" x14ac:dyDescent="0.2">
      <c r="A305" s="16" t="s">
        <v>241</v>
      </c>
      <c r="B305" s="16"/>
      <c r="D305"/>
      <c r="F305">
        <v>2023</v>
      </c>
      <c r="G305" s="43">
        <f>+AVERAGE(D385:D396)</f>
        <v>2750.0135382067056</v>
      </c>
    </row>
    <row r="306" spans="1:7" outlineLevel="1" x14ac:dyDescent="0.2">
      <c r="A306" s="16" t="s">
        <v>242</v>
      </c>
      <c r="B306" s="16"/>
      <c r="D306"/>
    </row>
    <row r="307" spans="1:7" outlineLevel="1" x14ac:dyDescent="0.2">
      <c r="A307" s="16" t="s">
        <v>243</v>
      </c>
      <c r="B307" s="16"/>
      <c r="D307"/>
    </row>
    <row r="308" spans="1:7" outlineLevel="1" x14ac:dyDescent="0.2">
      <c r="A308" s="16" t="s">
        <v>244</v>
      </c>
      <c r="B308" s="16"/>
      <c r="D308"/>
    </row>
    <row r="309" spans="1:7" outlineLevel="1" x14ac:dyDescent="0.2">
      <c r="A309" s="16" t="s">
        <v>245</v>
      </c>
      <c r="B309" s="16"/>
      <c r="D309"/>
    </row>
    <row r="310" spans="1:7" outlineLevel="1" x14ac:dyDescent="0.2">
      <c r="A310" s="16" t="s">
        <v>246</v>
      </c>
      <c r="B310" s="16"/>
      <c r="D310"/>
    </row>
    <row r="311" spans="1:7" outlineLevel="1" x14ac:dyDescent="0.2">
      <c r="A311" s="16" t="s">
        <v>247</v>
      </c>
      <c r="B311" s="16"/>
      <c r="D311"/>
    </row>
    <row r="312" spans="1:7" outlineLevel="1" x14ac:dyDescent="0.2">
      <c r="A312" s="16" t="s">
        <v>248</v>
      </c>
      <c r="B312" s="16">
        <v>100</v>
      </c>
      <c r="D312" s="35">
        <v>139.24070358420158</v>
      </c>
    </row>
    <row r="313" spans="1:7" outlineLevel="1" x14ac:dyDescent="0.2">
      <c r="A313" s="16" t="s">
        <v>249</v>
      </c>
      <c r="B313" s="16">
        <v>101.5859</v>
      </c>
      <c r="C313" s="36">
        <f>+B313/B312-1</f>
        <v>1.5858999999999845E-2</v>
      </c>
      <c r="D313" s="7">
        <f>+D312*(1+C313)</f>
        <v>141.44892190234341</v>
      </c>
    </row>
    <row r="314" spans="1:7" outlineLevel="1" x14ac:dyDescent="0.2">
      <c r="A314" s="16" t="s">
        <v>250</v>
      </c>
      <c r="B314" s="16">
        <v>103.6859</v>
      </c>
      <c r="C314" s="36">
        <f t="shared" ref="C314:C377" si="4">+B314/B313-1</f>
        <v>2.0672160211210544E-2</v>
      </c>
      <c r="D314" s="7">
        <f t="shared" ref="D314:D323" si="5">+D313*(1+C314)</f>
        <v>144.37297667761166</v>
      </c>
    </row>
    <row r="315" spans="1:7" outlineLevel="1" x14ac:dyDescent="0.2">
      <c r="A315" s="16" t="s">
        <v>251</v>
      </c>
      <c r="B315" s="16">
        <v>106.1476</v>
      </c>
      <c r="C315" s="36">
        <f t="shared" si="4"/>
        <v>2.3741897403600554E-2</v>
      </c>
      <c r="D315" s="7">
        <f t="shared" si="5"/>
        <v>147.80066507774393</v>
      </c>
    </row>
    <row r="316" spans="1:7" outlineLevel="1" x14ac:dyDescent="0.2">
      <c r="A316" s="16" t="s">
        <v>252</v>
      </c>
      <c r="B316" s="16">
        <v>108.9667</v>
      </c>
      <c r="C316" s="36">
        <f t="shared" si="4"/>
        <v>2.6558301836310916E-2</v>
      </c>
      <c r="D316" s="7">
        <f t="shared" si="5"/>
        <v>151.72599975248616</v>
      </c>
    </row>
    <row r="317" spans="1:7" outlineLevel="1" x14ac:dyDescent="0.2">
      <c r="A317" s="16" t="s">
        <v>253</v>
      </c>
      <c r="B317" s="16">
        <v>110.5301</v>
      </c>
      <c r="C317" s="36">
        <f t="shared" si="4"/>
        <v>1.4347502493881281E-2</v>
      </c>
      <c r="D317" s="7">
        <f t="shared" si="5"/>
        <v>153.90288891232157</v>
      </c>
    </row>
    <row r="318" spans="1:7" outlineLevel="1" x14ac:dyDescent="0.2">
      <c r="A318" s="16" t="s">
        <v>254</v>
      </c>
      <c r="B318" s="16">
        <v>111.8477</v>
      </c>
      <c r="C318" s="36">
        <f t="shared" si="4"/>
        <v>1.1920734713892323E-2</v>
      </c>
      <c r="D318" s="7">
        <f t="shared" si="5"/>
        <v>155.73752442274699</v>
      </c>
    </row>
    <row r="319" spans="1:7" outlineLevel="1" x14ac:dyDescent="0.2">
      <c r="A319" s="16" t="s">
        <v>255</v>
      </c>
      <c r="B319" s="16">
        <v>113.7852</v>
      </c>
      <c r="C319" s="36">
        <f t="shared" si="4"/>
        <v>1.7322662871029015E-2</v>
      </c>
      <c r="D319" s="7">
        <f t="shared" si="5"/>
        <v>158.43531305469088</v>
      </c>
    </row>
    <row r="320" spans="1:7" outlineLevel="1" x14ac:dyDescent="0.2">
      <c r="A320" s="16" t="s">
        <v>256</v>
      </c>
      <c r="B320" s="16">
        <v>115.3819</v>
      </c>
      <c r="C320" s="36">
        <f t="shared" si="4"/>
        <v>1.4032580687119323E-2</v>
      </c>
      <c r="D320" s="7">
        <f t="shared" si="5"/>
        <v>160.65856936881983</v>
      </c>
    </row>
    <row r="321" spans="1:4" outlineLevel="1" x14ac:dyDescent="0.2">
      <c r="A321" s="16" t="s">
        <v>257</v>
      </c>
      <c r="B321" s="16">
        <v>117.5719</v>
      </c>
      <c r="C321" s="36">
        <f t="shared" si="4"/>
        <v>1.8980446673178442E-2</v>
      </c>
      <c r="D321" s="7">
        <f t="shared" si="5"/>
        <v>163.70794077731384</v>
      </c>
    </row>
    <row r="322" spans="1:4" outlineLevel="1" x14ac:dyDescent="0.2">
      <c r="A322" s="16" t="s">
        <v>258</v>
      </c>
      <c r="B322" s="16">
        <v>119.3528</v>
      </c>
      <c r="C322" s="36">
        <f t="shared" si="4"/>
        <v>1.5147326869770827E-2</v>
      </c>
      <c r="D322" s="7">
        <f t="shared" si="5"/>
        <v>166.1876784674449</v>
      </c>
    </row>
    <row r="323" spans="1:4" outlineLevel="1" x14ac:dyDescent="0.2">
      <c r="A323" s="16" t="s">
        <v>259</v>
      </c>
      <c r="B323" s="16">
        <v>120.994</v>
      </c>
      <c r="C323" s="36">
        <f t="shared" si="4"/>
        <v>1.3750829473627713E-2</v>
      </c>
      <c r="D323" s="7">
        <f t="shared" si="5"/>
        <v>168.47289689466879</v>
      </c>
    </row>
    <row r="324" spans="1:4" outlineLevel="1" x14ac:dyDescent="0.2">
      <c r="A324" s="16" t="s">
        <v>260</v>
      </c>
      <c r="B324" s="16">
        <v>124.79559999999999</v>
      </c>
      <c r="C324" s="36">
        <f t="shared" si="4"/>
        <v>3.1419739821809234E-2</v>
      </c>
      <c r="D324" s="7">
        <f>+D323*(1+C324)</f>
        <v>173.76627148212577</v>
      </c>
    </row>
    <row r="325" spans="1:4" outlineLevel="1" x14ac:dyDescent="0.2">
      <c r="A325" s="16" t="s">
        <v>261</v>
      </c>
      <c r="B325" s="16">
        <v>126.98869999999999</v>
      </c>
      <c r="C325" s="36">
        <f t="shared" si="4"/>
        <v>1.7573536246470178E-2</v>
      </c>
      <c r="D325" s="7">
        <f>+D324*(1+C325)</f>
        <v>176.81995935243089</v>
      </c>
    </row>
    <row r="326" spans="1:4" outlineLevel="1" x14ac:dyDescent="0.2">
      <c r="A326" s="16" t="s">
        <v>262</v>
      </c>
      <c r="B326" s="16">
        <v>130.06059999999999</v>
      </c>
      <c r="C326" s="36">
        <f t="shared" si="4"/>
        <v>2.4190341345332378E-2</v>
      </c>
      <c r="D326" s="7">
        <f t="shared" ref="D326:D335" si="6">+D325*(1+C326)</f>
        <v>181.09729452583397</v>
      </c>
    </row>
    <row r="327" spans="1:4" outlineLevel="1" x14ac:dyDescent="0.2">
      <c r="A327" s="16" t="s">
        <v>263</v>
      </c>
      <c r="B327" s="16">
        <v>133.1054</v>
      </c>
      <c r="C327" s="36">
        <f t="shared" si="4"/>
        <v>2.3410625508416993E-2</v>
      </c>
      <c r="D327" s="7">
        <f t="shared" si="6"/>
        <v>185.33689546856576</v>
      </c>
    </row>
    <row r="328" spans="1:4" outlineLevel="1" x14ac:dyDescent="0.2">
      <c r="A328" s="16" t="s">
        <v>264</v>
      </c>
      <c r="B328" s="16">
        <v>136.75120000000001</v>
      </c>
      <c r="C328" s="36">
        <f t="shared" si="4"/>
        <v>2.7390323758465174E-2</v>
      </c>
      <c r="D328" s="7">
        <f t="shared" si="6"/>
        <v>190.41333303983859</v>
      </c>
    </row>
    <row r="329" spans="1:4" outlineLevel="1" x14ac:dyDescent="0.2">
      <c r="A329" s="16" t="s">
        <v>265</v>
      </c>
      <c r="B329" s="16">
        <v>139.58930000000001</v>
      </c>
      <c r="C329" s="36">
        <f t="shared" si="4"/>
        <v>2.0753748413176565E-2</v>
      </c>
      <c r="D329" s="7">
        <f t="shared" si="6"/>
        <v>194.36512344826181</v>
      </c>
    </row>
    <row r="330" spans="1:4" outlineLevel="1" x14ac:dyDescent="0.2">
      <c r="A330" s="16" t="s">
        <v>266</v>
      </c>
      <c r="B330" s="16">
        <v>144.80529999999999</v>
      </c>
      <c r="C330" s="36">
        <f t="shared" si="4"/>
        <v>3.7366760919353981E-2</v>
      </c>
      <c r="D330" s="7">
        <f t="shared" si="6"/>
        <v>201.62791854721374</v>
      </c>
    </row>
    <row r="331" spans="1:4" outlineLevel="1" x14ac:dyDescent="0.2">
      <c r="A331" s="16" t="s">
        <v>267</v>
      </c>
      <c r="B331" s="16">
        <v>149.29660000000001</v>
      </c>
      <c r="C331" s="36">
        <f t="shared" si="4"/>
        <v>3.1016129934470893E-2</v>
      </c>
      <c r="D331" s="7">
        <f t="shared" si="6"/>
        <v>207.88163626729104</v>
      </c>
    </row>
    <row r="332" spans="1:4" outlineLevel="1" x14ac:dyDescent="0.2">
      <c r="A332" s="16" t="s">
        <v>268</v>
      </c>
      <c r="B332" s="16">
        <v>155.10339999999999</v>
      </c>
      <c r="C332" s="36">
        <f t="shared" si="4"/>
        <v>3.8894388753662135E-2</v>
      </c>
      <c r="D332" s="7">
        <f t="shared" si="6"/>
        <v>215.96706544301844</v>
      </c>
    </row>
    <row r="333" spans="1:4" outlineLevel="1" x14ac:dyDescent="0.2">
      <c r="A333" s="16" t="s">
        <v>269</v>
      </c>
      <c r="B333" s="16">
        <v>165.23830000000001</v>
      </c>
      <c r="C333" s="36">
        <f t="shared" si="4"/>
        <v>6.5342861600713009E-2</v>
      </c>
      <c r="D333" s="7">
        <f t="shared" si="6"/>
        <v>230.07897151057372</v>
      </c>
    </row>
    <row r="334" spans="1:4" outlineLevel="1" x14ac:dyDescent="0.2">
      <c r="A334" s="16" t="s">
        <v>270</v>
      </c>
      <c r="B334" s="16">
        <v>174.1473</v>
      </c>
      <c r="C334" s="36">
        <f t="shared" si="4"/>
        <v>5.3916071516107333E-2</v>
      </c>
      <c r="D334" s="7">
        <f t="shared" si="6"/>
        <v>242.48392579289023</v>
      </c>
    </row>
    <row r="335" spans="1:4" outlineLevel="1" x14ac:dyDescent="0.2">
      <c r="A335" s="16" t="s">
        <v>271</v>
      </c>
      <c r="B335" s="16">
        <v>179.6388</v>
      </c>
      <c r="C335" s="36">
        <f t="shared" si="4"/>
        <v>3.1533649961842602E-2</v>
      </c>
      <c r="D335" s="7">
        <f t="shared" si="6"/>
        <v>250.13032903021664</v>
      </c>
    </row>
    <row r="336" spans="1:4" outlineLevel="1" x14ac:dyDescent="0.2">
      <c r="A336" s="16" t="s">
        <v>272</v>
      </c>
      <c r="B336" s="16">
        <v>184.2552</v>
      </c>
      <c r="C336" s="36">
        <f t="shared" si="4"/>
        <v>2.569823445714392E-2</v>
      </c>
      <c r="D336" s="7">
        <f>+D335*(1+C336)</f>
        <v>256.55823687047769</v>
      </c>
    </row>
    <row r="337" spans="1:4" outlineLevel="1" x14ac:dyDescent="0.2">
      <c r="A337" s="16" t="s">
        <v>273</v>
      </c>
      <c r="B337" s="16">
        <v>189.61009999999999</v>
      </c>
      <c r="C337" s="36">
        <f t="shared" si="4"/>
        <v>2.9062409093474573E-2</v>
      </c>
      <c r="D337" s="7">
        <f t="shared" ref="D337:D400" si="7">+D336*(1+C337)</f>
        <v>264.01443730670803</v>
      </c>
    </row>
    <row r="338" spans="1:4" outlineLevel="1" x14ac:dyDescent="0.2">
      <c r="A338" s="16" t="s">
        <v>274</v>
      </c>
      <c r="B338" s="16">
        <v>196.7501</v>
      </c>
      <c r="C338" s="36">
        <f t="shared" si="4"/>
        <v>3.7656221899571962E-2</v>
      </c>
      <c r="D338" s="7">
        <f t="shared" si="7"/>
        <v>273.95622354262008</v>
      </c>
    </row>
    <row r="339" spans="1:4" outlineLevel="1" x14ac:dyDescent="0.2">
      <c r="A339" s="16" t="s">
        <v>275</v>
      </c>
      <c r="B339" s="16">
        <v>205.9571</v>
      </c>
      <c r="C339" s="36">
        <f t="shared" si="4"/>
        <v>4.6795401882895993E-2</v>
      </c>
      <c r="D339" s="7">
        <f t="shared" si="7"/>
        <v>286.77611512161747</v>
      </c>
    </row>
    <row r="340" spans="1:4" outlineLevel="1" x14ac:dyDescent="0.2">
      <c r="A340" s="16" t="s">
        <v>276</v>
      </c>
      <c r="B340" s="16">
        <v>213.05170000000001</v>
      </c>
      <c r="C340" s="36">
        <f t="shared" si="4"/>
        <v>3.444697949233122E-2</v>
      </c>
      <c r="D340" s="7">
        <f t="shared" si="7"/>
        <v>296.65468607810226</v>
      </c>
    </row>
    <row r="341" spans="1:4" outlineLevel="1" x14ac:dyDescent="0.2">
      <c r="A341" s="16" t="s">
        <v>277</v>
      </c>
      <c r="B341" s="16">
        <v>219.56909999999999</v>
      </c>
      <c r="C341" s="36">
        <f t="shared" si="4"/>
        <v>3.0590696999836187E-2</v>
      </c>
      <c r="D341" s="7">
        <f t="shared" si="7"/>
        <v>305.72955969349903</v>
      </c>
    </row>
    <row r="342" spans="1:4" outlineLevel="1" x14ac:dyDescent="0.2">
      <c r="A342" s="16" t="s">
        <v>278</v>
      </c>
      <c r="B342" s="16">
        <v>225.53700000000001</v>
      </c>
      <c r="C342" s="36">
        <f t="shared" si="4"/>
        <v>2.7180054023995259E-2</v>
      </c>
      <c r="D342" s="7">
        <f t="shared" si="7"/>
        <v>314.03930564270064</v>
      </c>
    </row>
    <row r="343" spans="1:4" outlineLevel="1" x14ac:dyDescent="0.2">
      <c r="A343" s="16" t="s">
        <v>279</v>
      </c>
      <c r="B343" s="16">
        <v>230.494</v>
      </c>
      <c r="C343" s="36">
        <f t="shared" si="4"/>
        <v>2.1978655386921009E-2</v>
      </c>
      <c r="D343" s="7">
        <f t="shared" si="7"/>
        <v>320.94146731936951</v>
      </c>
    </row>
    <row r="344" spans="1:4" outlineLevel="1" x14ac:dyDescent="0.2">
      <c r="A344" s="16" t="s">
        <v>280</v>
      </c>
      <c r="B344" s="16">
        <v>239.60769999999999</v>
      </c>
      <c r="C344" s="36">
        <f t="shared" si="4"/>
        <v>3.9539857870486861E-2</v>
      </c>
      <c r="D344" s="7">
        <f t="shared" si="7"/>
        <v>333.63144732192291</v>
      </c>
    </row>
    <row r="345" spans="1:4" outlineLevel="1" x14ac:dyDescent="0.2">
      <c r="A345" s="16" t="s">
        <v>281</v>
      </c>
      <c r="B345" s="16">
        <v>253.71019999999999</v>
      </c>
      <c r="C345" s="36">
        <f t="shared" si="4"/>
        <v>5.8856622721223051E-2</v>
      </c>
      <c r="D345" s="7">
        <f t="shared" si="7"/>
        <v>353.26786754488495</v>
      </c>
    </row>
    <row r="346" spans="1:4" outlineLevel="1" x14ac:dyDescent="0.2">
      <c r="A346" s="16" t="s">
        <v>282</v>
      </c>
      <c r="B346" s="16">
        <v>262.06610000000001</v>
      </c>
      <c r="C346" s="36">
        <f t="shared" si="4"/>
        <v>3.2934820909841234E-2</v>
      </c>
      <c r="D346" s="7">
        <f t="shared" si="7"/>
        <v>364.90268149567726</v>
      </c>
    </row>
    <row r="347" spans="1:4" outlineLevel="1" x14ac:dyDescent="0.2">
      <c r="A347" s="16" t="s">
        <v>283</v>
      </c>
      <c r="B347" s="16">
        <v>273.2158</v>
      </c>
      <c r="C347" s="36">
        <f t="shared" si="4"/>
        <v>4.2545373094803107E-2</v>
      </c>
      <c r="D347" s="7">
        <f t="shared" si="7"/>
        <v>380.42760222320493</v>
      </c>
    </row>
    <row r="348" spans="1:4" outlineLevel="1" x14ac:dyDescent="0.2">
      <c r="A348" s="16" t="s">
        <v>284</v>
      </c>
      <c r="B348" s="16">
        <v>283.44420000000002</v>
      </c>
      <c r="C348" s="36">
        <f t="shared" si="4"/>
        <v>3.7437073551383371E-2</v>
      </c>
      <c r="D348" s="7">
        <f t="shared" si="7"/>
        <v>394.66969834861146</v>
      </c>
    </row>
    <row r="349" spans="1:4" outlineLevel="1" x14ac:dyDescent="0.2">
      <c r="A349" s="16" t="s">
        <v>285</v>
      </c>
      <c r="B349" s="16">
        <v>289.82990000000001</v>
      </c>
      <c r="C349" s="36">
        <f t="shared" si="4"/>
        <v>2.2528949260559816E-2</v>
      </c>
      <c r="D349" s="7">
        <f t="shared" si="7"/>
        <v>403.56119195738779</v>
      </c>
    </row>
    <row r="350" spans="1:4" outlineLevel="1" x14ac:dyDescent="0.2">
      <c r="A350" s="16" t="s">
        <v>286</v>
      </c>
      <c r="B350" s="16">
        <v>295.666</v>
      </c>
      <c r="C350" s="36">
        <f t="shared" si="4"/>
        <v>2.0136293736429556E-2</v>
      </c>
      <c r="D350" s="7">
        <f t="shared" si="7"/>
        <v>411.6874186592654</v>
      </c>
    </row>
    <row r="351" spans="1:4" outlineLevel="1" x14ac:dyDescent="0.2">
      <c r="A351" s="16" t="s">
        <v>287</v>
      </c>
      <c r="B351" s="16">
        <v>305.55149999999998</v>
      </c>
      <c r="C351" s="36">
        <f t="shared" si="4"/>
        <v>3.3434686436722538E-2</v>
      </c>
      <c r="D351" s="7">
        <f t="shared" si="7"/>
        <v>425.45205841208167</v>
      </c>
    </row>
    <row r="352" spans="1:4" outlineLevel="1" x14ac:dyDescent="0.2">
      <c r="A352" s="16" t="s">
        <v>288</v>
      </c>
      <c r="B352" s="16">
        <v>310.12430000000001</v>
      </c>
      <c r="C352" s="36">
        <f t="shared" si="4"/>
        <v>1.4965725908725691E-2</v>
      </c>
      <c r="D352" s="7">
        <f t="shared" si="7"/>
        <v>431.81925730558004</v>
      </c>
    </row>
    <row r="353" spans="1:4" outlineLevel="1" x14ac:dyDescent="0.2">
      <c r="A353" s="16" t="s">
        <v>289</v>
      </c>
      <c r="B353" s="16">
        <v>314.90870000000001</v>
      </c>
      <c r="C353" s="36">
        <f t="shared" si="4"/>
        <v>1.5427362512386189E-2</v>
      </c>
      <c r="D353" s="7">
        <f t="shared" si="7"/>
        <v>438.48108952786259</v>
      </c>
    </row>
    <row r="354" spans="1:4" outlineLevel="1" x14ac:dyDescent="0.2">
      <c r="A354" s="16" t="s">
        <v>290</v>
      </c>
      <c r="B354" s="16">
        <v>321.97379999999998</v>
      </c>
      <c r="C354" s="36">
        <f t="shared" si="4"/>
        <v>2.2435391591276943E-2</v>
      </c>
      <c r="D354" s="7">
        <f t="shared" si="7"/>
        <v>448.31858447678997</v>
      </c>
    </row>
    <row r="355" spans="1:4" outlineLevel="1" x14ac:dyDescent="0.2">
      <c r="A355" s="16" t="s">
        <v>291</v>
      </c>
      <c r="B355" s="16">
        <v>328.20139999999998</v>
      </c>
      <c r="C355" s="36">
        <f t="shared" si="4"/>
        <v>1.9341946456512993E-2</v>
      </c>
      <c r="D355" s="7">
        <f t="shared" si="7"/>
        <v>456.98993853319973</v>
      </c>
    </row>
    <row r="356" spans="1:4" outlineLevel="1" x14ac:dyDescent="0.2">
      <c r="A356" s="16" t="s">
        <v>292</v>
      </c>
      <c r="B356" s="16">
        <v>337.06319999999999</v>
      </c>
      <c r="C356" s="36">
        <f t="shared" si="4"/>
        <v>2.7001103590661213E-2</v>
      </c>
      <c r="D356" s="7">
        <f t="shared" si="7"/>
        <v>469.32917120342455</v>
      </c>
    </row>
    <row r="357" spans="1:4" outlineLevel="1" x14ac:dyDescent="0.2">
      <c r="A357" s="16" t="s">
        <v>293</v>
      </c>
      <c r="B357" s="16">
        <v>346.6207</v>
      </c>
      <c r="C357" s="36">
        <f t="shared" si="4"/>
        <v>2.8355216469789557E-2</v>
      </c>
      <c r="D357" s="7">
        <f t="shared" si="7"/>
        <v>482.6371014484846</v>
      </c>
    </row>
    <row r="358" spans="1:4" outlineLevel="1" x14ac:dyDescent="0.2">
      <c r="A358" s="16" t="s">
        <v>294</v>
      </c>
      <c r="B358" s="16">
        <v>359.65699999999998</v>
      </c>
      <c r="C358" s="36">
        <f t="shared" si="4"/>
        <v>3.7609698439821981E-2</v>
      </c>
      <c r="D358" s="7">
        <f t="shared" si="7"/>
        <v>500.78893728983189</v>
      </c>
    </row>
    <row r="359" spans="1:4" outlineLevel="1" x14ac:dyDescent="0.2">
      <c r="A359" s="16" t="s">
        <v>295</v>
      </c>
      <c r="B359" s="16">
        <v>371.02109999999999</v>
      </c>
      <c r="C359" s="36">
        <f t="shared" si="4"/>
        <v>3.1597049410966527E-2</v>
      </c>
      <c r="D359" s="7">
        <f t="shared" si="7"/>
        <v>516.61239008584414</v>
      </c>
    </row>
    <row r="360" spans="1:4" outlineLevel="1" x14ac:dyDescent="0.2">
      <c r="A360" s="16" t="s">
        <v>296</v>
      </c>
      <c r="B360" s="16">
        <v>385.88260000000002</v>
      </c>
      <c r="C360" s="36">
        <f t="shared" si="4"/>
        <v>4.0055673383535328E-2</v>
      </c>
      <c r="D360" s="7">
        <f t="shared" si="7"/>
        <v>537.30564724901024</v>
      </c>
    </row>
    <row r="361" spans="1:4" outlineLevel="1" x14ac:dyDescent="0.2">
      <c r="A361" s="16" t="s">
        <v>297</v>
      </c>
      <c r="B361" s="16">
        <v>401.50709999999998</v>
      </c>
      <c r="C361" s="36">
        <f t="shared" si="4"/>
        <v>4.0490294198287202E-2</v>
      </c>
      <c r="D361" s="7">
        <f t="shared" si="7"/>
        <v>559.06131098052379</v>
      </c>
    </row>
    <row r="362" spans="1:4" outlineLevel="1" x14ac:dyDescent="0.2">
      <c r="A362" s="16" t="s">
        <v>298</v>
      </c>
      <c r="B362" s="16">
        <v>415.85950000000003</v>
      </c>
      <c r="C362" s="36">
        <f t="shared" si="4"/>
        <v>3.57463168148211E-2</v>
      </c>
      <c r="D362" s="7">
        <f t="shared" si="7"/>
        <v>579.04569372174285</v>
      </c>
    </row>
    <row r="363" spans="1:4" outlineLevel="1" x14ac:dyDescent="0.2">
      <c r="A363" s="16" t="s">
        <v>299</v>
      </c>
      <c r="B363" s="16">
        <v>435.8657</v>
      </c>
      <c r="C363" s="36">
        <f t="shared" si="4"/>
        <v>4.8108074962817993E-2</v>
      </c>
      <c r="D363" s="7">
        <f t="shared" si="7"/>
        <v>606.90246736220536</v>
      </c>
    </row>
    <row r="364" spans="1:4" outlineLevel="1" x14ac:dyDescent="0.2">
      <c r="A364" s="16" t="s">
        <v>300</v>
      </c>
      <c r="B364" s="16">
        <v>453.65030000000002</v>
      </c>
      <c r="C364" s="36">
        <f t="shared" si="4"/>
        <v>4.0802935399596674E-2</v>
      </c>
      <c r="D364" s="7">
        <f t="shared" si="7"/>
        <v>631.66586953184128</v>
      </c>
    </row>
    <row r="365" spans="1:4" outlineLevel="1" x14ac:dyDescent="0.2">
      <c r="A365" s="16" t="s">
        <v>301</v>
      </c>
      <c r="B365" s="16">
        <v>468.72500000000002</v>
      </c>
      <c r="C365" s="36">
        <f t="shared" si="4"/>
        <v>3.3229780736395487E-2</v>
      </c>
      <c r="D365" s="7">
        <f t="shared" si="7"/>
        <v>652.65598787504894</v>
      </c>
    </row>
    <row r="366" spans="1:4" outlineLevel="1" x14ac:dyDescent="0.2">
      <c r="A366" s="16" t="s">
        <v>302</v>
      </c>
      <c r="B366" s="16">
        <v>483.60489999999999</v>
      </c>
      <c r="C366" s="36">
        <f t="shared" si="4"/>
        <v>3.1745479758920503E-2</v>
      </c>
      <c r="D366" s="7">
        <f t="shared" si="7"/>
        <v>673.37486532767457</v>
      </c>
    </row>
    <row r="367" spans="1:4" outlineLevel="1" x14ac:dyDescent="0.2">
      <c r="A367" s="16" t="s">
        <v>303</v>
      </c>
      <c r="B367" s="16">
        <v>498.09870000000001</v>
      </c>
      <c r="C367" s="36">
        <f t="shared" si="4"/>
        <v>2.9970333220362466E-2</v>
      </c>
      <c r="D367" s="7">
        <f t="shared" si="7"/>
        <v>693.5561344237617</v>
      </c>
    </row>
    <row r="368" spans="1:4" outlineLevel="1" x14ac:dyDescent="0.2">
      <c r="A368" s="16" t="s">
        <v>304</v>
      </c>
      <c r="B368" s="16">
        <v>510.39420000000001</v>
      </c>
      <c r="C368" s="36">
        <f t="shared" si="4"/>
        <v>2.4684866674014705E-2</v>
      </c>
      <c r="D368" s="7">
        <f t="shared" si="7"/>
        <v>710.67647513295731</v>
      </c>
    </row>
    <row r="369" spans="1:4" outlineLevel="1" x14ac:dyDescent="0.2">
      <c r="A369" s="16" t="s">
        <v>305</v>
      </c>
      <c r="B369" s="16">
        <v>528.49680000000001</v>
      </c>
      <c r="C369" s="36">
        <f t="shared" si="4"/>
        <v>3.5467879533113811E-2</v>
      </c>
      <c r="D369" s="7">
        <f t="shared" si="7"/>
        <v>735.88266273999102</v>
      </c>
    </row>
    <row r="370" spans="1:4" outlineLevel="1" x14ac:dyDescent="0.2">
      <c r="A370" s="16" t="s">
        <v>306</v>
      </c>
      <c r="B370" s="16">
        <v>547.08019999999999</v>
      </c>
      <c r="C370" s="36">
        <f t="shared" si="4"/>
        <v>3.5162748383717801E-2</v>
      </c>
      <c r="D370" s="7">
        <f t="shared" si="7"/>
        <v>761.75831964985764</v>
      </c>
    </row>
    <row r="371" spans="1:4" outlineLevel="1" x14ac:dyDescent="0.2">
      <c r="A371" s="16" t="s">
        <v>307</v>
      </c>
      <c r="B371" s="16">
        <v>560.91840000000002</v>
      </c>
      <c r="C371" s="36">
        <f t="shared" si="4"/>
        <v>2.5294646013509503E-2</v>
      </c>
      <c r="D371" s="7">
        <f t="shared" si="7"/>
        <v>781.02672669324659</v>
      </c>
    </row>
    <row r="372" spans="1:4" outlineLevel="1" x14ac:dyDescent="0.2">
      <c r="A372" s="16" t="s">
        <v>308</v>
      </c>
      <c r="B372" s="16">
        <v>582.45749999999998</v>
      </c>
      <c r="C372" s="36">
        <f t="shared" si="4"/>
        <v>3.8399703058412671E-2</v>
      </c>
      <c r="D372" s="7">
        <f t="shared" si="7"/>
        <v>811.0179210789513</v>
      </c>
    </row>
    <row r="373" spans="1:4" outlineLevel="1" x14ac:dyDescent="0.2">
      <c r="A373" s="16" t="s">
        <v>309</v>
      </c>
      <c r="B373" s="16">
        <v>605.0317</v>
      </c>
      <c r="C373" s="36">
        <f t="shared" si="4"/>
        <v>3.875681916706375E-2</v>
      </c>
      <c r="D373" s="7">
        <f t="shared" si="7"/>
        <v>842.4503959874562</v>
      </c>
    </row>
    <row r="374" spans="1:4" outlineLevel="1" x14ac:dyDescent="0.2">
      <c r="A374" s="16" t="s">
        <v>310</v>
      </c>
      <c r="B374" s="16">
        <v>633.43409999999994</v>
      </c>
      <c r="C374" s="36">
        <f t="shared" si="4"/>
        <v>4.6943656010089985E-2</v>
      </c>
      <c r="D374" s="7">
        <f t="shared" si="7"/>
        <v>881.99809758225547</v>
      </c>
    </row>
    <row r="375" spans="1:4" outlineLevel="1" x14ac:dyDescent="0.2">
      <c r="A375" s="16" t="s">
        <v>311</v>
      </c>
      <c r="B375" s="16">
        <v>676.0566</v>
      </c>
      <c r="C375" s="36">
        <f t="shared" si="4"/>
        <v>6.7287978339025445E-2</v>
      </c>
      <c r="D375" s="7">
        <f t="shared" si="7"/>
        <v>941.34596646743194</v>
      </c>
    </row>
    <row r="376" spans="1:4" outlineLevel="1" x14ac:dyDescent="0.2">
      <c r="A376" s="16" t="s">
        <v>312</v>
      </c>
      <c r="B376" s="16">
        <v>716.93989999999997</v>
      </c>
      <c r="C376" s="36">
        <f t="shared" si="4"/>
        <v>6.0473191149971628E-2</v>
      </c>
      <c r="D376" s="7">
        <f t="shared" si="7"/>
        <v>998.2721610358717</v>
      </c>
    </row>
    <row r="377" spans="1:4" outlineLevel="1" x14ac:dyDescent="0.2">
      <c r="A377" s="16" t="s">
        <v>313</v>
      </c>
      <c r="B377" s="16">
        <v>753.14700000000005</v>
      </c>
      <c r="C377" s="36">
        <f t="shared" si="4"/>
        <v>5.0502280595626114E-2</v>
      </c>
      <c r="D377" s="7">
        <f t="shared" si="7"/>
        <v>1048.6871818233074</v>
      </c>
    </row>
    <row r="378" spans="1:4" outlineLevel="1" x14ac:dyDescent="0.2">
      <c r="A378" s="16" t="s">
        <v>314</v>
      </c>
      <c r="B378" s="16">
        <v>793.02779999999996</v>
      </c>
      <c r="C378" s="36">
        <f t="shared" ref="C378:C386" si="8">+B378/B377-1</f>
        <v>5.2952212516281572E-2</v>
      </c>
      <c r="D378" s="7">
        <f t="shared" si="7"/>
        <v>1104.2174883383154</v>
      </c>
    </row>
    <row r="379" spans="1:4" outlineLevel="1" x14ac:dyDescent="0.2">
      <c r="A379" s="16" t="s">
        <v>315</v>
      </c>
      <c r="B379" s="16">
        <v>851.76099999999997</v>
      </c>
      <c r="C379" s="36">
        <f t="shared" si="8"/>
        <v>7.4061968571593528E-2</v>
      </c>
      <c r="D379" s="7">
        <f t="shared" si="7"/>
        <v>1185.9980092558317</v>
      </c>
    </row>
    <row r="380" spans="1:4" outlineLevel="1" x14ac:dyDescent="0.2">
      <c r="A380" s="16" t="s">
        <v>316</v>
      </c>
      <c r="B380" s="16">
        <v>911.13160000000005</v>
      </c>
      <c r="C380" s="36">
        <f t="shared" si="8"/>
        <v>6.9703355753550689E-2</v>
      </c>
      <c r="D380" s="7">
        <f t="shared" si="7"/>
        <v>1268.6660504179938</v>
      </c>
    </row>
    <row r="381" spans="1:4" outlineLevel="1" x14ac:dyDescent="0.2">
      <c r="A381" s="16" t="s">
        <v>317</v>
      </c>
      <c r="B381" s="16">
        <v>967.30759999999998</v>
      </c>
      <c r="C381" s="36">
        <f t="shared" si="8"/>
        <v>6.1655198875771644E-2</v>
      </c>
      <c r="D381" s="7">
        <f t="shared" si="7"/>
        <v>1346.885908063455</v>
      </c>
    </row>
    <row r="382" spans="1:4" outlineLevel="1" x14ac:dyDescent="0.2">
      <c r="A382" s="16" t="s">
        <v>318</v>
      </c>
      <c r="B382" s="16">
        <v>1028.7059999999999</v>
      </c>
      <c r="C382" s="36">
        <f t="shared" si="8"/>
        <v>6.3473501086934503E-2</v>
      </c>
      <c r="D382" s="7">
        <f t="shared" si="7"/>
        <v>1432.3774722128974</v>
      </c>
    </row>
    <row r="383" spans="1:4" outlineLevel="1" x14ac:dyDescent="0.2">
      <c r="A383" s="16" t="s">
        <v>319</v>
      </c>
      <c r="B383" s="16">
        <v>1079.2787000000001</v>
      </c>
      <c r="C383" s="36">
        <f t="shared" si="8"/>
        <v>4.9161470818679165E-2</v>
      </c>
      <c r="D383" s="7">
        <f t="shared" si="7"/>
        <v>1502.7952555144252</v>
      </c>
    </row>
    <row r="384" spans="1:4" outlineLevel="1" x14ac:dyDescent="0.2">
      <c r="A384" s="16" t="s">
        <v>320</v>
      </c>
      <c r="B384" s="16">
        <v>1134.5875000000001</v>
      </c>
      <c r="C384" s="36">
        <f t="shared" si="8"/>
        <v>5.1246077588670946E-2</v>
      </c>
      <c r="D384" s="7">
        <f t="shared" si="7"/>
        <v>1579.8076177784039</v>
      </c>
    </row>
    <row r="385" spans="1:4" outlineLevel="1" x14ac:dyDescent="0.2">
      <c r="A385" s="16" t="s">
        <v>321</v>
      </c>
      <c r="B385" s="16">
        <v>1202.979</v>
      </c>
      <c r="C385" s="36">
        <f t="shared" si="8"/>
        <v>6.0278735663842564E-2</v>
      </c>
      <c r="D385" s="7">
        <f t="shared" si="7"/>
        <v>1675.0364235701932</v>
      </c>
    </row>
    <row r="386" spans="1:4" outlineLevel="1" x14ac:dyDescent="0.2">
      <c r="A386" s="16" t="s">
        <v>322</v>
      </c>
      <c r="B386" s="16">
        <v>1282.7091</v>
      </c>
      <c r="C386" s="36">
        <f t="shared" si="8"/>
        <v>6.62772168092709E-2</v>
      </c>
      <c r="D386" s="7">
        <f t="shared" si="7"/>
        <v>1786.0531757785807</v>
      </c>
    </row>
    <row r="387" spans="1:4" outlineLevel="1" x14ac:dyDescent="0.2">
      <c r="A387" s="16" t="s">
        <v>323</v>
      </c>
      <c r="B387" s="16">
        <v>1381.1601000000001</v>
      </c>
      <c r="C387" s="36">
        <f>+B387/B386-1</f>
        <v>7.675239849783555E-2</v>
      </c>
      <c r="D387" s="7">
        <f t="shared" si="7"/>
        <v>1923.1370408642631</v>
      </c>
    </row>
    <row r="388" spans="1:4" outlineLevel="1" x14ac:dyDescent="0.2">
      <c r="A388" s="16" t="s">
        <v>324</v>
      </c>
      <c r="B388" s="16">
        <v>1497.2147</v>
      </c>
      <c r="C388" s="36">
        <f t="shared" ref="C388:C403" si="9">+B388/B387-1</f>
        <v>8.4026898836709663E-2</v>
      </c>
      <c r="D388" s="7">
        <f t="shared" si="7"/>
        <v>2084.7322824460939</v>
      </c>
    </row>
    <row r="389" spans="1:4" outlineLevel="1" x14ac:dyDescent="0.2">
      <c r="A389" s="16" t="s">
        <v>325</v>
      </c>
      <c r="B389" s="16">
        <v>1613.5895</v>
      </c>
      <c r="C389" s="36">
        <f t="shared" si="9"/>
        <v>7.7727529658905947E-2</v>
      </c>
      <c r="D389" s="7">
        <f t="shared" si="7"/>
        <v>2246.7733727608015</v>
      </c>
    </row>
    <row r="390" spans="1:4" outlineLevel="1" x14ac:dyDescent="0.2">
      <c r="A390" s="16" t="s">
        <v>326</v>
      </c>
      <c r="B390" s="16">
        <v>1709.6115</v>
      </c>
      <c r="C390" s="36">
        <f t="shared" si="9"/>
        <v>5.9508319805006149E-2</v>
      </c>
      <c r="D390" s="7">
        <f t="shared" si="7"/>
        <v>2380.4750811564236</v>
      </c>
    </row>
    <row r="391" spans="1:4" outlineLevel="1" x14ac:dyDescent="0.2">
      <c r="A391" s="16" t="s">
        <v>327</v>
      </c>
      <c r="B391" s="16">
        <v>1818.0838000000001</v>
      </c>
      <c r="C391" s="36">
        <f t="shared" si="9"/>
        <v>6.3448508623157984E-2</v>
      </c>
      <c r="D391" s="7">
        <f t="shared" si="7"/>
        <v>2531.5126748703897</v>
      </c>
    </row>
    <row r="392" spans="1:4" outlineLevel="1" x14ac:dyDescent="0.2">
      <c r="A392" s="16" t="s">
        <v>328</v>
      </c>
      <c r="B392" s="16">
        <v>2044.2832000000001</v>
      </c>
      <c r="C392" s="36">
        <f t="shared" si="9"/>
        <v>0.12441637728689958</v>
      </c>
      <c r="D392" s="7">
        <f t="shared" si="7"/>
        <v>2846.4743109336323</v>
      </c>
    </row>
    <row r="393" spans="1:4" outlineLevel="1" x14ac:dyDescent="0.2">
      <c r="A393" s="16" t="s">
        <v>329</v>
      </c>
      <c r="B393" s="16">
        <v>2304.9241999999999</v>
      </c>
      <c r="C393" s="36">
        <f t="shared" si="9"/>
        <v>0.12749750132466953</v>
      </c>
      <c r="D393" s="7">
        <f t="shared" si="7"/>
        <v>3209.3926731625311</v>
      </c>
    </row>
    <row r="394" spans="1:4" outlineLevel="1" x14ac:dyDescent="0.2">
      <c r="A394" s="16" t="s">
        <v>330</v>
      </c>
      <c r="B394" s="16">
        <v>2496.2730000000001</v>
      </c>
      <c r="C394" s="36">
        <f t="shared" si="9"/>
        <v>8.3017393804100115E-2</v>
      </c>
      <c r="D394" s="7">
        <f t="shared" si="7"/>
        <v>3475.8280885824583</v>
      </c>
    </row>
    <row r="395" spans="1:4" outlineLevel="1" x14ac:dyDescent="0.2">
      <c r="A395" s="16" t="s">
        <v>331</v>
      </c>
      <c r="B395" s="16">
        <v>2816.0628000000002</v>
      </c>
      <c r="C395" s="36">
        <f t="shared" si="9"/>
        <v>0.1281069017691574</v>
      </c>
      <c r="D395" s="7">
        <f t="shared" si="7"/>
        <v>3921.1056560929696</v>
      </c>
    </row>
    <row r="396" spans="1:4" outlineLevel="1" x14ac:dyDescent="0.2">
      <c r="A396" s="16" t="s">
        <v>332</v>
      </c>
      <c r="B396" s="16">
        <v>3533.1922</v>
      </c>
      <c r="C396" s="36">
        <f t="shared" si="9"/>
        <v>0.25465674984236841</v>
      </c>
      <c r="D396" s="7">
        <f t="shared" si="7"/>
        <v>4919.6416782621327</v>
      </c>
    </row>
    <row r="397" spans="1:4" outlineLevel="1" x14ac:dyDescent="0.2">
      <c r="A397" s="16" t="s">
        <v>333</v>
      </c>
      <c r="B397" s="16">
        <v>4261.5324000000001</v>
      </c>
      <c r="C397" s="36">
        <f t="shared" si="9"/>
        <v>0.20614225288961063</v>
      </c>
      <c r="D397" s="7">
        <f t="shared" si="7"/>
        <v>5933.787697228714</v>
      </c>
    </row>
    <row r="398" spans="1:4" outlineLevel="1" x14ac:dyDescent="0.2">
      <c r="A398" s="16" t="s">
        <v>334</v>
      </c>
      <c r="B398" s="16">
        <v>4825.7880999999998</v>
      </c>
      <c r="C398" s="36">
        <f t="shared" si="9"/>
        <v>0.13240676053524769</v>
      </c>
      <c r="D398" s="7">
        <f t="shared" si="7"/>
        <v>6719.4613039226751</v>
      </c>
    </row>
    <row r="399" spans="1:4" outlineLevel="1" x14ac:dyDescent="0.2">
      <c r="A399" s="16" t="s">
        <v>335</v>
      </c>
      <c r="B399" s="16">
        <v>5357.0928999999996</v>
      </c>
      <c r="C399" s="36">
        <f t="shared" si="9"/>
        <v>0.11009700156540236</v>
      </c>
      <c r="D399" s="7">
        <f t="shared" si="7"/>
        <v>7459.2538456193106</v>
      </c>
    </row>
    <row r="400" spans="1:4" outlineLevel="1" x14ac:dyDescent="0.2">
      <c r="A400" s="16" t="s">
        <v>336</v>
      </c>
      <c r="B400" s="16">
        <v>5830.2271000000001</v>
      </c>
      <c r="C400" s="36">
        <f t="shared" si="9"/>
        <v>8.8319207606050831E-2</v>
      </c>
      <c r="D400" s="7">
        <f t="shared" si="7"/>
        <v>8118.0492345967959</v>
      </c>
    </row>
    <row r="401" spans="1:4" outlineLevel="1" x14ac:dyDescent="0.2">
      <c r="A401" s="16" t="s">
        <v>337</v>
      </c>
      <c r="B401" s="16">
        <v>6073.7</v>
      </c>
      <c r="C401" s="36">
        <f t="shared" si="9"/>
        <v>4.1760448748214163E-2</v>
      </c>
      <c r="D401" s="7">
        <f t="shared" ref="D401:D403" si="10">+D400*(1+C401)</f>
        <v>8457.0626135936545</v>
      </c>
    </row>
    <row r="402" spans="1:4" outlineLevel="1" x14ac:dyDescent="0.2">
      <c r="A402" s="16" t="s">
        <v>338</v>
      </c>
      <c r="B402" s="16">
        <v>6351.7145</v>
      </c>
      <c r="C402" s="36">
        <f t="shared" si="9"/>
        <v>4.577349885572235E-2</v>
      </c>
      <c r="D402" s="7">
        <f t="shared" si="10"/>
        <v>8844.1719594597562</v>
      </c>
    </row>
    <row r="403" spans="1:4" outlineLevel="1" x14ac:dyDescent="0.2">
      <c r="A403" s="16" t="s">
        <v>339</v>
      </c>
      <c r="B403" s="16">
        <v>6607.7479000000003</v>
      </c>
      <c r="C403" s="36">
        <f t="shared" si="9"/>
        <v>4.0309336951463992E-2</v>
      </c>
      <c r="D403" s="7">
        <f t="shared" si="10"/>
        <v>9200.6746670303091</v>
      </c>
    </row>
  </sheetData>
  <mergeCells count="6">
    <mergeCell ref="A31:G32"/>
    <mergeCell ref="A3:L4"/>
    <mergeCell ref="A295:G296"/>
    <mergeCell ref="A1:L2"/>
    <mergeCell ref="A29:L30"/>
    <mergeCell ref="A293:L29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52B4-4E1C-FB4B-A877-2BB4D52FEAD8}">
  <dimension ref="A2:AB125"/>
  <sheetViews>
    <sheetView zoomScale="117" zoomScaleNormal="136" workbookViewId="0">
      <selection activeCell="D113" sqref="D113"/>
    </sheetView>
  </sheetViews>
  <sheetFormatPr baseColWidth="10" defaultRowHeight="16" x14ac:dyDescent="0.2"/>
  <sheetData>
    <row r="2" spans="1:25" ht="32" x14ac:dyDescent="0.4">
      <c r="A2" t="s">
        <v>31</v>
      </c>
      <c r="B2" t="s">
        <v>32</v>
      </c>
      <c r="C2" t="s">
        <v>33</v>
      </c>
      <c r="D2" t="s">
        <v>40</v>
      </c>
      <c r="E2" t="s">
        <v>35</v>
      </c>
      <c r="T2" s="39" t="s">
        <v>383</v>
      </c>
    </row>
    <row r="3" spans="1:25" x14ac:dyDescent="0.2">
      <c r="A3">
        <v>10.367842947484185</v>
      </c>
      <c r="B3">
        <v>-2.7053047471710556</v>
      </c>
      <c r="C3">
        <v>8.1176527012013722</v>
      </c>
    </row>
    <row r="4" spans="1:25" x14ac:dyDescent="0.2">
      <c r="A4">
        <v>-14.66034741918758</v>
      </c>
      <c r="B4">
        <v>7.5108603069693913</v>
      </c>
      <c r="C4">
        <v>-2.0358445988344798</v>
      </c>
    </row>
    <row r="5" spans="1:25" ht="17" thickBot="1" x14ac:dyDescent="0.25">
      <c r="A5">
        <v>26.326354510363537</v>
      </c>
      <c r="B5">
        <v>-2.8090124352285528</v>
      </c>
      <c r="C5">
        <v>13.371857558393252</v>
      </c>
      <c r="T5" t="s">
        <v>6</v>
      </c>
    </row>
    <row r="6" spans="1:25" ht="17" thickBot="1" x14ac:dyDescent="0.25">
      <c r="A6">
        <v>21.184399606027604</v>
      </c>
      <c r="B6">
        <v>-1.2284448135567061</v>
      </c>
      <c r="C6">
        <v>10.13346043913721</v>
      </c>
      <c r="F6" s="21" t="s">
        <v>34</v>
      </c>
      <c r="G6" s="21"/>
      <c r="H6" s="3" t="s">
        <v>25</v>
      </c>
    </row>
    <row r="7" spans="1:25" x14ac:dyDescent="0.2">
      <c r="A7">
        <v>21.95005600357085</v>
      </c>
      <c r="B7">
        <v>6.934595805567767</v>
      </c>
      <c r="C7">
        <v>12.465231098339302</v>
      </c>
      <c r="F7" s="45" t="s">
        <v>17</v>
      </c>
      <c r="G7" s="45">
        <v>-3.3405393770581107</v>
      </c>
      <c r="H7" s="45">
        <v>3.3821774317889242E-2</v>
      </c>
      <c r="T7" s="48" t="s">
        <v>7</v>
      </c>
      <c r="U7" s="48"/>
    </row>
    <row r="8" spans="1:25" ht="17" thickBot="1" x14ac:dyDescent="0.25">
      <c r="A8">
        <v>-5.0909196053655847</v>
      </c>
      <c r="B8">
        <v>2.2265378109402434</v>
      </c>
      <c r="C8">
        <v>4.9082100104836712</v>
      </c>
      <c r="F8" s="46" t="s">
        <v>30</v>
      </c>
      <c r="G8" s="46">
        <v>1.0388269665410248</v>
      </c>
      <c r="H8" s="46">
        <v>4.9776565246329044E-73</v>
      </c>
      <c r="T8" s="45" t="s">
        <v>8</v>
      </c>
      <c r="U8" s="45">
        <v>0.96612304801132343</v>
      </c>
    </row>
    <row r="9" spans="1:25" ht="17" thickBot="1" x14ac:dyDescent="0.25">
      <c r="A9">
        <v>1.3730192811902242</v>
      </c>
      <c r="B9">
        <v>1.0152371464020149</v>
      </c>
      <c r="C9">
        <v>2.0876488502073798</v>
      </c>
      <c r="T9" s="45" t="s">
        <v>9</v>
      </c>
      <c r="U9" s="45">
        <v>0.93339374389869001</v>
      </c>
    </row>
    <row r="10" spans="1:25" x14ac:dyDescent="0.2">
      <c r="A10">
        <v>18.484362622666417</v>
      </c>
      <c r="B10">
        <v>2.7786846712206881</v>
      </c>
      <c r="C10">
        <v>9.3465728005677207</v>
      </c>
      <c r="F10" s="21" t="s">
        <v>36</v>
      </c>
      <c r="G10" s="21"/>
      <c r="H10" s="8" t="s">
        <v>25</v>
      </c>
      <c r="T10" s="45" t="s">
        <v>10</v>
      </c>
      <c r="U10" s="45">
        <v>0.93284327897223285</v>
      </c>
    </row>
    <row r="11" spans="1:25" x14ac:dyDescent="0.2">
      <c r="A11">
        <v>23.665388941254939</v>
      </c>
      <c r="B11">
        <v>0.77260234943210548</v>
      </c>
      <c r="C11">
        <v>4.8170079028787782</v>
      </c>
      <c r="F11" s="45" t="s">
        <v>17</v>
      </c>
      <c r="G11" s="45">
        <v>2.739699319714672</v>
      </c>
      <c r="H11" s="9">
        <v>4.1011282589588997E-9</v>
      </c>
      <c r="T11" s="45" t="s">
        <v>11</v>
      </c>
      <c r="U11" s="45">
        <v>14.585901382431839</v>
      </c>
    </row>
    <row r="12" spans="1:25" ht="17" thickBot="1" x14ac:dyDescent="0.25">
      <c r="A12">
        <v>9.2957876177354848</v>
      </c>
      <c r="B12">
        <v>3.1812831712070277</v>
      </c>
      <c r="C12">
        <v>7.0217638990609288</v>
      </c>
      <c r="F12" s="46" t="s">
        <v>30</v>
      </c>
      <c r="G12" s="46">
        <v>4.2593053666035814E-3</v>
      </c>
      <c r="H12" s="5">
        <v>3.743224169173498E-2</v>
      </c>
      <c r="T12" s="46" t="s">
        <v>12</v>
      </c>
      <c r="U12" s="46">
        <v>123</v>
      </c>
    </row>
    <row r="13" spans="1:25" x14ac:dyDescent="0.2">
      <c r="A13">
        <v>-0.63607665618086173</v>
      </c>
      <c r="B13">
        <v>-1.8054652911818181</v>
      </c>
      <c r="C13">
        <v>1.7817611240914744</v>
      </c>
    </row>
    <row r="14" spans="1:25" ht="17" thickBot="1" x14ac:dyDescent="0.25">
      <c r="A14">
        <v>13.614874831501567</v>
      </c>
      <c r="B14">
        <v>5.847895404842518</v>
      </c>
      <c r="C14">
        <v>7.8524225227901923</v>
      </c>
      <c r="T14" t="s">
        <v>13</v>
      </c>
    </row>
    <row r="15" spans="1:25" x14ac:dyDescent="0.2">
      <c r="A15">
        <v>-22.672992694543659</v>
      </c>
      <c r="B15">
        <v>1.0918693805116675</v>
      </c>
      <c r="C15">
        <v>1.0352944254290009</v>
      </c>
      <c r="T15" s="47"/>
      <c r="U15" s="47" t="s">
        <v>18</v>
      </c>
      <c r="V15" s="47" t="s">
        <v>19</v>
      </c>
      <c r="W15" s="47" t="s">
        <v>20</v>
      </c>
      <c r="X15" s="47" t="s">
        <v>21</v>
      </c>
      <c r="Y15" s="47" t="s">
        <v>22</v>
      </c>
    </row>
    <row r="16" spans="1:25" x14ac:dyDescent="0.2">
      <c r="A16">
        <v>-2.8341978002275781</v>
      </c>
      <c r="B16">
        <v>0</v>
      </c>
      <c r="C16">
        <v>-10.932649970084718</v>
      </c>
      <c r="T16" s="45" t="s">
        <v>14</v>
      </c>
      <c r="U16" s="45">
        <v>1</v>
      </c>
      <c r="V16" s="45">
        <v>360746.21150748024</v>
      </c>
      <c r="W16" s="45">
        <v>360746.21150748024</v>
      </c>
      <c r="X16" s="45">
        <v>1695.6461693321367</v>
      </c>
      <c r="Y16" s="45">
        <v>4.9776565246329044E-73</v>
      </c>
    </row>
    <row r="17" spans="1:28" x14ac:dyDescent="0.2">
      <c r="A17">
        <v>2.2335953942063114</v>
      </c>
      <c r="B17">
        <v>7.5018120368440577</v>
      </c>
      <c r="C17">
        <v>0.52565301860365565</v>
      </c>
      <c r="T17" s="45" t="s">
        <v>15</v>
      </c>
      <c r="U17" s="45">
        <v>121</v>
      </c>
      <c r="V17" s="45">
        <v>25742.570815701267</v>
      </c>
      <c r="W17" s="45">
        <v>212.74851913802701</v>
      </c>
      <c r="X17" s="45"/>
      <c r="Y17" s="45"/>
    </row>
    <row r="18" spans="1:28" ht="17" thickBot="1" x14ac:dyDescent="0.25">
      <c r="A18">
        <v>4.3228734550821102</v>
      </c>
      <c r="B18">
        <v>7.1005736998319691</v>
      </c>
      <c r="C18">
        <v>-2.9204979974570833</v>
      </c>
      <c r="T18" s="46" t="s">
        <v>16</v>
      </c>
      <c r="U18" s="46">
        <v>122</v>
      </c>
      <c r="V18" s="46">
        <v>386488.78232318151</v>
      </c>
      <c r="W18" s="46"/>
      <c r="X18" s="46"/>
      <c r="Y18" s="46"/>
    </row>
    <row r="19" spans="1:28" ht="17" thickBot="1" x14ac:dyDescent="0.25">
      <c r="A19">
        <v>11.092194527643784</v>
      </c>
      <c r="B19">
        <v>15.746743245325234</v>
      </c>
      <c r="C19">
        <v>-8.449705802291696</v>
      </c>
    </row>
    <row r="20" spans="1:28" x14ac:dyDescent="0.2">
      <c r="A20">
        <v>25.598889422160553</v>
      </c>
      <c r="B20">
        <v>23.251048883845016</v>
      </c>
      <c r="C20">
        <v>16.833200548407667</v>
      </c>
      <c r="T20" s="47"/>
      <c r="U20" s="47" t="s">
        <v>23</v>
      </c>
      <c r="V20" s="47" t="s">
        <v>11</v>
      </c>
      <c r="W20" s="47" t="s">
        <v>24</v>
      </c>
      <c r="X20" s="47" t="s">
        <v>25</v>
      </c>
      <c r="Y20" s="47" t="s">
        <v>26</v>
      </c>
      <c r="Z20" s="47" t="s">
        <v>27</v>
      </c>
      <c r="AA20" s="47" t="s">
        <v>28</v>
      </c>
      <c r="AB20" s="47" t="s">
        <v>29</v>
      </c>
    </row>
    <row r="21" spans="1:28" x14ac:dyDescent="0.2">
      <c r="A21">
        <v>7.0723551543512286</v>
      </c>
      <c r="B21">
        <v>-6.2698594215564896</v>
      </c>
      <c r="C21">
        <v>3.6122959414047529</v>
      </c>
      <c r="T21" s="45" t="s">
        <v>17</v>
      </c>
      <c r="U21" s="45">
        <v>-3.3405393770581107</v>
      </c>
      <c r="V21" s="45">
        <v>1.5562068546755776</v>
      </c>
      <c r="W21" s="45">
        <v>-2.1465908385003951</v>
      </c>
      <c r="X21" s="45">
        <v>3.3821774317889242E-2</v>
      </c>
      <c r="Y21" s="45">
        <v>-6.4214613149073037</v>
      </c>
      <c r="Z21" s="45">
        <v>-0.25961743920891789</v>
      </c>
      <c r="AA21" s="45">
        <v>-6.4214613149073037</v>
      </c>
      <c r="AB21" s="45">
        <v>-0.25961743920891789</v>
      </c>
    </row>
    <row r="22" spans="1:28" ht="17" thickBot="1" x14ac:dyDescent="0.25">
      <c r="A22">
        <v>6.2053988959931417E-2</v>
      </c>
      <c r="B22">
        <v>15.825987257739271</v>
      </c>
      <c r="C22">
        <v>7.0249702079173915</v>
      </c>
      <c r="T22" s="46" t="s">
        <v>30</v>
      </c>
      <c r="U22" s="46">
        <v>1.0388269665410248</v>
      </c>
      <c r="V22" s="46">
        <v>2.5227580360005979E-2</v>
      </c>
      <c r="W22" s="46">
        <v>41.178224455798684</v>
      </c>
      <c r="X22" s="46">
        <v>4.9776565246329044E-73</v>
      </c>
      <c r="Y22" s="46">
        <v>0.98888231712859243</v>
      </c>
      <c r="Z22" s="46">
        <v>1.0887716159534573</v>
      </c>
      <c r="AA22" s="46">
        <v>0.98888231712859243</v>
      </c>
      <c r="AB22" s="46">
        <v>1.0887716159534573</v>
      </c>
    </row>
    <row r="23" spans="1:28" x14ac:dyDescent="0.2">
      <c r="A23">
        <v>-16.632121544751399</v>
      </c>
      <c r="B23">
        <v>-11.819110283618173</v>
      </c>
      <c r="C23">
        <v>2.5251975236267654</v>
      </c>
    </row>
    <row r="24" spans="1:28" x14ac:dyDescent="0.2">
      <c r="A24">
        <v>6.1098545265128479</v>
      </c>
      <c r="B24">
        <v>-17.22565276321788</v>
      </c>
      <c r="C24">
        <v>7.6948146832348741</v>
      </c>
    </row>
    <row r="25" spans="1:28" x14ac:dyDescent="0.2">
      <c r="A25">
        <v>19.249249185337014</v>
      </c>
      <c r="B25">
        <v>-1.8635131843613095</v>
      </c>
      <c r="C25">
        <v>10.450993037568601</v>
      </c>
    </row>
    <row r="26" spans="1:28" ht="32" x14ac:dyDescent="0.4">
      <c r="A26">
        <v>2.3596600438397175</v>
      </c>
      <c r="B26">
        <v>1.8635131843613095</v>
      </c>
      <c r="C26">
        <v>7.5108213227819576</v>
      </c>
      <c r="T26" s="39" t="s">
        <v>384</v>
      </c>
    </row>
    <row r="27" spans="1:28" x14ac:dyDescent="0.2">
      <c r="A27">
        <v>-3.0442035041899018</v>
      </c>
      <c r="B27">
        <v>-2.7566829832654349</v>
      </c>
      <c r="C27">
        <v>-0.41838241743228366</v>
      </c>
      <c r="T27" t="s">
        <v>6</v>
      </c>
    </row>
    <row r="28" spans="1:28" ht="17" thickBot="1" x14ac:dyDescent="0.25">
      <c r="A28">
        <v>8.5531557162093819</v>
      </c>
      <c r="B28">
        <v>-2.9413885206295731</v>
      </c>
      <c r="C28">
        <v>4.7088496898773258</v>
      </c>
    </row>
    <row r="29" spans="1:28" x14ac:dyDescent="0.2">
      <c r="A29">
        <v>6.2631817512478705</v>
      </c>
      <c r="B29">
        <v>-1.0359085312948935</v>
      </c>
      <c r="C29">
        <v>6.8528277417653882</v>
      </c>
      <c r="T29" s="48" t="s">
        <v>7</v>
      </c>
      <c r="U29" s="48"/>
    </row>
    <row r="30" spans="1:28" x14ac:dyDescent="0.2">
      <c r="A30">
        <v>7.0045295447799916</v>
      </c>
      <c r="B30">
        <v>-0.93795781440988435</v>
      </c>
      <c r="C30">
        <v>6.0084095153095873</v>
      </c>
      <c r="T30" s="45" t="s">
        <v>8</v>
      </c>
      <c r="U30" s="45">
        <v>3.7998940382300878E-3</v>
      </c>
    </row>
    <row r="31" spans="1:28" x14ac:dyDescent="0.2">
      <c r="A31">
        <v>-6.4630564029622306</v>
      </c>
      <c r="B31">
        <v>0.93795781440988435</v>
      </c>
      <c r="C31">
        <v>4.5059536049073756</v>
      </c>
      <c r="T31" s="45" t="s">
        <v>9</v>
      </c>
      <c r="U31" s="45">
        <v>1.4439194701776562E-5</v>
      </c>
    </row>
    <row r="32" spans="1:28" x14ac:dyDescent="0.2">
      <c r="A32">
        <v>-1.8831081726405685</v>
      </c>
      <c r="B32">
        <v>1.0359085312948935</v>
      </c>
      <c r="C32">
        <v>-4.2255517954226107</v>
      </c>
      <c r="T32" s="45" t="s">
        <v>10</v>
      </c>
      <c r="U32" s="45">
        <v>-8.2499042830279611E-3</v>
      </c>
    </row>
    <row r="33" spans="1:28" x14ac:dyDescent="0.2">
      <c r="A33">
        <v>-16.025565383771223</v>
      </c>
      <c r="B33">
        <v>-15.001331356129555</v>
      </c>
      <c r="C33">
        <v>-7.1934663001471222</v>
      </c>
      <c r="T33" s="45" t="s">
        <v>11</v>
      </c>
      <c r="U33" s="45">
        <v>58.915442681097971</v>
      </c>
    </row>
    <row r="34" spans="1:28" ht="17" thickBot="1" x14ac:dyDescent="0.25">
      <c r="A34">
        <v>4.1972242889427136</v>
      </c>
      <c r="B34">
        <v>-10.848494385660956</v>
      </c>
      <c r="C34">
        <v>-3.3689869102341063</v>
      </c>
      <c r="T34" s="46" t="s">
        <v>12</v>
      </c>
      <c r="U34" s="46">
        <v>123</v>
      </c>
    </row>
    <row r="35" spans="1:28" x14ac:dyDescent="0.2">
      <c r="A35">
        <v>4.8897408525800046</v>
      </c>
      <c r="B35">
        <v>12.03874032716854</v>
      </c>
      <c r="C35">
        <v>4.5924008010649331</v>
      </c>
    </row>
    <row r="36" spans="1:28" ht="17" thickBot="1" x14ac:dyDescent="0.25">
      <c r="A36">
        <v>0.32119941961745724</v>
      </c>
      <c r="B36">
        <v>-12.03874032716854</v>
      </c>
      <c r="C36">
        <v>7.5971993450494324</v>
      </c>
      <c r="T36" t="s">
        <v>13</v>
      </c>
    </row>
    <row r="37" spans="1:28" x14ac:dyDescent="0.2">
      <c r="A37">
        <v>0.74547736080212701</v>
      </c>
      <c r="B37">
        <v>5.8103919564256756</v>
      </c>
      <c r="C37">
        <v>4.2574687398104771</v>
      </c>
      <c r="T37" s="47"/>
      <c r="U37" s="47" t="s">
        <v>18</v>
      </c>
      <c r="V37" s="47" t="s">
        <v>19</v>
      </c>
      <c r="W37" s="47" t="s">
        <v>20</v>
      </c>
      <c r="X37" s="47" t="s">
        <v>21</v>
      </c>
      <c r="Y37" s="47" t="s">
        <v>22</v>
      </c>
    </row>
    <row r="38" spans="1:28" x14ac:dyDescent="0.2">
      <c r="A38">
        <v>15.589224692023151</v>
      </c>
      <c r="B38">
        <v>8.1277790864838551</v>
      </c>
      <c r="C38">
        <v>0.82857996285827795</v>
      </c>
      <c r="T38" s="45" t="s">
        <v>14</v>
      </c>
      <c r="U38" s="45">
        <v>1</v>
      </c>
      <c r="V38" s="45">
        <v>6.0644707301398739</v>
      </c>
      <c r="W38" s="45">
        <v>6.0644707301398739</v>
      </c>
      <c r="X38" s="45">
        <v>1.7471677866108116E-3</v>
      </c>
      <c r="Y38" s="45">
        <v>0.96672771847120997</v>
      </c>
    </row>
    <row r="39" spans="1:28" x14ac:dyDescent="0.2">
      <c r="A39">
        <v>8.2309768268178374</v>
      </c>
      <c r="B39">
        <v>2.6078127355038561</v>
      </c>
      <c r="C39">
        <v>6.9960375587081458</v>
      </c>
      <c r="T39" s="45" t="s">
        <v>15</v>
      </c>
      <c r="U39" s="45">
        <v>121</v>
      </c>
      <c r="V39" s="45">
        <v>419994.55574347865</v>
      </c>
      <c r="W39" s="45">
        <v>3471.0293863097409</v>
      </c>
      <c r="X39" s="45"/>
      <c r="Y39" s="45"/>
    </row>
    <row r="40" spans="1:28" ht="17" thickBot="1" x14ac:dyDescent="0.25">
      <c r="A40">
        <v>-4.0525912381422557</v>
      </c>
      <c r="B40">
        <v>-0.66523430611056256</v>
      </c>
      <c r="C40">
        <v>0.30777967590900346</v>
      </c>
      <c r="T40" s="46" t="s">
        <v>16</v>
      </c>
      <c r="U40" s="46">
        <v>122</v>
      </c>
      <c r="V40" s="46">
        <v>420000.62021420879</v>
      </c>
      <c r="W40" s="46"/>
      <c r="X40" s="46"/>
      <c r="Y40" s="46"/>
    </row>
    <row r="41" spans="1:28" ht="17" thickBot="1" x14ac:dyDescent="0.25">
      <c r="A41">
        <v>8.1882880834458049</v>
      </c>
      <c r="B41">
        <v>1.5582707206572621</v>
      </c>
      <c r="C41">
        <v>3.7563668039119591</v>
      </c>
    </row>
    <row r="42" spans="1:28" x14ac:dyDescent="0.2">
      <c r="A42">
        <v>-2.477284043749961</v>
      </c>
      <c r="B42">
        <v>2.2172162106372184</v>
      </c>
      <c r="C42">
        <v>1.6089412386291357</v>
      </c>
      <c r="T42" s="47"/>
      <c r="U42" s="47" t="s">
        <v>23</v>
      </c>
      <c r="V42" s="47" t="s">
        <v>11</v>
      </c>
      <c r="W42" s="47" t="s">
        <v>24</v>
      </c>
      <c r="X42" s="47" t="s">
        <v>25</v>
      </c>
      <c r="Y42" s="47" t="s">
        <v>26</v>
      </c>
      <c r="Z42" s="47" t="s">
        <v>27</v>
      </c>
      <c r="AA42" s="47" t="s">
        <v>28</v>
      </c>
      <c r="AB42" s="47" t="s">
        <v>29</v>
      </c>
    </row>
    <row r="43" spans="1:28" x14ac:dyDescent="0.2">
      <c r="A43">
        <v>24.236551470169054</v>
      </c>
      <c r="B43">
        <v>2.6120888075634952</v>
      </c>
      <c r="C43">
        <v>5.0942564171810645</v>
      </c>
      <c r="T43" s="45" t="s">
        <v>17</v>
      </c>
      <c r="U43" s="45">
        <v>2.739699319714672</v>
      </c>
      <c r="V43" s="45">
        <v>6.2858381763777302</v>
      </c>
      <c r="W43" s="45">
        <v>0.43585266480618307</v>
      </c>
      <c r="X43" s="45">
        <v>0.66372021511247337</v>
      </c>
      <c r="Y43" s="45">
        <v>-9.7047753188508921</v>
      </c>
      <c r="Z43" s="45">
        <v>15.184173958280237</v>
      </c>
      <c r="AA43" s="45">
        <v>-9.7047753188508921</v>
      </c>
      <c r="AB43" s="45">
        <v>15.184173958280237</v>
      </c>
    </row>
    <row r="44" spans="1:28" ht="17" thickBot="1" x14ac:dyDescent="0.25">
      <c r="A44">
        <v>15.842861362658756</v>
      </c>
      <c r="B44">
        <v>5.5171583613329744</v>
      </c>
      <c r="C44">
        <v>1.0966857328259749</v>
      </c>
      <c r="T44" s="46" t="s">
        <v>30</v>
      </c>
      <c r="U44" s="46">
        <v>4.2593053666035814E-3</v>
      </c>
      <c r="V44" s="46">
        <v>0.10189936334499765</v>
      </c>
      <c r="W44" s="46">
        <v>4.1799136194629376E-2</v>
      </c>
      <c r="X44" s="46">
        <v>0.96672771847114947</v>
      </c>
      <c r="Y44" s="46">
        <v>-0.19747736160619231</v>
      </c>
      <c r="Z44" s="46">
        <v>0.20599597233939945</v>
      </c>
      <c r="AA44" s="46">
        <v>-0.19747736160619231</v>
      </c>
      <c r="AB44" s="46">
        <v>0.20599597233939945</v>
      </c>
    </row>
    <row r="45" spans="1:28" x14ac:dyDescent="0.2">
      <c r="A45">
        <v>18.043784118330297</v>
      </c>
      <c r="B45">
        <v>1.1091968140039654</v>
      </c>
      <c r="C45">
        <v>-0.68346656990208032</v>
      </c>
    </row>
    <row r="46" spans="1:28" x14ac:dyDescent="0.2">
      <c r="A46">
        <v>21.237062423117159</v>
      </c>
      <c r="B46">
        <v>-0.31072008427486253</v>
      </c>
      <c r="C46">
        <v>10.673559520599873</v>
      </c>
    </row>
    <row r="47" spans="1:28" x14ac:dyDescent="0.2">
      <c r="A47">
        <v>17.58546769006335</v>
      </c>
      <c r="B47">
        <v>18.018696112376631</v>
      </c>
      <c r="C47">
        <v>-3.2633923554740818</v>
      </c>
    </row>
    <row r="48" spans="1:28" x14ac:dyDescent="0.2">
      <c r="A48">
        <v>27.694150430299036</v>
      </c>
      <c r="B48">
        <v>16.273548127254145</v>
      </c>
      <c r="C48">
        <v>8.5534257973513661</v>
      </c>
    </row>
    <row r="49" spans="1:3" x14ac:dyDescent="0.2">
      <c r="A49">
        <v>19.187224076728349</v>
      </c>
      <c r="B49">
        <v>12.70379632320342</v>
      </c>
      <c r="C49">
        <v>10.546577921154565</v>
      </c>
    </row>
    <row r="50" spans="1:3" x14ac:dyDescent="0.2">
      <c r="A50">
        <v>29.565256565869724</v>
      </c>
      <c r="B50">
        <v>12.307601746520902</v>
      </c>
      <c r="C50">
        <v>5.3344003454009581</v>
      </c>
    </row>
    <row r="51" spans="1:3" x14ac:dyDescent="0.2">
      <c r="A51">
        <v>24.395368375448356</v>
      </c>
      <c r="B51">
        <v>27.077608416041343</v>
      </c>
      <c r="C51">
        <v>-1.305942028904461</v>
      </c>
    </row>
    <row r="52" spans="1:3" x14ac:dyDescent="0.2">
      <c r="A52">
        <v>22.667602015976218</v>
      </c>
      <c r="B52">
        <v>22.743376235102986</v>
      </c>
      <c r="C52">
        <v>1.2064586921800569</v>
      </c>
    </row>
    <row r="53" spans="1:3" x14ac:dyDescent="0.2">
      <c r="A53">
        <v>19.308029059268961</v>
      </c>
      <c r="B53">
        <v>31.28282926771071</v>
      </c>
      <c r="C53">
        <v>3.8137958775397607</v>
      </c>
    </row>
    <row r="54" spans="1:3" x14ac:dyDescent="0.2">
      <c r="A54">
        <v>12.86212457628606</v>
      </c>
      <c r="B54">
        <v>32.648952679262777</v>
      </c>
      <c r="C54">
        <v>-5.1641499808113167</v>
      </c>
    </row>
    <row r="55" spans="1:3" x14ac:dyDescent="0.2">
      <c r="A55">
        <v>21.5539755041533</v>
      </c>
      <c r="B55">
        <v>3.9256710305163978</v>
      </c>
      <c r="C55">
        <v>5.1641499808113167</v>
      </c>
    </row>
    <row r="56" spans="1:3" x14ac:dyDescent="0.2">
      <c r="A56">
        <v>15.099567243215173</v>
      </c>
      <c r="B56">
        <v>3.7773550897188812</v>
      </c>
      <c r="C56">
        <v>4.0452315817823603</v>
      </c>
    </row>
    <row r="57" spans="1:3" x14ac:dyDescent="0.2">
      <c r="A57">
        <v>16.226936552120996</v>
      </c>
      <c r="B57">
        <v>11.616311953688196</v>
      </c>
      <c r="C57">
        <v>6.8253307991595236</v>
      </c>
    </row>
    <row r="58" spans="1:3" x14ac:dyDescent="0.2">
      <c r="A58">
        <v>15.452980366831159</v>
      </c>
      <c r="B58">
        <v>12.558603939245572</v>
      </c>
      <c r="C58">
        <v>2.740175502867892</v>
      </c>
    </row>
    <row r="59" spans="1:3" x14ac:dyDescent="0.2">
      <c r="A59">
        <v>11.506788623446162</v>
      </c>
      <c r="B59">
        <v>22.058055274548138</v>
      </c>
      <c r="C59">
        <v>5.0504337955663559</v>
      </c>
    </row>
    <row r="60" spans="1:3" x14ac:dyDescent="0.2">
      <c r="A60">
        <v>38.001981530805381</v>
      </c>
      <c r="B60">
        <v>27.476744264774311</v>
      </c>
      <c r="C60">
        <v>5.9241382937411657</v>
      </c>
    </row>
    <row r="61" spans="1:3" x14ac:dyDescent="0.2">
      <c r="A61">
        <v>36.354099668937501</v>
      </c>
      <c r="B61">
        <v>75.94031907488592</v>
      </c>
      <c r="C61">
        <v>-6.6767678104570294</v>
      </c>
    </row>
    <row r="62" spans="1:3" x14ac:dyDescent="0.2">
      <c r="A62">
        <v>22.844052689073191</v>
      </c>
      <c r="B62">
        <v>24.125201888744385</v>
      </c>
      <c r="C62">
        <v>7.5806828002185966</v>
      </c>
    </row>
    <row r="63" spans="1:3" x14ac:dyDescent="0.2">
      <c r="A63">
        <v>13.980575067976009</v>
      </c>
      <c r="B63">
        <v>12.675593851430378</v>
      </c>
      <c r="C63">
        <v>6.8592422557280486</v>
      </c>
    </row>
    <row r="64" spans="1:3" x14ac:dyDescent="0.2">
      <c r="A64">
        <v>6.6916195525911437</v>
      </c>
      <c r="B64">
        <v>24.732519030577649</v>
      </c>
      <c r="C64">
        <v>-1.5999597579781977</v>
      </c>
    </row>
    <row r="65" spans="1:3" x14ac:dyDescent="0.2">
      <c r="A65">
        <v>25.289640959471793</v>
      </c>
      <c r="B65">
        <v>21.570805314282637</v>
      </c>
      <c r="C65">
        <v>-2.4004984159914144</v>
      </c>
    </row>
    <row r="66" spans="1:3" x14ac:dyDescent="0.2">
      <c r="A66">
        <v>33.553649123330189</v>
      </c>
      <c r="B66">
        <v>19.997982882969723</v>
      </c>
      <c r="C66">
        <v>9.8041329045841508</v>
      </c>
    </row>
    <row r="67" spans="1:3" x14ac:dyDescent="0.2">
      <c r="A67">
        <v>22.903192047398633</v>
      </c>
      <c r="B67">
        <v>25.141968512193458</v>
      </c>
      <c r="C67">
        <v>8.7672562798221776</v>
      </c>
    </row>
    <row r="68" spans="1:3" x14ac:dyDescent="0.2">
      <c r="A68">
        <v>30.025243723323889</v>
      </c>
      <c r="B68">
        <v>27.658134439076321</v>
      </c>
      <c r="C68">
        <v>0.64367161466609701</v>
      </c>
    </row>
    <row r="69" spans="1:3" x14ac:dyDescent="0.2">
      <c r="A69">
        <v>26.051879079764582</v>
      </c>
      <c r="B69">
        <v>25.639294810657276</v>
      </c>
      <c r="C69">
        <v>2.6120085759719913</v>
      </c>
    </row>
    <row r="70" spans="1:3" x14ac:dyDescent="0.2">
      <c r="A70">
        <v>23.727001088138834</v>
      </c>
      <c r="B70">
        <v>15.03775643185925</v>
      </c>
      <c r="C70">
        <v>4.2069797723620184</v>
      </c>
    </row>
    <row r="71" spans="1:3" x14ac:dyDescent="0.2">
      <c r="A71">
        <v>10.154328454146455</v>
      </c>
      <c r="B71">
        <v>7.3048519656577326</v>
      </c>
      <c r="C71">
        <v>8.1940150278292379</v>
      </c>
    </row>
    <row r="72" spans="1:3" x14ac:dyDescent="0.2">
      <c r="A72">
        <v>18.237606161764507</v>
      </c>
      <c r="B72">
        <v>12.731620607621608</v>
      </c>
      <c r="C72">
        <v>5.2433438744243333</v>
      </c>
    </row>
    <row r="73" spans="1:3" x14ac:dyDescent="0.2">
      <c r="A73">
        <v>31.437004094215879</v>
      </c>
      <c r="B73">
        <v>29.805924468432821</v>
      </c>
      <c r="C73">
        <v>3.6929992637466214</v>
      </c>
    </row>
    <row r="74" spans="1:3" x14ac:dyDescent="0.2">
      <c r="A74">
        <v>36.197925911269046</v>
      </c>
      <c r="B74">
        <v>46.030036088006554</v>
      </c>
      <c r="C74">
        <v>2.0556970943216513</v>
      </c>
    </row>
    <row r="75" spans="1:3" x14ac:dyDescent="0.2">
      <c r="A75">
        <v>66.648455102400249</v>
      </c>
      <c r="B75">
        <v>47.189513219415247</v>
      </c>
      <c r="C75">
        <v>3.6771061931567317</v>
      </c>
    </row>
    <row r="76" spans="1:3" x14ac:dyDescent="0.2">
      <c r="A76">
        <v>45.720302479640132</v>
      </c>
      <c r="B76">
        <v>21.683194992073496</v>
      </c>
      <c r="C76">
        <v>5.264586097185564</v>
      </c>
    </row>
    <row r="77" spans="1:3" x14ac:dyDescent="0.2">
      <c r="A77">
        <v>107.50639160802807</v>
      </c>
      <c r="B77">
        <v>103.95675841427483</v>
      </c>
      <c r="C77">
        <v>-0.59509593011668471</v>
      </c>
    </row>
    <row r="78" spans="1:3" x14ac:dyDescent="0.2">
      <c r="A78">
        <v>127.08265717277752</v>
      </c>
      <c r="B78">
        <v>169.3804463870361</v>
      </c>
      <c r="C78">
        <v>-1.1878718300195601E-2</v>
      </c>
    </row>
    <row r="79" spans="1:3" x14ac:dyDescent="0.2">
      <c r="A79">
        <v>81.053472481311189</v>
      </c>
      <c r="B79">
        <v>101.53428539917151</v>
      </c>
      <c r="C79">
        <v>6.1905497805669896</v>
      </c>
    </row>
    <row r="80" spans="1:3" x14ac:dyDescent="0.2">
      <c r="A80">
        <v>99.365658387326491</v>
      </c>
      <c r="B80">
        <v>101.34526899693022</v>
      </c>
      <c r="C80">
        <v>-3.2754773591999964</v>
      </c>
    </row>
    <row r="81" spans="1:3" x14ac:dyDescent="0.2">
      <c r="A81">
        <v>89.805466897210181</v>
      </c>
      <c r="B81">
        <v>95.362533225656065</v>
      </c>
      <c r="C81">
        <v>6.7063502950542642</v>
      </c>
    </row>
    <row r="82" spans="1:3" x14ac:dyDescent="0.2">
      <c r="A82">
        <v>68.194869238546829</v>
      </c>
      <c r="B82">
        <v>69.696524734066756</v>
      </c>
      <c r="C82">
        <v>1.5185285710380469</v>
      </c>
    </row>
    <row r="83" spans="1:3" x14ac:dyDescent="0.2">
      <c r="A83">
        <v>52.198795538256789</v>
      </c>
      <c r="B83">
        <v>71.527925629359146</v>
      </c>
      <c r="C83">
        <v>-5.3935284740939338</v>
      </c>
    </row>
    <row r="84" spans="1:3" x14ac:dyDescent="0.2">
      <c r="A84">
        <v>116.65077895135569</v>
      </c>
      <c r="B84">
        <v>97.371683671261337</v>
      </c>
      <c r="C84">
        <v>-3.4206822912087986</v>
      </c>
    </row>
    <row r="85" spans="1:3" x14ac:dyDescent="0.2">
      <c r="A85">
        <v>155.24384684696946</v>
      </c>
      <c r="B85">
        <v>149.02244015606615</v>
      </c>
      <c r="C85">
        <v>4.0883450440766467</v>
      </c>
    </row>
    <row r="86" spans="1:3" x14ac:dyDescent="0.2">
      <c r="A86">
        <v>182.78205060072904</v>
      </c>
      <c r="B86">
        <v>198.33733499255803</v>
      </c>
      <c r="C86">
        <v>1.9534566629662464</v>
      </c>
    </row>
    <row r="87" spans="1:3" x14ac:dyDescent="0.2">
      <c r="A87">
        <v>193.34794150658664</v>
      </c>
      <c r="B87">
        <v>204.40472747809153</v>
      </c>
      <c r="C87">
        <v>-7.1367584335638057</v>
      </c>
    </row>
    <row r="88" spans="1:3" x14ac:dyDescent="0.2">
      <c r="A88">
        <v>61.800484385926779</v>
      </c>
      <c r="B88">
        <v>64.234631316671553</v>
      </c>
      <c r="C88">
        <v>6.7831867404034796</v>
      </c>
    </row>
    <row r="89" spans="1:3" x14ac:dyDescent="0.2">
      <c r="A89">
        <v>81.029245092421931</v>
      </c>
      <c r="B89">
        <v>83.867930385972926</v>
      </c>
      <c r="C89">
        <v>2.6344541178358938</v>
      </c>
    </row>
    <row r="90" spans="1:3" x14ac:dyDescent="0.2">
      <c r="A90">
        <v>147.61812643000721</v>
      </c>
      <c r="B90">
        <v>148.82980491794308</v>
      </c>
      <c r="C90">
        <v>-1.76414037797894</v>
      </c>
    </row>
    <row r="91" spans="1:3" x14ac:dyDescent="0.2">
      <c r="A91">
        <v>373.80091097357263</v>
      </c>
      <c r="B91">
        <v>345.92993798997412</v>
      </c>
      <c r="C91">
        <v>-7.1917135275143096</v>
      </c>
    </row>
    <row r="92" spans="1:3" x14ac:dyDescent="0.2">
      <c r="A92">
        <v>246.06153997117985</v>
      </c>
      <c r="B92">
        <v>318.38556548027702</v>
      </c>
      <c r="C92">
        <v>-2.1348017427348154</v>
      </c>
    </row>
    <row r="93" spans="1:3" x14ac:dyDescent="0.2">
      <c r="A93">
        <v>93.374744927282194</v>
      </c>
      <c r="B93">
        <v>99.942415197271529</v>
      </c>
      <c r="C93">
        <v>10.046213543960292</v>
      </c>
    </row>
    <row r="94" spans="1:3" x14ac:dyDescent="0.2">
      <c r="A94">
        <v>42.320665182096207</v>
      </c>
      <c r="B94">
        <v>22.234275784456937</v>
      </c>
      <c r="C94">
        <v>9.3432204036362876</v>
      </c>
    </row>
    <row r="95" spans="1:3" x14ac:dyDescent="0.2">
      <c r="A95">
        <v>26.905217700980444</v>
      </c>
      <c r="B95">
        <v>10.085407980348894</v>
      </c>
      <c r="C95">
        <v>5.4829166813197716</v>
      </c>
    </row>
    <row r="96" spans="1:3" x14ac:dyDescent="0.2">
      <c r="A96">
        <v>12.202227767356177</v>
      </c>
      <c r="B96">
        <v>4.092438097638107</v>
      </c>
      <c r="C96">
        <v>5.7139791607465185</v>
      </c>
    </row>
    <row r="97" spans="1:3" x14ac:dyDescent="0.2">
      <c r="A97">
        <v>1.6589714632843311</v>
      </c>
      <c r="B97">
        <v>3.320400272112467</v>
      </c>
      <c r="C97">
        <v>-2.8059049445340989</v>
      </c>
    </row>
    <row r="98" spans="1:3" x14ac:dyDescent="0.2">
      <c r="A98">
        <v>11.927921804541342</v>
      </c>
      <c r="B98">
        <v>0.15552042241597785</v>
      </c>
      <c r="C98">
        <v>5.2554288175342023</v>
      </c>
    </row>
    <row r="99" spans="1:3" x14ac:dyDescent="0.2">
      <c r="A99">
        <v>14.067665978755528</v>
      </c>
      <c r="B99">
        <v>0.52719654472901389</v>
      </c>
      <c r="C99">
        <v>7.8044155062608311</v>
      </c>
    </row>
    <row r="100" spans="1:3" x14ac:dyDescent="0.2">
      <c r="A100">
        <v>1.8194470812705532</v>
      </c>
      <c r="B100">
        <v>0.88115543282498709</v>
      </c>
      <c r="C100">
        <v>3.8852165324513521</v>
      </c>
    </row>
    <row r="101" spans="1:3" x14ac:dyDescent="0.2">
      <c r="A101">
        <v>-1.5264822918219068</v>
      </c>
      <c r="B101">
        <v>-1.1342758392283159</v>
      </c>
      <c r="C101">
        <v>-3.4714657590658504</v>
      </c>
    </row>
    <row r="102" spans="1:3" x14ac:dyDescent="0.2">
      <c r="A102">
        <v>-9.0050138982380901</v>
      </c>
      <c r="B102">
        <v>-0.15473501809912804</v>
      </c>
      <c r="C102">
        <v>-0.76817305069774022</v>
      </c>
    </row>
    <row r="103" spans="1:3" x14ac:dyDescent="0.2">
      <c r="A103">
        <v>-4.8623380857289789</v>
      </c>
      <c r="B103">
        <v>-1.0710808325656407</v>
      </c>
      <c r="C103">
        <v>-4.3538449429487258</v>
      </c>
    </row>
    <row r="104" spans="1:3" x14ac:dyDescent="0.2">
      <c r="A104">
        <v>44.733157845556804</v>
      </c>
      <c r="B104">
        <v>23.00675082301553</v>
      </c>
      <c r="C104">
        <v>-11.736301176306085</v>
      </c>
    </row>
    <row r="105" spans="1:3" x14ac:dyDescent="0.2">
      <c r="A105">
        <v>40.122642019364108</v>
      </c>
      <c r="B105">
        <v>12.612899364852881</v>
      </c>
      <c r="C105">
        <v>8.3853611349502089</v>
      </c>
    </row>
    <row r="106" spans="1:3" x14ac:dyDescent="0.2">
      <c r="A106">
        <v>21.685131729164198</v>
      </c>
      <c r="B106">
        <v>4.3210032950229849</v>
      </c>
      <c r="C106">
        <v>8.6444596573111099</v>
      </c>
    </row>
    <row r="107" spans="1:3" x14ac:dyDescent="0.2">
      <c r="A107">
        <v>25.535455146842878</v>
      </c>
      <c r="B107">
        <v>9.2047251761126603</v>
      </c>
      <c r="C107">
        <v>8.4815851180364277</v>
      </c>
    </row>
    <row r="108" spans="1:3" x14ac:dyDescent="0.2">
      <c r="A108">
        <v>18.598718865810682</v>
      </c>
      <c r="B108">
        <v>10.343889842903042</v>
      </c>
      <c r="C108">
        <v>7.7397533856149892</v>
      </c>
    </row>
    <row r="109" spans="1:3" x14ac:dyDescent="0.2">
      <c r="A109">
        <v>24.289968480342239</v>
      </c>
      <c r="B109">
        <v>13.369058130593992</v>
      </c>
      <c r="C109">
        <v>8.6247885329713725</v>
      </c>
    </row>
    <row r="110" spans="1:3" x14ac:dyDescent="0.2">
      <c r="A110">
        <v>10.278500787710598</v>
      </c>
      <c r="B110">
        <v>20.647545811368452</v>
      </c>
      <c r="C110">
        <v>3.9770880075804982</v>
      </c>
    </row>
    <row r="111" spans="1:3" x14ac:dyDescent="0.2">
      <c r="A111">
        <v>14.414935702638587</v>
      </c>
      <c r="B111">
        <v>15.302277349745808</v>
      </c>
      <c r="C111">
        <v>-6.1009024668475575</v>
      </c>
    </row>
    <row r="112" spans="1:3" x14ac:dyDescent="0.2">
      <c r="A112">
        <v>28.285497507635071</v>
      </c>
      <c r="B112">
        <v>20.256950304244725</v>
      </c>
      <c r="C112">
        <v>9.6449513795304753</v>
      </c>
    </row>
    <row r="113" spans="1:3" x14ac:dyDescent="0.2">
      <c r="A113">
        <v>26.453153433240217</v>
      </c>
      <c r="B113">
        <v>21.753396079568343</v>
      </c>
      <c r="C113">
        <v>5.830618751654626</v>
      </c>
    </row>
    <row r="114" spans="1:3" x14ac:dyDescent="0.2">
      <c r="A114">
        <v>31.791690160780206</v>
      </c>
      <c r="B114">
        <v>21.034514551606343</v>
      </c>
      <c r="C114">
        <v>-1.0317244834940453</v>
      </c>
    </row>
    <row r="115" spans="1:3" x14ac:dyDescent="0.2">
      <c r="A115">
        <v>20.170581415553102</v>
      </c>
      <c r="B115">
        <v>21.976790997901354</v>
      </c>
      <c r="C115">
        <v>2.3768515374960941</v>
      </c>
    </row>
    <row r="116" spans="1:3" x14ac:dyDescent="0.2">
      <c r="A116">
        <v>23.051032631559565</v>
      </c>
      <c r="B116">
        <v>33.270746527740556</v>
      </c>
      <c r="C116">
        <v>-2.544720431748182</v>
      </c>
    </row>
    <row r="117" spans="1:3" x14ac:dyDescent="0.2">
      <c r="A117">
        <v>27.453683820863972</v>
      </c>
      <c r="B117">
        <v>25.684117052971178</v>
      </c>
      <c r="C117">
        <v>2.6945291345379374</v>
      </c>
    </row>
    <row r="118" spans="1:3" x14ac:dyDescent="0.2">
      <c r="A118">
        <v>25.209792469856751</v>
      </c>
      <c r="B118">
        <v>32.406416208649077</v>
      </c>
      <c r="C118">
        <v>-2.1022715363512745</v>
      </c>
    </row>
    <row r="119" spans="1:3" x14ac:dyDescent="0.2">
      <c r="A119">
        <v>31.184650937374059</v>
      </c>
      <c r="B119">
        <v>23.74522902103573</v>
      </c>
      <c r="C119">
        <v>2.6336045636703886</v>
      </c>
    </row>
    <row r="120" spans="1:3" x14ac:dyDescent="0.2">
      <c r="A120">
        <v>6.8074833843223104</v>
      </c>
      <c r="B120">
        <v>29.379062453765759</v>
      </c>
      <c r="C120">
        <v>-2.5467456173146275</v>
      </c>
    </row>
    <row r="121" spans="1:3" x14ac:dyDescent="0.2">
      <c r="A121" s="14">
        <v>37.475449464808719</v>
      </c>
      <c r="B121" s="14">
        <v>42.892325156265265</v>
      </c>
      <c r="C121" s="14">
        <v>-462.4977727412379</v>
      </c>
    </row>
    <row r="122" spans="1:3" x14ac:dyDescent="0.2">
      <c r="A122" s="14">
        <v>55.424985593675302</v>
      </c>
      <c r="B122" s="14">
        <v>35.076316693299425</v>
      </c>
      <c r="C122" s="14">
        <v>450.09147836981833</v>
      </c>
    </row>
    <row r="123" spans="1:3" x14ac:dyDescent="0.2">
      <c r="A123" s="14">
        <v>38.369217010744094</v>
      </c>
      <c r="B123" s="14">
        <v>39.480434103343498</v>
      </c>
      <c r="C123" s="14">
        <v>9.9318608060388058</v>
      </c>
    </row>
    <row r="124" spans="1:3" x14ac:dyDescent="0.2">
      <c r="A124" s="14">
        <v>46.279582320985213</v>
      </c>
      <c r="B124" s="14">
        <v>54.482556428591167</v>
      </c>
      <c r="C124" s="14">
        <v>5.1357149203473895</v>
      </c>
    </row>
    <row r="125" spans="1:3" x14ac:dyDescent="0.2">
      <c r="A125" s="14">
        <v>74.001009906022119</v>
      </c>
      <c r="B125" s="14">
        <v>84.796450496250046</v>
      </c>
      <c r="C125" s="14">
        <v>-1.6241193261143039</v>
      </c>
    </row>
  </sheetData>
  <mergeCells count="2">
    <mergeCell ref="F6:G6"/>
    <mergeCell ref="F10:G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FCFB1-D3BB-6D48-93D6-C042AA1E180A}">
  <dimension ref="A2:Z122"/>
  <sheetViews>
    <sheetView zoomScale="116" workbookViewId="0">
      <selection activeCell="C129" sqref="C129"/>
    </sheetView>
  </sheetViews>
  <sheetFormatPr baseColWidth="10" defaultRowHeight="16" x14ac:dyDescent="0.2"/>
  <sheetData>
    <row r="2" spans="1:23" x14ac:dyDescent="0.2">
      <c r="A2" t="s">
        <v>37</v>
      </c>
      <c r="B2" t="s">
        <v>38</v>
      </c>
      <c r="C2" t="s">
        <v>39</v>
      </c>
    </row>
    <row r="3" spans="1:23" ht="32" x14ac:dyDescent="0.4">
      <c r="A3">
        <v>43.218249644687745</v>
      </c>
      <c r="B3">
        <v>0.7680983110130768</v>
      </c>
      <c r="C3">
        <v>29.587126099897354</v>
      </c>
      <c r="R3" s="39" t="s">
        <v>382</v>
      </c>
    </row>
    <row r="4" spans="1:23" ht="17" thickBot="1" x14ac:dyDescent="0.25">
      <c r="A4">
        <v>54.800462700774411</v>
      </c>
      <c r="B4">
        <v>10.407998863751899</v>
      </c>
      <c r="C4">
        <v>33.934704497035284</v>
      </c>
    </row>
    <row r="5" spans="1:23" x14ac:dyDescent="0.2">
      <c r="A5">
        <v>64.369890514596406</v>
      </c>
      <c r="B5">
        <v>5.1236763677227515</v>
      </c>
      <c r="C5">
        <v>40.878759106353435</v>
      </c>
      <c r="E5" s="21" t="s">
        <v>45</v>
      </c>
      <c r="F5" s="21"/>
      <c r="G5" s="3" t="s">
        <v>25</v>
      </c>
    </row>
    <row r="6" spans="1:23" x14ac:dyDescent="0.2">
      <c r="A6">
        <v>39.416555285423094</v>
      </c>
      <c r="B6">
        <v>8.9479259493533192</v>
      </c>
      <c r="C6">
        <v>29.594550398167563</v>
      </c>
      <c r="E6" s="45" t="s">
        <v>17</v>
      </c>
      <c r="F6" s="45">
        <v>-17.809970529859385</v>
      </c>
      <c r="G6" s="9">
        <v>3.5515862964649931E-8</v>
      </c>
      <c r="R6" t="s">
        <v>6</v>
      </c>
    </row>
    <row r="7" spans="1:23" ht="17" thickBot="1" x14ac:dyDescent="0.25">
      <c r="A7">
        <v>36.716518302061907</v>
      </c>
      <c r="B7">
        <v>12.955055434130713</v>
      </c>
      <c r="C7">
        <v>28.807662759598074</v>
      </c>
      <c r="E7" s="46" t="s">
        <v>30</v>
      </c>
      <c r="F7" s="46">
        <v>1.0692840525971787</v>
      </c>
      <c r="G7" s="5">
        <v>7.8180650036853528E-104</v>
      </c>
    </row>
    <row r="8" spans="1:23" ht="17" thickBot="1" x14ac:dyDescent="0.25">
      <c r="A8">
        <v>38.431851239745995</v>
      </c>
      <c r="B8">
        <v>6.7930619779950518</v>
      </c>
      <c r="C8">
        <v>21.15943956413755</v>
      </c>
      <c r="R8" s="48" t="s">
        <v>7</v>
      </c>
      <c r="S8" s="48"/>
    </row>
    <row r="9" spans="1:23" x14ac:dyDescent="0.2">
      <c r="A9">
        <v>52.818558462847065</v>
      </c>
      <c r="B9">
        <v>7.7478073382618362</v>
      </c>
      <c r="C9">
        <v>23.272993452714807</v>
      </c>
      <c r="E9" s="21" t="s">
        <v>44</v>
      </c>
      <c r="F9" s="21"/>
      <c r="G9" s="3" t="s">
        <v>25</v>
      </c>
      <c r="R9" s="45" t="s">
        <v>8</v>
      </c>
      <c r="S9" s="45">
        <v>0.99061127467696031</v>
      </c>
    </row>
    <row r="10" spans="1:23" x14ac:dyDescent="0.2">
      <c r="A10">
        <v>50.809462525475979</v>
      </c>
      <c r="B10">
        <v>4.9271049006780032</v>
      </c>
      <c r="C10">
        <v>22.967105726598902</v>
      </c>
      <c r="E10" s="45" t="s">
        <v>17</v>
      </c>
      <c r="F10" s="45">
        <v>11.931207906410872</v>
      </c>
      <c r="G10" s="9">
        <v>9.0281958633896792E-2</v>
      </c>
      <c r="R10" s="45" t="s">
        <v>9</v>
      </c>
      <c r="S10" s="45">
        <v>0.9813106975171122</v>
      </c>
    </row>
    <row r="11" spans="1:23" ht="17" thickBot="1" x14ac:dyDescent="0.25">
      <c r="A11">
        <v>45.939974734311129</v>
      </c>
      <c r="B11">
        <v>7.9963156342998332</v>
      </c>
      <c r="C11">
        <v>21.472955448821374</v>
      </c>
      <c r="E11" s="46" t="s">
        <v>30</v>
      </c>
      <c r="F11" s="46">
        <v>-4.0199165608606081E-3</v>
      </c>
      <c r="G11" s="5">
        <v>0.89847431653211873</v>
      </c>
      <c r="R11" s="45" t="s">
        <v>10</v>
      </c>
      <c r="S11" s="45">
        <v>0.98115231359776567</v>
      </c>
    </row>
    <row r="12" spans="1:23" x14ac:dyDescent="0.2">
      <c r="A12">
        <v>-0.39840690148746916</v>
      </c>
      <c r="B12">
        <v>8.3155826653793952</v>
      </c>
      <c r="C12">
        <v>17.691241971371596</v>
      </c>
      <c r="R12" s="45" t="s">
        <v>11</v>
      </c>
      <c r="S12" s="45">
        <v>26.595972121970362</v>
      </c>
    </row>
    <row r="13" spans="1:23" ht="17" thickBot="1" x14ac:dyDescent="0.25">
      <c r="A13">
        <v>-12.528392319450532</v>
      </c>
      <c r="B13">
        <v>5.1342994941723674</v>
      </c>
      <c r="C13">
        <v>-0.26317189777405048</v>
      </c>
      <c r="R13" s="46" t="s">
        <v>12</v>
      </c>
      <c r="S13" s="46">
        <v>120</v>
      </c>
    </row>
    <row r="14" spans="1:23" x14ac:dyDescent="0.2">
      <c r="A14">
        <v>-9.6587202690633589</v>
      </c>
      <c r="B14">
        <v>14.441576822198243</v>
      </c>
      <c r="C14">
        <v>-1.5192800032618692</v>
      </c>
    </row>
    <row r="15" spans="1:23" ht="17" thickBot="1" x14ac:dyDescent="0.25">
      <c r="A15">
        <v>-18.950721645482815</v>
      </c>
      <c r="B15">
        <v>15.694255117187694</v>
      </c>
      <c r="C15">
        <v>-12.292200523509145</v>
      </c>
      <c r="R15" t="s">
        <v>13</v>
      </c>
    </row>
    <row r="16" spans="1:23" x14ac:dyDescent="0.2">
      <c r="A16">
        <v>14.814465576704627</v>
      </c>
      <c r="B16">
        <v>30.349128982001261</v>
      </c>
      <c r="C16">
        <v>-21.777200751229842</v>
      </c>
      <c r="R16" s="47"/>
      <c r="S16" s="47" t="s">
        <v>18</v>
      </c>
      <c r="T16" s="47" t="s">
        <v>19</v>
      </c>
      <c r="U16" s="47" t="s">
        <v>20</v>
      </c>
      <c r="V16" s="47" t="s">
        <v>21</v>
      </c>
      <c r="W16" s="47" t="s">
        <v>22</v>
      </c>
    </row>
    <row r="17" spans="1:26" x14ac:dyDescent="0.2">
      <c r="A17">
        <v>43.247552799092759</v>
      </c>
      <c r="B17">
        <v>53.600177865846277</v>
      </c>
      <c r="C17">
        <v>5.9886497672625438</v>
      </c>
      <c r="R17" s="45" t="s">
        <v>14</v>
      </c>
      <c r="S17" s="45">
        <v>1</v>
      </c>
      <c r="T17" s="45">
        <v>4382553.0875259945</v>
      </c>
      <c r="U17" s="45">
        <v>4382553.0875259945</v>
      </c>
      <c r="V17" s="45">
        <v>6195.7722827292391</v>
      </c>
      <c r="W17" s="45">
        <v>7.8180650036853528E-104</v>
      </c>
    </row>
    <row r="18" spans="1:26" x14ac:dyDescent="0.2">
      <c r="A18">
        <v>48.086312559237676</v>
      </c>
      <c r="B18">
        <v>39.82850640744573</v>
      </c>
      <c r="C18">
        <v>9.075292690063641</v>
      </c>
      <c r="R18" s="45" t="s">
        <v>15</v>
      </c>
      <c r="S18" s="45">
        <v>118</v>
      </c>
      <c r="T18" s="45">
        <v>83466.79650728972</v>
      </c>
      <c r="U18" s="45">
        <v>707.34573311262477</v>
      </c>
      <c r="V18" s="45"/>
      <c r="W18" s="45"/>
    </row>
    <row r="19" spans="1:26" ht="17" thickBot="1" x14ac:dyDescent="0.25">
      <c r="A19">
        <v>43.825493093115497</v>
      </c>
      <c r="B19">
        <v>48.553919965353032</v>
      </c>
      <c r="C19">
        <v>19.020760895438116</v>
      </c>
      <c r="R19" s="46" t="s">
        <v>16</v>
      </c>
      <c r="S19" s="46">
        <v>119</v>
      </c>
      <c r="T19" s="46">
        <v>4466019.8840332842</v>
      </c>
      <c r="U19" s="46"/>
      <c r="V19" s="46"/>
      <c r="W19" s="46"/>
    </row>
    <row r="20" spans="1:26" ht="17" thickBot="1" x14ac:dyDescent="0.25">
      <c r="A20">
        <v>16.101177020720314</v>
      </c>
      <c r="B20">
        <v>20.988066436409625</v>
      </c>
      <c r="C20">
        <v>29.995664221356577</v>
      </c>
    </row>
    <row r="21" spans="1:26" x14ac:dyDescent="0.2">
      <c r="A21">
        <v>-3.3878578749273913</v>
      </c>
      <c r="B21">
        <v>-19.488635210653271</v>
      </c>
      <c r="C21">
        <v>20.857278356183784</v>
      </c>
      <c r="R21" s="47"/>
      <c r="S21" s="47" t="s">
        <v>23</v>
      </c>
      <c r="T21" s="47" t="s">
        <v>11</v>
      </c>
      <c r="U21" s="47" t="s">
        <v>24</v>
      </c>
      <c r="V21" s="47" t="s">
        <v>25</v>
      </c>
      <c r="W21" s="47" t="s">
        <v>26</v>
      </c>
      <c r="X21" s="47" t="s">
        <v>27</v>
      </c>
      <c r="Y21" s="47" t="s">
        <v>28</v>
      </c>
      <c r="Z21" s="47" t="s">
        <v>29</v>
      </c>
    </row>
    <row r="22" spans="1:26" x14ac:dyDescent="0.2">
      <c r="A22">
        <v>8.7890361560583941</v>
      </c>
      <c r="B22">
        <v>-15.082288973458091</v>
      </c>
      <c r="C22">
        <v>27.695975452347632</v>
      </c>
      <c r="R22" s="45" t="s">
        <v>17</v>
      </c>
      <c r="S22" s="45">
        <v>-17.809970529859385</v>
      </c>
      <c r="T22" s="45">
        <v>3.0185260502375884</v>
      </c>
      <c r="U22" s="45">
        <v>-5.9002209136003847</v>
      </c>
      <c r="V22" s="45">
        <v>3.5515862964649931E-8</v>
      </c>
      <c r="W22" s="45">
        <v>-23.787473900852433</v>
      </c>
      <c r="X22" s="45">
        <v>-11.832467158866336</v>
      </c>
      <c r="Y22" s="45">
        <v>-23.787473900852433</v>
      </c>
      <c r="Z22" s="45">
        <v>-11.832467158866336</v>
      </c>
    </row>
    <row r="23" spans="1:26" ht="17" thickBot="1" x14ac:dyDescent="0.25">
      <c r="A23">
        <v>11.08664221093818</v>
      </c>
      <c r="B23">
        <v>-29.044763046836053</v>
      </c>
      <c r="C23">
        <v>28.181826567212198</v>
      </c>
      <c r="R23" s="46" t="s">
        <v>30</v>
      </c>
      <c r="S23" s="46">
        <v>1.0692840525971787</v>
      </c>
      <c r="T23" s="46">
        <v>1.3584553422506756E-2</v>
      </c>
      <c r="U23" s="46">
        <v>78.713228130532386</v>
      </c>
      <c r="V23" s="46">
        <v>7.8180650036853528E-104</v>
      </c>
      <c r="W23" s="46">
        <v>1.0423829384358225</v>
      </c>
      <c r="X23" s="46">
        <v>1.0961851667585349</v>
      </c>
      <c r="Y23" s="46">
        <v>1.0423829384358225</v>
      </c>
      <c r="Z23" s="46">
        <v>1.0961851667585349</v>
      </c>
    </row>
    <row r="24" spans="1:26" x14ac:dyDescent="0.2">
      <c r="A24">
        <v>24.674560251499678</v>
      </c>
      <c r="B24">
        <v>-19.982335746483315</v>
      </c>
      <c r="C24">
        <v>25.238246626153149</v>
      </c>
    </row>
    <row r="25" spans="1:26" x14ac:dyDescent="0.2">
      <c r="A25">
        <v>27.117861441196212</v>
      </c>
      <c r="B25">
        <v>-5.698071503895008</v>
      </c>
      <c r="C25">
        <v>22.252281632795601</v>
      </c>
    </row>
    <row r="26" spans="1:26" x14ac:dyDescent="0.2">
      <c r="A26">
        <v>14.131794007107068</v>
      </c>
      <c r="B26">
        <v>-4.870466850828592</v>
      </c>
      <c r="C26">
        <v>18.654116336992388</v>
      </c>
    </row>
    <row r="27" spans="1:26" ht="32" x14ac:dyDescent="0.4">
      <c r="A27">
        <v>18.776663508047342</v>
      </c>
      <c r="B27">
        <v>-7.6719378495997859</v>
      </c>
      <c r="C27">
        <v>17.151704529520018</v>
      </c>
      <c r="R27" s="39" t="s">
        <v>381</v>
      </c>
    </row>
    <row r="28" spans="1:26" x14ac:dyDescent="0.2">
      <c r="A28">
        <v>15.357810609275013</v>
      </c>
      <c r="B28">
        <v>-3.9772970519244666</v>
      </c>
      <c r="C28">
        <v>22.076040551859677</v>
      </c>
    </row>
    <row r="29" spans="1:26" x14ac:dyDescent="0.2">
      <c r="A29">
        <v>4.9215467204250629</v>
      </c>
      <c r="B29">
        <v>0</v>
      </c>
      <c r="C29">
        <v>13.14163906655974</v>
      </c>
    </row>
    <row r="30" spans="1:26" x14ac:dyDescent="0.2">
      <c r="A30">
        <v>-17.367200414594031</v>
      </c>
      <c r="B30">
        <v>-13.965422824834661</v>
      </c>
      <c r="C30">
        <v>-0.90465497535276995</v>
      </c>
    </row>
    <row r="31" spans="1:26" x14ac:dyDescent="0.2">
      <c r="A31">
        <v>-20.174505670431309</v>
      </c>
      <c r="B31">
        <v>-23.875959396085733</v>
      </c>
      <c r="C31">
        <v>-10.282051400896464</v>
      </c>
      <c r="R31" t="s">
        <v>6</v>
      </c>
    </row>
    <row r="32" spans="1:26" ht="17" thickBot="1" x14ac:dyDescent="0.25">
      <c r="A32">
        <v>-8.8217084148890734</v>
      </c>
      <c r="B32">
        <v>-12.775176883327077</v>
      </c>
      <c r="C32">
        <v>-10.195604204738906</v>
      </c>
    </row>
    <row r="33" spans="1:26" x14ac:dyDescent="0.2">
      <c r="A33">
        <v>-6.6174008226310477</v>
      </c>
      <c r="B33">
        <v>-25.849825741790511</v>
      </c>
      <c r="C33">
        <v>1.627146935733137</v>
      </c>
      <c r="R33" s="48" t="s">
        <v>7</v>
      </c>
      <c r="S33" s="48"/>
    </row>
    <row r="34" spans="1:26" x14ac:dyDescent="0.2">
      <c r="A34">
        <v>10.153641921942302</v>
      </c>
      <c r="B34">
        <v>-5.0381024292352805</v>
      </c>
      <c r="C34">
        <v>13.078081975690736</v>
      </c>
      <c r="R34" s="45" t="s">
        <v>8</v>
      </c>
      <c r="S34" s="45">
        <v>1.1770012889597404E-2</v>
      </c>
    </row>
    <row r="35" spans="1:26" x14ac:dyDescent="0.2">
      <c r="A35">
        <v>21.54564232502274</v>
      </c>
      <c r="B35">
        <v>13.938171042909531</v>
      </c>
      <c r="C35">
        <v>17.275648848783121</v>
      </c>
      <c r="R35" s="45" t="s">
        <v>9</v>
      </c>
      <c r="S35" s="45">
        <v>1.3853320342128902E-4</v>
      </c>
    </row>
    <row r="36" spans="1:26" x14ac:dyDescent="0.2">
      <c r="A36">
        <v>24.886878299260573</v>
      </c>
      <c r="B36">
        <v>4.5072434512448467</v>
      </c>
      <c r="C36">
        <v>19.679285606426333</v>
      </c>
      <c r="R36" s="45" t="s">
        <v>10</v>
      </c>
      <c r="S36" s="45">
        <v>-8.3348690575666667E-3</v>
      </c>
    </row>
    <row r="37" spans="1:26" x14ac:dyDescent="0.2">
      <c r="A37">
        <v>20.51308764150086</v>
      </c>
      <c r="B37">
        <v>15.880749472302824</v>
      </c>
      <c r="C37">
        <v>12.389865937285904</v>
      </c>
      <c r="R37" s="45" t="s">
        <v>11</v>
      </c>
      <c r="S37" s="45">
        <v>61.551623930154001</v>
      </c>
    </row>
    <row r="38" spans="1:26" ht="17" thickBot="1" x14ac:dyDescent="0.25">
      <c r="A38">
        <v>27.955898364144538</v>
      </c>
      <c r="B38">
        <v>11.628628236534411</v>
      </c>
      <c r="C38">
        <v>11.888764001387386</v>
      </c>
      <c r="R38" s="46" t="s">
        <v>12</v>
      </c>
      <c r="S38" s="46">
        <v>120</v>
      </c>
    </row>
    <row r="39" spans="1:26" x14ac:dyDescent="0.2">
      <c r="A39">
        <v>9.8893896283714255</v>
      </c>
      <c r="B39">
        <v>5.718065360687774</v>
      </c>
      <c r="C39">
        <v>12.669125277158244</v>
      </c>
    </row>
    <row r="40" spans="1:26" ht="17" thickBot="1" x14ac:dyDescent="0.25">
      <c r="A40">
        <v>25.894964271722642</v>
      </c>
      <c r="B40">
        <v>5.7223414327474131</v>
      </c>
      <c r="C40">
        <v>10.767344135631163</v>
      </c>
      <c r="R40" t="s">
        <v>13</v>
      </c>
    </row>
    <row r="41" spans="1:26" x14ac:dyDescent="0.2">
      <c r="A41">
        <v>45.79041687252365</v>
      </c>
      <c r="B41">
        <v>11.90473410019095</v>
      </c>
      <c r="C41">
        <v>11.556250192548134</v>
      </c>
      <c r="R41" s="47"/>
      <c r="S41" s="47" t="s">
        <v>18</v>
      </c>
      <c r="T41" s="47" t="s">
        <v>19</v>
      </c>
      <c r="U41" s="47" t="s">
        <v>20</v>
      </c>
      <c r="V41" s="47" t="s">
        <v>21</v>
      </c>
      <c r="W41" s="47" t="s">
        <v>22</v>
      </c>
    </row>
    <row r="42" spans="1:26" x14ac:dyDescent="0.2">
      <c r="A42">
        <v>55.645912907408146</v>
      </c>
      <c r="B42">
        <v>11.455660193537653</v>
      </c>
      <c r="C42">
        <v>7.1164168187340948</v>
      </c>
      <c r="R42" s="45" t="s">
        <v>14</v>
      </c>
      <c r="S42" s="45">
        <v>1</v>
      </c>
      <c r="T42" s="45">
        <v>61.940553742751945</v>
      </c>
      <c r="U42" s="45">
        <v>61.940553742751945</v>
      </c>
      <c r="V42" s="45">
        <v>1.6349182908393725E-2</v>
      </c>
      <c r="W42" s="45">
        <v>0.8984743165321194</v>
      </c>
    </row>
    <row r="43" spans="1:26" x14ac:dyDescent="0.2">
      <c r="A43">
        <v>79.360259374275273</v>
      </c>
      <c r="B43">
        <v>8.9277238986255725</v>
      </c>
      <c r="C43">
        <v>16.181035100704833</v>
      </c>
      <c r="R43" s="45" t="s">
        <v>15</v>
      </c>
      <c r="S43" s="45">
        <v>118</v>
      </c>
      <c r="T43" s="45">
        <v>447055.08419581462</v>
      </c>
      <c r="U43" s="45">
        <v>3788.602408439107</v>
      </c>
      <c r="V43" s="45"/>
      <c r="W43" s="45"/>
    </row>
    <row r="44" spans="1:26" ht="17" thickBot="1" x14ac:dyDescent="0.25">
      <c r="A44">
        <v>72.709175594169565</v>
      </c>
      <c r="B44">
        <v>24.334331203438708</v>
      </c>
      <c r="C44">
        <v>7.8233863280496863</v>
      </c>
      <c r="R44" s="46" t="s">
        <v>16</v>
      </c>
      <c r="S44" s="46">
        <v>119</v>
      </c>
      <c r="T44" s="46">
        <v>447117.02474955737</v>
      </c>
      <c r="U44" s="46"/>
      <c r="V44" s="46"/>
      <c r="W44" s="46"/>
    </row>
    <row r="45" spans="1:26" ht="17" thickBot="1" x14ac:dyDescent="0.25">
      <c r="A45">
        <v>84.560464661809846</v>
      </c>
      <c r="B45">
        <v>35.090720969359879</v>
      </c>
      <c r="C45">
        <v>15.280126392575077</v>
      </c>
    </row>
    <row r="46" spans="1:26" x14ac:dyDescent="0.2">
      <c r="A46">
        <v>85.703904620207894</v>
      </c>
      <c r="B46">
        <v>46.685320478559333</v>
      </c>
      <c r="C46">
        <v>26.510170883631723</v>
      </c>
      <c r="R46" s="47"/>
      <c r="S46" s="47" t="s">
        <v>23</v>
      </c>
      <c r="T46" s="47" t="s">
        <v>11</v>
      </c>
      <c r="U46" s="47" t="s">
        <v>24</v>
      </c>
      <c r="V46" s="47" t="s">
        <v>25</v>
      </c>
      <c r="W46" s="47" t="s">
        <v>26</v>
      </c>
      <c r="X46" s="47" t="s">
        <v>27</v>
      </c>
      <c r="Y46" s="47" t="s">
        <v>28</v>
      </c>
      <c r="Z46" s="47" t="s">
        <v>29</v>
      </c>
    </row>
    <row r="47" spans="1:26" x14ac:dyDescent="0.2">
      <c r="A47">
        <v>94.032098762960459</v>
      </c>
      <c r="B47">
        <v>59.303642309355098</v>
      </c>
      <c r="C47">
        <v>21.171011708432808</v>
      </c>
      <c r="R47" s="45" t="s">
        <v>17</v>
      </c>
      <c r="S47" s="45">
        <v>11.931207906410872</v>
      </c>
      <c r="T47" s="45">
        <v>6.9858390366605834</v>
      </c>
      <c r="U47" s="45">
        <v>1.7079133721515443</v>
      </c>
      <c r="V47" s="45">
        <v>9.0281958633896792E-2</v>
      </c>
      <c r="W47" s="45">
        <v>-1.9026552757759105</v>
      </c>
      <c r="X47" s="45">
        <v>25.765071088597654</v>
      </c>
      <c r="Y47" s="45">
        <v>-1.9026552757759105</v>
      </c>
      <c r="Z47" s="45">
        <v>25.765071088597654</v>
      </c>
    </row>
    <row r="48" spans="1:26" ht="17" thickBot="1" x14ac:dyDescent="0.25">
      <c r="A48">
        <v>100.84199944834546</v>
      </c>
      <c r="B48">
        <v>68.36255461301981</v>
      </c>
      <c r="C48">
        <v>23.128462035002428</v>
      </c>
      <c r="R48" s="46" t="s">
        <v>30</v>
      </c>
      <c r="S48" s="46">
        <v>-4.0199165608606081E-3</v>
      </c>
      <c r="T48" s="46">
        <v>3.1439020904616442E-2</v>
      </c>
      <c r="U48" s="46">
        <v>-0.12786392340450817</v>
      </c>
      <c r="V48" s="46">
        <v>0.89847431653211873</v>
      </c>
      <c r="W48" s="46">
        <v>-6.6277737202585382E-2</v>
      </c>
      <c r="X48" s="46">
        <v>5.823790408086417E-2</v>
      </c>
      <c r="Y48" s="46">
        <v>-6.6277737202585382E-2</v>
      </c>
      <c r="Z48" s="46">
        <v>5.823790408086417E-2</v>
      </c>
    </row>
    <row r="49" spans="1:3" x14ac:dyDescent="0.2">
      <c r="A49">
        <v>95.815451034022644</v>
      </c>
      <c r="B49">
        <v>74.832382720868651</v>
      </c>
      <c r="C49">
        <v>15.781494929831119</v>
      </c>
    </row>
    <row r="50" spans="1:3" x14ac:dyDescent="0.2">
      <c r="A50">
        <v>95.936256016563263</v>
      </c>
      <c r="B50">
        <v>93.411415665375941</v>
      </c>
      <c r="C50">
        <v>9.0487128862163146</v>
      </c>
    </row>
    <row r="51" spans="1:3" x14ac:dyDescent="0.2">
      <c r="A51">
        <v>79.233124026979596</v>
      </c>
      <c r="B51">
        <v>113.75276659811782</v>
      </c>
      <c r="C51">
        <v>-1.4498374399959602</v>
      </c>
    </row>
    <row r="52" spans="1:3" x14ac:dyDescent="0.2">
      <c r="A52">
        <v>76.391731155684539</v>
      </c>
      <c r="B52">
        <v>90.60082921259287</v>
      </c>
      <c r="C52">
        <v>5.0202545697198175</v>
      </c>
    </row>
    <row r="53" spans="1:3" x14ac:dyDescent="0.2">
      <c r="A53">
        <v>68.823696382923487</v>
      </c>
      <c r="B53">
        <v>71.634808067208766</v>
      </c>
      <c r="C53">
        <v>7.859027459322121</v>
      </c>
    </row>
    <row r="54" spans="1:3" x14ac:dyDescent="0.2">
      <c r="A54">
        <v>65.742603875775529</v>
      </c>
      <c r="B54">
        <v>51.968290753186253</v>
      </c>
      <c r="C54">
        <v>10.870562380941884</v>
      </c>
    </row>
    <row r="55" spans="1:3" x14ac:dyDescent="0.2">
      <c r="A55">
        <v>68.333459666320636</v>
      </c>
      <c r="B55">
        <v>31.877942013169047</v>
      </c>
      <c r="C55">
        <v>18.774887864621093</v>
      </c>
    </row>
    <row r="56" spans="1:3" x14ac:dyDescent="0.2">
      <c r="A56">
        <v>58.286272785613491</v>
      </c>
      <c r="B56">
        <v>50.010326257200788</v>
      </c>
      <c r="C56">
        <v>18.661171679376132</v>
      </c>
    </row>
    <row r="57" spans="1:3" x14ac:dyDescent="0.2">
      <c r="A57">
        <v>81.18868707320371</v>
      </c>
      <c r="B57">
        <v>73.709715432256218</v>
      </c>
      <c r="C57">
        <v>20.540078391334937</v>
      </c>
    </row>
    <row r="58" spans="1:3" x14ac:dyDescent="0.2">
      <c r="A58">
        <v>101.3158501900202</v>
      </c>
      <c r="B58">
        <v>138.03372255345394</v>
      </c>
      <c r="C58">
        <v>7.0379797817183842</v>
      </c>
    </row>
    <row r="59" spans="1:3" x14ac:dyDescent="0.2">
      <c r="A59">
        <v>108.70692251226224</v>
      </c>
      <c r="B59">
        <v>149.60032050295274</v>
      </c>
      <c r="C59">
        <v>11.878487079069089</v>
      </c>
    </row>
    <row r="60" spans="1:3" x14ac:dyDescent="0.2">
      <c r="A60">
        <v>111.18070895679209</v>
      </c>
      <c r="B60">
        <v>140.21785907983499</v>
      </c>
      <c r="C60">
        <v>13.687295539230782</v>
      </c>
    </row>
    <row r="61" spans="1:3" x14ac:dyDescent="0.2">
      <c r="A61">
        <v>79.870346978577842</v>
      </c>
      <c r="B61">
        <v>137.47363384563835</v>
      </c>
      <c r="C61">
        <v>6.1631974875114182</v>
      </c>
    </row>
    <row r="62" spans="1:3" x14ac:dyDescent="0.2">
      <c r="A62">
        <v>68.805888269112131</v>
      </c>
      <c r="B62">
        <v>83.104120085035049</v>
      </c>
      <c r="C62">
        <v>10.439466881977033</v>
      </c>
    </row>
    <row r="63" spans="1:3" x14ac:dyDescent="0.2">
      <c r="A63">
        <v>79.51548470336914</v>
      </c>
      <c r="B63">
        <v>78.976901079260386</v>
      </c>
      <c r="C63">
        <v>12.662916986342587</v>
      </c>
    </row>
    <row r="64" spans="1:3" x14ac:dyDescent="0.2">
      <c r="A64">
        <v>88.438101682791753</v>
      </c>
      <c r="B64">
        <v>91.443275740023466</v>
      </c>
      <c r="C64">
        <v>14.570931010436716</v>
      </c>
    </row>
    <row r="65" spans="1:3" x14ac:dyDescent="0.2">
      <c r="A65">
        <v>111.7717258535245</v>
      </c>
      <c r="B65">
        <v>94.368891148522138</v>
      </c>
      <c r="C65">
        <v>16.814562383081011</v>
      </c>
    </row>
    <row r="66" spans="1:3" x14ac:dyDescent="0.2">
      <c r="A66">
        <v>112.53396397381729</v>
      </c>
      <c r="B66">
        <v>98.437380644896777</v>
      </c>
      <c r="C66">
        <v>21.827069375044417</v>
      </c>
    </row>
    <row r="67" spans="1:3" x14ac:dyDescent="0.2">
      <c r="A67">
        <v>102.70731593862594</v>
      </c>
      <c r="B67">
        <v>93.477154193786305</v>
      </c>
      <c r="C67">
        <v>16.229916242822284</v>
      </c>
    </row>
    <row r="68" spans="1:3" x14ac:dyDescent="0.2">
      <c r="A68">
        <v>89.958452345373757</v>
      </c>
      <c r="B68">
        <v>75.64003764725058</v>
      </c>
      <c r="C68">
        <v>15.656674990829345</v>
      </c>
    </row>
    <row r="69" spans="1:3" x14ac:dyDescent="0.2">
      <c r="A69">
        <v>78.170814783814379</v>
      </c>
      <c r="B69">
        <v>60.713523815795867</v>
      </c>
      <c r="C69">
        <v>20.256347250587581</v>
      </c>
    </row>
    <row r="70" spans="1:3" x14ac:dyDescent="0.2">
      <c r="A70">
        <v>83.555939798265683</v>
      </c>
      <c r="B70">
        <v>64.880153473571411</v>
      </c>
      <c r="C70">
        <v>21.337337938362211</v>
      </c>
    </row>
    <row r="71" spans="1:3" x14ac:dyDescent="0.2">
      <c r="A71">
        <v>96.026864621395887</v>
      </c>
      <c r="B71">
        <v>95.872433129718715</v>
      </c>
      <c r="C71">
        <v>19.186055260321844</v>
      </c>
    </row>
    <row r="72" spans="1:3" x14ac:dyDescent="0.2">
      <c r="A72">
        <v>152.5209912696497</v>
      </c>
      <c r="B72">
        <v>135.75709438347621</v>
      </c>
      <c r="C72">
        <v>14.669146425649338</v>
      </c>
    </row>
    <row r="73" spans="1:3" x14ac:dyDescent="0.2">
      <c r="A73">
        <v>180.00368758752532</v>
      </c>
      <c r="B73">
        <v>144.70866876792812</v>
      </c>
      <c r="C73">
        <v>14.690388648410568</v>
      </c>
    </row>
    <row r="74" spans="1:3" x14ac:dyDescent="0.2">
      <c r="A74">
        <v>256.07307510133751</v>
      </c>
      <c r="B74">
        <v>218.85950271377013</v>
      </c>
      <c r="C74">
        <v>10.402293454547262</v>
      </c>
    </row>
    <row r="75" spans="1:3" x14ac:dyDescent="0.2">
      <c r="A75">
        <v>346.95780636284599</v>
      </c>
      <c r="B75">
        <v>342.20991301279969</v>
      </c>
      <c r="C75">
        <v>8.3347176419254154</v>
      </c>
    </row>
    <row r="76" spans="1:3" x14ac:dyDescent="0.2">
      <c r="A76">
        <v>361.36282374175693</v>
      </c>
      <c r="B76">
        <v>396.55468519255589</v>
      </c>
      <c r="C76">
        <v>10.848161229335673</v>
      </c>
    </row>
    <row r="77" spans="1:3" x14ac:dyDescent="0.2">
      <c r="A77">
        <v>415.00817964944321</v>
      </c>
      <c r="B77">
        <v>476.21675919741267</v>
      </c>
      <c r="C77">
        <v>2.3080977729501129</v>
      </c>
    </row>
    <row r="78" spans="1:3" x14ac:dyDescent="0.2">
      <c r="A78">
        <v>397.30725493862542</v>
      </c>
      <c r="B78">
        <v>467.62253400879388</v>
      </c>
      <c r="C78">
        <v>9.6095439981210617</v>
      </c>
    </row>
    <row r="79" spans="1:3" x14ac:dyDescent="0.2">
      <c r="A79">
        <v>338.41946700439468</v>
      </c>
      <c r="B79">
        <v>367.93861235582455</v>
      </c>
      <c r="C79">
        <v>11.139951287459304</v>
      </c>
    </row>
    <row r="80" spans="1:3" x14ac:dyDescent="0.2">
      <c r="A80">
        <v>309.56479006134032</v>
      </c>
      <c r="B80">
        <v>337.93225258601217</v>
      </c>
      <c r="C80">
        <v>-0.44412696720161904</v>
      </c>
    </row>
    <row r="81" spans="1:3" x14ac:dyDescent="0.2">
      <c r="A81">
        <v>326.84991062536949</v>
      </c>
      <c r="B81">
        <v>333.9586672603433</v>
      </c>
      <c r="C81">
        <v>-0.58933189921042128</v>
      </c>
    </row>
    <row r="82" spans="1:3" x14ac:dyDescent="0.2">
      <c r="A82">
        <v>392.28829057512877</v>
      </c>
      <c r="B82">
        <v>387.61857419075341</v>
      </c>
      <c r="C82">
        <v>-3.2073371501880388</v>
      </c>
    </row>
    <row r="83" spans="1:3" x14ac:dyDescent="0.2">
      <c r="A83">
        <v>506.87547193731098</v>
      </c>
      <c r="B83">
        <v>516.25938444924464</v>
      </c>
      <c r="C83">
        <v>-2.7724090582598393</v>
      </c>
    </row>
    <row r="84" spans="1:3" x14ac:dyDescent="0.2">
      <c r="A84">
        <v>648.02461790564075</v>
      </c>
      <c r="B84">
        <v>649.13618629797702</v>
      </c>
      <c r="C84">
        <v>-4.5156390177297112</v>
      </c>
    </row>
    <row r="85" spans="1:3" x14ac:dyDescent="0.2">
      <c r="A85">
        <v>593.17432334021191</v>
      </c>
      <c r="B85">
        <v>615.99913394338728</v>
      </c>
      <c r="C85">
        <v>5.688230013882567</v>
      </c>
    </row>
    <row r="86" spans="1:3" x14ac:dyDescent="0.2">
      <c r="A86">
        <v>518.9597215856644</v>
      </c>
      <c r="B86">
        <v>550.84462417329405</v>
      </c>
      <c r="C86">
        <v>4.2343390876418141</v>
      </c>
    </row>
    <row r="87" spans="1:3" x14ac:dyDescent="0.2">
      <c r="A87">
        <v>483.79579741494251</v>
      </c>
      <c r="B87">
        <v>501.33709409867907</v>
      </c>
      <c r="C87">
        <v>0.51674204669662771</v>
      </c>
    </row>
    <row r="88" spans="1:3" x14ac:dyDescent="0.2">
      <c r="A88">
        <v>664.24876688192853</v>
      </c>
      <c r="B88">
        <v>642.86230461056175</v>
      </c>
      <c r="C88">
        <v>0.4617869527461238</v>
      </c>
    </row>
    <row r="89" spans="1:3" x14ac:dyDescent="0.2">
      <c r="A89">
        <v>848.50982246718161</v>
      </c>
      <c r="B89">
        <v>897.01323877416712</v>
      </c>
      <c r="C89">
        <v>-8.4562015303921712</v>
      </c>
    </row>
    <row r="90" spans="1:3" x14ac:dyDescent="0.2">
      <c r="A90">
        <v>860.85532230204183</v>
      </c>
      <c r="B90">
        <v>913.08772358546571</v>
      </c>
      <c r="C90">
        <v>-1.0444421042677732</v>
      </c>
    </row>
    <row r="91" spans="1:3" x14ac:dyDescent="0.2">
      <c r="A91">
        <v>755.55786105413085</v>
      </c>
      <c r="B91">
        <v>786.49219445197969</v>
      </c>
      <c r="C91">
        <v>10.062918677347454</v>
      </c>
    </row>
    <row r="92" spans="1:3" x14ac:dyDescent="0.2">
      <c r="A92">
        <v>408.6621677815387</v>
      </c>
      <c r="B92">
        <v>450.64766444235443</v>
      </c>
      <c r="C92">
        <v>22.737548886181536</v>
      </c>
    </row>
    <row r="93" spans="1:3" x14ac:dyDescent="0.2">
      <c r="A93">
        <v>174.80285557771504</v>
      </c>
      <c r="B93">
        <v>136.35453705971545</v>
      </c>
      <c r="C93">
        <v>30.586329789662869</v>
      </c>
    </row>
    <row r="94" spans="1:3" x14ac:dyDescent="0.2">
      <c r="A94">
        <v>83.087082113717159</v>
      </c>
      <c r="B94">
        <v>39.732522134556405</v>
      </c>
      <c r="C94">
        <v>17.734211301168479</v>
      </c>
    </row>
    <row r="95" spans="1:3" x14ac:dyDescent="0.2">
      <c r="A95">
        <v>52.694338736162294</v>
      </c>
      <c r="B95">
        <v>17.653766772515446</v>
      </c>
      <c r="C95">
        <v>13.646419715066394</v>
      </c>
    </row>
    <row r="96" spans="1:3" x14ac:dyDescent="0.2">
      <c r="A96">
        <v>39.856787013937378</v>
      </c>
      <c r="B96">
        <v>8.0955553368955648</v>
      </c>
      <c r="C96">
        <v>15.967918540007453</v>
      </c>
    </row>
    <row r="97" spans="1:3" x14ac:dyDescent="0.2">
      <c r="A97">
        <v>29.474006327851754</v>
      </c>
      <c r="B97">
        <v>4.8842726720824459</v>
      </c>
      <c r="C97">
        <v>14.139155911712287</v>
      </c>
    </row>
    <row r="98" spans="1:3" x14ac:dyDescent="0.2">
      <c r="A98">
        <v>26.288552572745516</v>
      </c>
      <c r="B98">
        <v>0.42959656074166297</v>
      </c>
      <c r="C98">
        <v>13.473595097180535</v>
      </c>
    </row>
    <row r="99" spans="1:3" x14ac:dyDescent="0.2">
      <c r="A99">
        <v>5.3556168699660844</v>
      </c>
      <c r="B99">
        <v>0.11934112022655707</v>
      </c>
      <c r="C99">
        <v>7.4499932289485926</v>
      </c>
    </row>
    <row r="100" spans="1:3" x14ac:dyDescent="0.2">
      <c r="A100">
        <v>-13.574387194518422</v>
      </c>
      <c r="B100">
        <v>-1.4789362570680975</v>
      </c>
      <c r="C100">
        <v>-4.7082672202609643</v>
      </c>
    </row>
    <row r="101" spans="1:3" x14ac:dyDescent="0.2">
      <c r="A101">
        <v>29.339323569767828</v>
      </c>
      <c r="B101">
        <v>20.646659133122448</v>
      </c>
      <c r="C101">
        <v>-20.329784929018402</v>
      </c>
    </row>
    <row r="102" spans="1:3" x14ac:dyDescent="0.2">
      <c r="A102">
        <v>70.988447880953842</v>
      </c>
      <c r="B102">
        <v>34.393834337203643</v>
      </c>
      <c r="C102">
        <v>-8.4729580350023426</v>
      </c>
    </row>
    <row r="103" spans="1:3" x14ac:dyDescent="0.2">
      <c r="A103">
        <v>101.67859350835613</v>
      </c>
      <c r="B103">
        <v>38.869572650325757</v>
      </c>
      <c r="C103">
        <v>0.93967467300650753</v>
      </c>
    </row>
    <row r="104" spans="1:3" x14ac:dyDescent="0.2">
      <c r="A104">
        <v>132.076386740928</v>
      </c>
      <c r="B104">
        <v>49.145378659004059</v>
      </c>
      <c r="C104">
        <v>13.775104733991661</v>
      </c>
    </row>
    <row r="105" spans="1:3" x14ac:dyDescent="0.2">
      <c r="A105">
        <v>105.94194776118186</v>
      </c>
      <c r="B105">
        <v>36.482517678891568</v>
      </c>
      <c r="C105">
        <v>33.251159295912736</v>
      </c>
    </row>
    <row r="106" spans="1:3" x14ac:dyDescent="0.2">
      <c r="A106">
        <v>90.109274222159996</v>
      </c>
      <c r="B106">
        <v>37.238676444632681</v>
      </c>
      <c r="C106">
        <v>33.490586693933899</v>
      </c>
    </row>
    <row r="107" spans="1:3" x14ac:dyDescent="0.2">
      <c r="A107">
        <v>78.702643280706397</v>
      </c>
      <c r="B107">
        <v>53.565218960978143</v>
      </c>
      <c r="C107">
        <v>28.823215044203288</v>
      </c>
    </row>
    <row r="108" spans="1:3" x14ac:dyDescent="0.2">
      <c r="A108">
        <v>67.582123836502106</v>
      </c>
      <c r="B108">
        <v>59.66277113461129</v>
      </c>
      <c r="C108">
        <v>14.240727459319302</v>
      </c>
    </row>
    <row r="109" spans="1:3" x14ac:dyDescent="0.2">
      <c r="A109">
        <v>77.268902478326495</v>
      </c>
      <c r="B109">
        <v>69.575831595952977</v>
      </c>
      <c r="C109">
        <v>16.145925453234788</v>
      </c>
    </row>
    <row r="110" spans="1:3" x14ac:dyDescent="0.2">
      <c r="A110">
        <v>79.432087431224474</v>
      </c>
      <c r="B110">
        <v>77.960169544927325</v>
      </c>
      <c r="C110">
        <v>13.351755671918042</v>
      </c>
    </row>
    <row r="111" spans="1:3" x14ac:dyDescent="0.2">
      <c r="A111">
        <v>100.94527680429408</v>
      </c>
      <c r="B111">
        <v>78.347138285165215</v>
      </c>
      <c r="C111">
        <v>8.3429431808434984</v>
      </c>
    </row>
    <row r="112" spans="1:3" x14ac:dyDescent="0.2">
      <c r="A112">
        <v>106.7009225172086</v>
      </c>
      <c r="B112">
        <v>85.021651933320769</v>
      </c>
      <c r="C112">
        <v>16.82069718518715</v>
      </c>
    </row>
    <row r="113" spans="1:3" x14ac:dyDescent="0.2">
      <c r="A113">
        <v>101.46645764113309</v>
      </c>
      <c r="B113">
        <v>98.035448156816599</v>
      </c>
      <c r="C113">
        <v>4.6310253739084928</v>
      </c>
    </row>
    <row r="114" spans="1:3" x14ac:dyDescent="0.2">
      <c r="A114">
        <v>102.46698802875684</v>
      </c>
      <c r="B114">
        <v>101.96616913021943</v>
      </c>
      <c r="C114">
        <v>1.4949357567918042</v>
      </c>
    </row>
    <row r="115" spans="1:3" x14ac:dyDescent="0.2">
      <c r="A115">
        <v>95.88509033783339</v>
      </c>
      <c r="B115">
        <v>113.33807078726217</v>
      </c>
      <c r="C115">
        <v>0.42438870393457506</v>
      </c>
    </row>
    <row r="116" spans="1:3" x14ac:dyDescent="0.2">
      <c r="A116">
        <v>106.89915985965435</v>
      </c>
      <c r="B116">
        <v>115.10650881039655</v>
      </c>
      <c r="C116">
        <v>0.68114173010886958</v>
      </c>
    </row>
    <row r="117" spans="1:3" x14ac:dyDescent="0.2">
      <c r="A117">
        <v>90.655610612417092</v>
      </c>
      <c r="B117">
        <v>111.21482473642175</v>
      </c>
      <c r="C117">
        <v>0.67911654454242409</v>
      </c>
    </row>
    <row r="118" spans="1:3" x14ac:dyDescent="0.2">
      <c r="A118" s="14">
        <v>100.67737625636184</v>
      </c>
      <c r="B118" s="14">
        <v>128.42303283971583</v>
      </c>
      <c r="C118" s="14">
        <v>-464.51318533123339</v>
      </c>
    </row>
    <row r="119" spans="1:3" x14ac:dyDescent="0.2">
      <c r="A119" s="14">
        <v>130.89256938018039</v>
      </c>
      <c r="B119" s="14">
        <v>131.09293332436619</v>
      </c>
      <c r="C119" s="14">
        <v>-12.319435425063752</v>
      </c>
    </row>
    <row r="120" spans="1:3" x14ac:dyDescent="0.2">
      <c r="A120" s="14">
        <v>138.07713545355043</v>
      </c>
      <c r="B120" s="14">
        <v>146.82813840667396</v>
      </c>
      <c r="C120" s="14">
        <v>-5.0211791826953345</v>
      </c>
    </row>
    <row r="121" spans="1:3" x14ac:dyDescent="0.2">
      <c r="A121" s="14">
        <v>177.54923439021331</v>
      </c>
      <c r="B121" s="14">
        <v>171.93163238149936</v>
      </c>
      <c r="C121" s="14">
        <v>2.6612813549666825</v>
      </c>
    </row>
    <row r="122" spans="1:3" x14ac:dyDescent="0.2">
      <c r="A122" s="14">
        <v>214.07479483142674</v>
      </c>
      <c r="B122" s="14">
        <v>213.83575772148413</v>
      </c>
      <c r="C122" s="14">
        <v>463.53493477009022</v>
      </c>
    </row>
  </sheetData>
  <mergeCells count="2">
    <mergeCell ref="E5:F5"/>
    <mergeCell ref="E9:F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B37D-7D6C-274C-8473-2D5F04884A74}">
  <dimension ref="A1:AC125"/>
  <sheetViews>
    <sheetView zoomScale="107" zoomScaleNormal="136" workbookViewId="0">
      <selection activeCell="K12" sqref="K12"/>
    </sheetView>
  </sheetViews>
  <sheetFormatPr baseColWidth="10" defaultRowHeight="16" x14ac:dyDescent="0.2"/>
  <cols>
    <col min="4" max="6" width="13.6640625" bestFit="1" customWidth="1"/>
    <col min="9" max="9" width="13.6640625" bestFit="1" customWidth="1"/>
  </cols>
  <sheetData>
    <row r="1" spans="1:26" ht="32" x14ac:dyDescent="0.4">
      <c r="U1" s="39" t="s">
        <v>388</v>
      </c>
    </row>
    <row r="2" spans="1:26" x14ac:dyDescent="0.2">
      <c r="A2" s="49" t="s">
        <v>31</v>
      </c>
      <c r="B2" s="49" t="s">
        <v>32</v>
      </c>
      <c r="C2" s="49" t="s">
        <v>33</v>
      </c>
      <c r="D2" s="49" t="s">
        <v>41</v>
      </c>
      <c r="E2" s="49" t="s">
        <v>43</v>
      </c>
      <c r="F2" s="49" t="s">
        <v>42</v>
      </c>
      <c r="U2" t="s">
        <v>6</v>
      </c>
    </row>
    <row r="3" spans="1:26" ht="17" thickBot="1" x14ac:dyDescent="0.25">
      <c r="A3" s="49">
        <v>10.367842947484185</v>
      </c>
      <c r="B3" s="49">
        <v>-2.7053047471710556</v>
      </c>
      <c r="C3" s="49">
        <v>8.1176527012013722</v>
      </c>
      <c r="D3" s="49">
        <v>10.367842947484185</v>
      </c>
      <c r="E3" s="49">
        <v>-2.7053047471710556</v>
      </c>
      <c r="F3" s="49">
        <v>8.1176527012013722</v>
      </c>
    </row>
    <row r="4" spans="1:26" x14ac:dyDescent="0.2">
      <c r="A4" s="49">
        <v>-14.66034741918758</v>
      </c>
      <c r="B4" s="49">
        <v>7.5108603069693913</v>
      </c>
      <c r="C4" s="49">
        <v>-2.0358445988344798</v>
      </c>
      <c r="D4" s="49">
        <v>-14.66034741918758</v>
      </c>
      <c r="E4" s="49">
        <v>7.5108603069693913</v>
      </c>
      <c r="F4" s="49">
        <v>-2.0358445988344798</v>
      </c>
      <c r="U4" s="48" t="s">
        <v>7</v>
      </c>
      <c r="V4" s="48"/>
    </row>
    <row r="5" spans="1:26" x14ac:dyDescent="0.2">
      <c r="A5" s="49">
        <v>26.326354510363537</v>
      </c>
      <c r="B5" s="49">
        <v>-2.8090124352285528</v>
      </c>
      <c r="C5" s="49">
        <v>13.371857558393252</v>
      </c>
      <c r="D5" s="49">
        <v>26.326354510363537</v>
      </c>
      <c r="E5" s="49">
        <v>-2.8090124352285528</v>
      </c>
      <c r="F5" s="49">
        <v>13.371857558393252</v>
      </c>
      <c r="U5" s="45" t="s">
        <v>8</v>
      </c>
      <c r="V5" s="45">
        <v>0.69153568851937597</v>
      </c>
    </row>
    <row r="6" spans="1:26" ht="17" thickBot="1" x14ac:dyDescent="0.25">
      <c r="A6" s="49">
        <v>21.184399606027604</v>
      </c>
      <c r="B6" s="49">
        <v>-1.2284448135567061</v>
      </c>
      <c r="C6" s="49">
        <v>10.13346043913721</v>
      </c>
      <c r="D6" s="49">
        <v>21.184399606027604</v>
      </c>
      <c r="E6" s="49">
        <v>-1.2284448135567061</v>
      </c>
      <c r="F6" s="49">
        <v>10.13346043913721</v>
      </c>
      <c r="U6" s="45" t="s">
        <v>9</v>
      </c>
      <c r="V6" s="45">
        <v>0.47822160849596734</v>
      </c>
    </row>
    <row r="7" spans="1:26" x14ac:dyDescent="0.2">
      <c r="A7" s="49">
        <v>21.95005600357085</v>
      </c>
      <c r="B7" s="49">
        <v>6.934595805567767</v>
      </c>
      <c r="C7" s="49">
        <v>12.465231098339302</v>
      </c>
      <c r="D7" s="49">
        <v>21.95005600357085</v>
      </c>
      <c r="E7" s="49">
        <v>6.934595805567767</v>
      </c>
      <c r="F7" s="49">
        <v>12.465231098339302</v>
      </c>
      <c r="H7" s="20" t="s">
        <v>375</v>
      </c>
      <c r="I7" s="20"/>
      <c r="J7" s="3" t="s">
        <v>25</v>
      </c>
      <c r="U7" s="45" t="s">
        <v>10</v>
      </c>
      <c r="V7" s="45">
        <v>0.4730554858078086</v>
      </c>
    </row>
    <row r="8" spans="1:26" x14ac:dyDescent="0.2">
      <c r="A8" s="49">
        <v>-5.0909196053655847</v>
      </c>
      <c r="B8" s="49">
        <v>2.2265378109402434</v>
      </c>
      <c r="C8" s="49">
        <v>4.9082100104836712</v>
      </c>
      <c r="D8" s="49">
        <v>-5.0909196053655847</v>
      </c>
      <c r="E8" s="49">
        <v>2.2265378109402434</v>
      </c>
      <c r="F8" s="49">
        <v>4.9082100104836712</v>
      </c>
      <c r="H8" s="45" t="s">
        <v>17</v>
      </c>
      <c r="I8" s="45">
        <v>1.7497539172758341</v>
      </c>
      <c r="J8" s="9">
        <v>0.20997958050820445</v>
      </c>
      <c r="U8" s="45" t="s">
        <v>11</v>
      </c>
      <c r="V8" s="45">
        <v>9.8241013513556066</v>
      </c>
    </row>
    <row r="9" spans="1:26" ht="17" thickBot="1" x14ac:dyDescent="0.25">
      <c r="A9" s="49">
        <v>1.3730192811902242</v>
      </c>
      <c r="B9" s="49">
        <v>1.0152371464020149</v>
      </c>
      <c r="C9" s="49">
        <v>2.0876488502073798</v>
      </c>
      <c r="D9" s="49">
        <v>1.3730192811902242</v>
      </c>
      <c r="E9" s="49">
        <v>1.0152371464020149</v>
      </c>
      <c r="F9" s="49">
        <v>2.0876488502073798</v>
      </c>
      <c r="H9" s="46" t="s">
        <v>30</v>
      </c>
      <c r="I9" s="46">
        <v>0.60655722490202668</v>
      </c>
      <c r="J9" s="5">
        <v>6.1298566613491488E-16</v>
      </c>
      <c r="U9" s="46" t="s">
        <v>12</v>
      </c>
      <c r="V9" s="46">
        <v>103</v>
      </c>
    </row>
    <row r="10" spans="1:26" ht="17" thickBot="1" x14ac:dyDescent="0.25">
      <c r="A10" s="49">
        <v>18.484362622666417</v>
      </c>
      <c r="B10" s="49">
        <v>2.7786846712206881</v>
      </c>
      <c r="C10" s="49">
        <v>9.3465728005677207</v>
      </c>
      <c r="D10" s="49">
        <v>18.484362622666417</v>
      </c>
      <c r="E10" s="49">
        <v>2.7786846712206881</v>
      </c>
      <c r="F10" s="49">
        <v>9.3465728005677207</v>
      </c>
    </row>
    <row r="11" spans="1:26" ht="17" thickBot="1" x14ac:dyDescent="0.25">
      <c r="A11" s="49">
        <v>23.665388941254939</v>
      </c>
      <c r="B11" s="49">
        <v>0.77260234943210548</v>
      </c>
      <c r="C11" s="49">
        <v>4.8170079028787782</v>
      </c>
      <c r="D11" s="49">
        <v>23.665388941254939</v>
      </c>
      <c r="E11" s="49">
        <v>0.77260234943210548</v>
      </c>
      <c r="F11" s="49">
        <v>4.8170079028787782</v>
      </c>
      <c r="H11" s="20" t="s">
        <v>376</v>
      </c>
      <c r="I11" s="20"/>
      <c r="J11" s="3" t="s">
        <v>25</v>
      </c>
      <c r="U11" t="s">
        <v>13</v>
      </c>
    </row>
    <row r="12" spans="1:26" x14ac:dyDescent="0.2">
      <c r="A12" s="49">
        <v>9.2957876177354848</v>
      </c>
      <c r="B12" s="49">
        <v>3.1812831712070277</v>
      </c>
      <c r="C12" s="49">
        <v>7.0217638990609288</v>
      </c>
      <c r="D12" s="49">
        <v>9.2957876177354848</v>
      </c>
      <c r="E12" s="49">
        <v>3.1812831712070277</v>
      </c>
      <c r="F12" s="49">
        <v>7.0217638990609288</v>
      </c>
      <c r="H12" s="45" t="s">
        <v>17</v>
      </c>
      <c r="I12" s="45">
        <v>-3.0384326796197096</v>
      </c>
      <c r="J12" s="9">
        <v>0.73783557174870285</v>
      </c>
      <c r="U12" s="47"/>
      <c r="V12" s="47" t="s">
        <v>18</v>
      </c>
      <c r="W12" s="47" t="s">
        <v>19</v>
      </c>
      <c r="X12" s="47" t="s">
        <v>20</v>
      </c>
      <c r="Y12" s="47" t="s">
        <v>21</v>
      </c>
      <c r="Z12" s="47" t="s">
        <v>22</v>
      </c>
    </row>
    <row r="13" spans="1:26" ht="17" thickBot="1" x14ac:dyDescent="0.25">
      <c r="A13" s="49">
        <v>-0.63607665618086173</v>
      </c>
      <c r="B13" s="49">
        <v>-1.8054652911818181</v>
      </c>
      <c r="C13" s="49">
        <v>1.7817611240914744</v>
      </c>
      <c r="D13" s="49">
        <v>-0.63607665618086173</v>
      </c>
      <c r="E13" s="49">
        <v>-1.8054652911818181</v>
      </c>
      <c r="F13" s="49">
        <v>1.7817611240914744</v>
      </c>
      <c r="H13" s="46" t="s">
        <v>30</v>
      </c>
      <c r="I13" s="46">
        <v>0.40759704094230598</v>
      </c>
      <c r="J13" s="5">
        <v>0.32429328889757436</v>
      </c>
      <c r="U13" s="45" t="s">
        <v>14</v>
      </c>
      <c r="V13" s="45">
        <v>1</v>
      </c>
      <c r="W13" s="45">
        <v>8934.0864084055138</v>
      </c>
      <c r="X13" s="45">
        <v>8934.0864084055138</v>
      </c>
      <c r="Y13" s="45">
        <v>92.56876720951638</v>
      </c>
      <c r="Z13" s="45">
        <v>6.1298566613492365E-16</v>
      </c>
    </row>
    <row r="14" spans="1:26" x14ac:dyDescent="0.2">
      <c r="A14" s="49">
        <v>13.614874831501567</v>
      </c>
      <c r="B14" s="49">
        <v>5.847895404842518</v>
      </c>
      <c r="C14" s="49">
        <v>7.8524225227901923</v>
      </c>
      <c r="D14" s="49">
        <v>13.614874831501567</v>
      </c>
      <c r="E14" s="49">
        <v>5.847895404842518</v>
      </c>
      <c r="F14" s="49">
        <v>7.8524225227901923</v>
      </c>
      <c r="U14" s="45" t="s">
        <v>15</v>
      </c>
      <c r="V14" s="45">
        <v>101</v>
      </c>
      <c r="W14" s="45">
        <v>9747.8097035324136</v>
      </c>
      <c r="X14" s="45">
        <v>96.512967361707069</v>
      </c>
      <c r="Y14" s="45"/>
      <c r="Z14" s="45"/>
    </row>
    <row r="15" spans="1:26" ht="17" thickBot="1" x14ac:dyDescent="0.25">
      <c r="A15" s="49">
        <v>-22.672992694543659</v>
      </c>
      <c r="B15" s="49">
        <v>1.0918693805116675</v>
      </c>
      <c r="C15" s="49">
        <v>1.0352944254290009</v>
      </c>
      <c r="D15" s="49">
        <v>-22.672992694543659</v>
      </c>
      <c r="E15" s="49">
        <v>1.0918693805116675</v>
      </c>
      <c r="F15" s="49">
        <v>1.0352944254290009</v>
      </c>
      <c r="U15" s="46" t="s">
        <v>16</v>
      </c>
      <c r="V15" s="46">
        <v>102</v>
      </c>
      <c r="W15" s="46">
        <v>18681.896111937927</v>
      </c>
      <c r="X15" s="46"/>
      <c r="Y15" s="46"/>
      <c r="Z15" s="46"/>
    </row>
    <row r="16" spans="1:26" ht="17" thickBot="1" x14ac:dyDescent="0.25">
      <c r="A16" s="49">
        <v>-2.8341978002275781</v>
      </c>
      <c r="B16" s="49">
        <v>0</v>
      </c>
      <c r="C16" s="49">
        <v>-10.932649970084718</v>
      </c>
      <c r="D16" s="49">
        <v>-2.8341978002275781</v>
      </c>
      <c r="E16" s="49">
        <v>0</v>
      </c>
      <c r="F16" s="49">
        <v>-10.932649970084718</v>
      </c>
    </row>
    <row r="17" spans="1:29" x14ac:dyDescent="0.2">
      <c r="A17" s="49">
        <v>2.2335953942063114</v>
      </c>
      <c r="B17" s="49">
        <v>7.5018120368440577</v>
      </c>
      <c r="C17" s="49">
        <v>0.52565301860365565</v>
      </c>
      <c r="D17" s="49">
        <v>2.2335953942063114</v>
      </c>
      <c r="E17" s="49">
        <v>7.5018120368440577</v>
      </c>
      <c r="F17" s="49">
        <v>0.52565301860365565</v>
      </c>
      <c r="U17" s="47"/>
      <c r="V17" s="47" t="s">
        <v>23</v>
      </c>
      <c r="W17" s="47" t="s">
        <v>11</v>
      </c>
      <c r="X17" s="47" t="s">
        <v>24</v>
      </c>
      <c r="Y17" s="47" t="s">
        <v>25</v>
      </c>
      <c r="Z17" s="47" t="s">
        <v>26</v>
      </c>
      <c r="AA17" s="47" t="s">
        <v>27</v>
      </c>
      <c r="AB17" s="47" t="s">
        <v>28</v>
      </c>
      <c r="AC17" s="47" t="s">
        <v>29</v>
      </c>
    </row>
    <row r="18" spans="1:29" x14ac:dyDescent="0.2">
      <c r="A18" s="49">
        <v>4.3228734550821102</v>
      </c>
      <c r="B18" s="49">
        <v>7.1005736998319691</v>
      </c>
      <c r="C18" s="49">
        <v>-2.9204979974570833</v>
      </c>
      <c r="D18" s="49">
        <v>4.3228734550821102</v>
      </c>
      <c r="E18" s="49">
        <v>7.1005736998319691</v>
      </c>
      <c r="F18" s="49">
        <v>-2.9204979974570833</v>
      </c>
      <c r="U18" s="45" t="s">
        <v>17</v>
      </c>
      <c r="V18" s="45">
        <v>1.7497539172758341</v>
      </c>
      <c r="W18" s="45">
        <v>1.3868738271361643</v>
      </c>
      <c r="X18" s="45">
        <v>1.2616532831173271</v>
      </c>
      <c r="Y18" s="45">
        <v>0.20997958050820445</v>
      </c>
      <c r="Z18" s="45">
        <v>-1.0014306908018669</v>
      </c>
      <c r="AA18" s="45">
        <v>4.5009385253535346</v>
      </c>
      <c r="AB18" s="45">
        <v>-1.0014306908018669</v>
      </c>
      <c r="AC18" s="45">
        <v>4.5009385253535346</v>
      </c>
    </row>
    <row r="19" spans="1:29" ht="17" thickBot="1" x14ac:dyDescent="0.25">
      <c r="A19" s="49">
        <v>11.092194527643784</v>
      </c>
      <c r="B19" s="49">
        <v>15.746743245325234</v>
      </c>
      <c r="C19" s="49">
        <v>-8.449705802291696</v>
      </c>
      <c r="D19" s="49">
        <v>11.092194527643784</v>
      </c>
      <c r="E19" s="49">
        <v>15.746743245325234</v>
      </c>
      <c r="F19" s="49">
        <v>-8.449705802291696</v>
      </c>
      <c r="U19" s="46" t="s">
        <v>30</v>
      </c>
      <c r="V19" s="46">
        <v>0.60655722490202668</v>
      </c>
      <c r="W19" s="46">
        <v>6.3043387372946694E-2</v>
      </c>
      <c r="X19" s="46">
        <v>9.6212664036246522</v>
      </c>
      <c r="Y19" s="46">
        <v>6.1298566613491488E-16</v>
      </c>
      <c r="Z19" s="46">
        <v>0.48149610283897243</v>
      </c>
      <c r="AA19" s="46">
        <v>0.73161834696508088</v>
      </c>
      <c r="AB19" s="46">
        <v>0.48149610283897243</v>
      </c>
      <c r="AC19" s="46">
        <v>0.73161834696508088</v>
      </c>
    </row>
    <row r="20" spans="1:29" x14ac:dyDescent="0.2">
      <c r="A20" s="49">
        <v>25.598889422160553</v>
      </c>
      <c r="B20" s="49">
        <v>23.251048883845016</v>
      </c>
      <c r="C20" s="49">
        <v>16.833200548407667</v>
      </c>
      <c r="D20" s="49">
        <v>25.598889422160553</v>
      </c>
      <c r="E20" s="49">
        <v>23.251048883845016</v>
      </c>
      <c r="F20" s="49">
        <v>16.833200548407667</v>
      </c>
    </row>
    <row r="21" spans="1:29" x14ac:dyDescent="0.2">
      <c r="A21" s="49">
        <v>7.0723551543512286</v>
      </c>
      <c r="B21" s="49">
        <v>-6.2698594215564896</v>
      </c>
      <c r="C21" s="49">
        <v>3.6122959414047529</v>
      </c>
      <c r="D21" s="49">
        <v>7.0723551543512286</v>
      </c>
      <c r="E21" s="49">
        <v>-6.2698594215564896</v>
      </c>
      <c r="F21" s="49">
        <v>3.6122959414047529</v>
      </c>
    </row>
    <row r="22" spans="1:29" x14ac:dyDescent="0.2">
      <c r="A22" s="49">
        <v>6.2053988959931417E-2</v>
      </c>
      <c r="B22" s="49">
        <v>15.825987257739271</v>
      </c>
      <c r="C22" s="49">
        <v>7.0249702079173915</v>
      </c>
      <c r="D22" s="49">
        <v>6.2053988959931417E-2</v>
      </c>
      <c r="E22" s="49">
        <v>15.825987257739271</v>
      </c>
      <c r="F22" s="49">
        <v>7.0249702079173915</v>
      </c>
    </row>
    <row r="23" spans="1:29" ht="32" x14ac:dyDescent="0.4">
      <c r="A23" s="49">
        <v>-16.632121544751399</v>
      </c>
      <c r="B23" s="49">
        <v>-11.819110283618173</v>
      </c>
      <c r="C23" s="49">
        <v>2.5251975236267654</v>
      </c>
      <c r="D23" s="49">
        <v>-16.632121544751399</v>
      </c>
      <c r="E23" s="49">
        <v>-11.819110283618173</v>
      </c>
      <c r="F23" s="49">
        <v>2.5251975236267654</v>
      </c>
      <c r="U23" s="39" t="s">
        <v>389</v>
      </c>
    </row>
    <row r="24" spans="1:29" x14ac:dyDescent="0.2">
      <c r="A24" s="49">
        <v>6.1098545265128479</v>
      </c>
      <c r="B24" s="49">
        <v>-17.22565276321788</v>
      </c>
      <c r="C24" s="49">
        <v>7.6948146832348741</v>
      </c>
      <c r="D24" s="49">
        <v>6.1098545265128479</v>
      </c>
      <c r="E24" s="49">
        <v>-17.22565276321788</v>
      </c>
      <c r="F24" s="49">
        <v>7.6948146832348741</v>
      </c>
      <c r="U24" t="s">
        <v>6</v>
      </c>
    </row>
    <row r="25" spans="1:29" ht="17" thickBot="1" x14ac:dyDescent="0.25">
      <c r="A25" s="49">
        <v>19.249249185337014</v>
      </c>
      <c r="B25" s="49">
        <v>-1.8635131843613095</v>
      </c>
      <c r="C25" s="49">
        <v>10.450993037568601</v>
      </c>
      <c r="D25" s="49">
        <v>19.249249185337014</v>
      </c>
      <c r="E25" s="49">
        <v>-1.8635131843613095</v>
      </c>
      <c r="F25" s="49">
        <v>10.450993037568601</v>
      </c>
    </row>
    <row r="26" spans="1:29" x14ac:dyDescent="0.2">
      <c r="A26" s="49">
        <v>2.3596600438397175</v>
      </c>
      <c r="B26" s="49">
        <v>1.8635131843613095</v>
      </c>
      <c r="C26" s="49">
        <v>7.5108213227819576</v>
      </c>
      <c r="D26" s="49">
        <v>2.3596600438397175</v>
      </c>
      <c r="E26" s="49">
        <v>1.8635131843613095</v>
      </c>
      <c r="F26" s="49">
        <v>7.5108213227819576</v>
      </c>
      <c r="U26" s="48" t="s">
        <v>7</v>
      </c>
      <c r="V26" s="48"/>
    </row>
    <row r="27" spans="1:29" x14ac:dyDescent="0.2">
      <c r="A27" s="49">
        <v>-3.0442035041899018</v>
      </c>
      <c r="B27" s="49">
        <v>-2.7566829832654349</v>
      </c>
      <c r="C27" s="49">
        <v>-0.41838241743228366</v>
      </c>
      <c r="D27" s="49">
        <v>-3.0442035041899018</v>
      </c>
      <c r="E27" s="49">
        <v>-2.7566829832654349</v>
      </c>
      <c r="F27" s="49">
        <v>-0.41838241743228366</v>
      </c>
      <c r="U27" s="45" t="s">
        <v>8</v>
      </c>
      <c r="V27" s="45">
        <v>9.8083920085770757E-2</v>
      </c>
    </row>
    <row r="28" spans="1:29" x14ac:dyDescent="0.2">
      <c r="A28" s="49">
        <v>8.5531557162093819</v>
      </c>
      <c r="B28" s="49">
        <v>-2.9413885206295731</v>
      </c>
      <c r="C28" s="49">
        <v>4.7088496898773258</v>
      </c>
      <c r="D28" s="49">
        <v>8.5531557162093819</v>
      </c>
      <c r="E28" s="49">
        <v>-2.9413885206295731</v>
      </c>
      <c r="F28" s="49">
        <v>4.7088496898773258</v>
      </c>
      <c r="U28" s="45" t="s">
        <v>9</v>
      </c>
      <c r="V28" s="45">
        <v>9.6204553793918634E-3</v>
      </c>
    </row>
    <row r="29" spans="1:29" x14ac:dyDescent="0.2">
      <c r="A29" s="49">
        <v>6.2631817512478705</v>
      </c>
      <c r="B29" s="49">
        <v>-1.0359085312948935</v>
      </c>
      <c r="C29" s="49">
        <v>6.8528277417653882</v>
      </c>
      <c r="D29" s="49">
        <v>6.2631817512478705</v>
      </c>
      <c r="E29" s="49">
        <v>-1.0359085312948935</v>
      </c>
      <c r="F29" s="49">
        <v>6.8528277417653882</v>
      </c>
      <c r="U29" s="45" t="s">
        <v>10</v>
      </c>
      <c r="V29" s="45">
        <v>-1.8528268615871222E-4</v>
      </c>
    </row>
    <row r="30" spans="1:29" x14ac:dyDescent="0.2">
      <c r="A30" s="49">
        <v>7.0045295447799916</v>
      </c>
      <c r="B30" s="49">
        <v>-0.93795781440988435</v>
      </c>
      <c r="C30" s="49">
        <v>6.0084095153095873</v>
      </c>
      <c r="D30" s="49">
        <v>7.0045295447799916</v>
      </c>
      <c r="E30" s="49">
        <v>-0.93795781440988435</v>
      </c>
      <c r="F30" s="49">
        <v>6.0084095153095873</v>
      </c>
      <c r="U30" s="45" t="s">
        <v>11</v>
      </c>
      <c r="V30" s="45">
        <v>64.124891874650316</v>
      </c>
    </row>
    <row r="31" spans="1:29" ht="17" thickBot="1" x14ac:dyDescent="0.25">
      <c r="A31" s="49">
        <v>-6.4630564029622306</v>
      </c>
      <c r="B31" s="49">
        <v>0.93795781440988435</v>
      </c>
      <c r="C31" s="49">
        <v>4.5059536049073756</v>
      </c>
      <c r="D31" s="49">
        <v>-6.4630564029622306</v>
      </c>
      <c r="E31" s="49">
        <v>0.93795781440988435</v>
      </c>
      <c r="F31" s="49">
        <v>4.5059536049073756</v>
      </c>
      <c r="U31" s="46" t="s">
        <v>12</v>
      </c>
      <c r="V31" s="46">
        <v>103</v>
      </c>
    </row>
    <row r="32" spans="1:29" x14ac:dyDescent="0.2">
      <c r="A32" s="49">
        <v>-1.8831081726405685</v>
      </c>
      <c r="B32" s="49">
        <v>1.0359085312948935</v>
      </c>
      <c r="C32" s="49">
        <v>-4.2255517954226107</v>
      </c>
      <c r="D32" s="49">
        <v>-1.8831081726405685</v>
      </c>
      <c r="E32" s="49">
        <v>1.0359085312948935</v>
      </c>
      <c r="F32" s="49">
        <v>-4.2255517954226107</v>
      </c>
    </row>
    <row r="33" spans="1:29" ht="17" thickBot="1" x14ac:dyDescent="0.25">
      <c r="A33" s="49">
        <v>-16.025565383771223</v>
      </c>
      <c r="B33" s="49">
        <v>-15.001331356129555</v>
      </c>
      <c r="C33" s="49">
        <v>-7.1934663001471222</v>
      </c>
      <c r="D33" s="49">
        <v>-16.025565383771223</v>
      </c>
      <c r="E33" s="49">
        <v>-15.001331356129555</v>
      </c>
      <c r="F33" s="49">
        <v>-7.1934663001471222</v>
      </c>
      <c r="U33" t="s">
        <v>13</v>
      </c>
    </row>
    <row r="34" spans="1:29" x14ac:dyDescent="0.2">
      <c r="A34" s="49">
        <v>4.1972242889427136</v>
      </c>
      <c r="B34" s="49">
        <v>-10.848494385660956</v>
      </c>
      <c r="C34" s="49">
        <v>-3.3689869102341063</v>
      </c>
      <c r="D34" s="49">
        <v>4.1972242889427136</v>
      </c>
      <c r="E34" s="49">
        <v>-10.848494385660956</v>
      </c>
      <c r="F34" s="49">
        <v>-3.3689869102341063</v>
      </c>
      <c r="U34" s="47"/>
      <c r="V34" s="47" t="s">
        <v>18</v>
      </c>
      <c r="W34" s="47" t="s">
        <v>19</v>
      </c>
      <c r="X34" s="47" t="s">
        <v>20</v>
      </c>
      <c r="Y34" s="47" t="s">
        <v>21</v>
      </c>
      <c r="Z34" s="47" t="s">
        <v>22</v>
      </c>
    </row>
    <row r="35" spans="1:29" x14ac:dyDescent="0.2">
      <c r="A35" s="49">
        <v>4.8897408525800046</v>
      </c>
      <c r="B35" s="49">
        <v>12.03874032716854</v>
      </c>
      <c r="C35" s="49">
        <v>4.5924008010649331</v>
      </c>
      <c r="D35" s="49">
        <v>4.8897408525800046</v>
      </c>
      <c r="E35" s="49">
        <v>12.03874032716854</v>
      </c>
      <c r="F35" s="49">
        <v>4.5924008010649331</v>
      </c>
      <c r="U35" s="45" t="s">
        <v>14</v>
      </c>
      <c r="V35" s="45">
        <v>1</v>
      </c>
      <c r="W35" s="45">
        <v>4034.30411538115</v>
      </c>
      <c r="X35" s="45">
        <v>4034.30411538115</v>
      </c>
      <c r="Y35" s="45">
        <v>0.9811046669898672</v>
      </c>
      <c r="Z35" s="45">
        <v>0.32429328889757558</v>
      </c>
    </row>
    <row r="36" spans="1:29" x14ac:dyDescent="0.2">
      <c r="A36" s="49">
        <v>0.32119941961745724</v>
      </c>
      <c r="B36" s="49">
        <v>-12.03874032716854</v>
      </c>
      <c r="C36" s="49">
        <v>7.5971993450494324</v>
      </c>
      <c r="D36" s="49">
        <v>0.32119941961745724</v>
      </c>
      <c r="E36" s="49">
        <v>-12.03874032716854</v>
      </c>
      <c r="F36" s="49">
        <v>7.5971993450494324</v>
      </c>
      <c r="U36" s="45" t="s">
        <v>15</v>
      </c>
      <c r="V36" s="45">
        <v>101</v>
      </c>
      <c r="W36" s="45">
        <v>415312.17755149503</v>
      </c>
      <c r="X36" s="45">
        <v>4112.0017579355945</v>
      </c>
      <c r="Y36" s="45"/>
      <c r="Z36" s="45"/>
    </row>
    <row r="37" spans="1:29" ht="17" thickBot="1" x14ac:dyDescent="0.25">
      <c r="A37" s="49">
        <v>0.74547736080212701</v>
      </c>
      <c r="B37" s="49">
        <v>5.8103919564256756</v>
      </c>
      <c r="C37" s="49">
        <v>4.2574687398104771</v>
      </c>
      <c r="D37" s="49">
        <v>0.74547736080212701</v>
      </c>
      <c r="E37" s="49">
        <v>5.8103919564256756</v>
      </c>
      <c r="F37" s="49">
        <v>4.2574687398104771</v>
      </c>
      <c r="U37" s="46" t="s">
        <v>16</v>
      </c>
      <c r="V37" s="46">
        <v>102</v>
      </c>
      <c r="W37" s="46">
        <v>419346.48166687618</v>
      </c>
      <c r="X37" s="46"/>
      <c r="Y37" s="46"/>
      <c r="Z37" s="46"/>
    </row>
    <row r="38" spans="1:29" ht="17" thickBot="1" x14ac:dyDescent="0.25">
      <c r="A38" s="49">
        <v>15.589224692023151</v>
      </c>
      <c r="B38" s="49">
        <v>8.1277790864838551</v>
      </c>
      <c r="C38" s="49">
        <v>0.82857996285827795</v>
      </c>
      <c r="D38" s="49">
        <v>15.589224692023151</v>
      </c>
      <c r="E38" s="49">
        <v>8.1277790864838551</v>
      </c>
      <c r="F38" s="49">
        <v>0.82857996285827795</v>
      </c>
    </row>
    <row r="39" spans="1:29" x14ac:dyDescent="0.2">
      <c r="A39" s="49">
        <v>8.2309768268178374</v>
      </c>
      <c r="B39" s="49">
        <v>2.6078127355038561</v>
      </c>
      <c r="C39" s="49">
        <v>6.9960375587081458</v>
      </c>
      <c r="D39" s="49">
        <v>8.2309768268178374</v>
      </c>
      <c r="E39" s="49">
        <v>2.6078127355038561</v>
      </c>
      <c r="F39" s="49">
        <v>6.9960375587081458</v>
      </c>
      <c r="U39" s="47"/>
      <c r="V39" s="47" t="s">
        <v>23</v>
      </c>
      <c r="W39" s="47" t="s">
        <v>11</v>
      </c>
      <c r="X39" s="47" t="s">
        <v>24</v>
      </c>
      <c r="Y39" s="47" t="s">
        <v>25</v>
      </c>
      <c r="Z39" s="47" t="s">
        <v>26</v>
      </c>
      <c r="AA39" s="47" t="s">
        <v>27</v>
      </c>
      <c r="AB39" s="47" t="s">
        <v>28</v>
      </c>
      <c r="AC39" s="47" t="s">
        <v>29</v>
      </c>
    </row>
    <row r="40" spans="1:29" x14ac:dyDescent="0.2">
      <c r="A40" s="49">
        <v>-4.0525912381422557</v>
      </c>
      <c r="B40" s="49">
        <v>-0.66523430611056256</v>
      </c>
      <c r="C40" s="49">
        <v>0.30777967590900346</v>
      </c>
      <c r="D40" s="49">
        <v>-4.0525912381422557</v>
      </c>
      <c r="E40" s="49">
        <v>-0.66523430611056256</v>
      </c>
      <c r="F40" s="49">
        <v>0.30777967590900346</v>
      </c>
      <c r="U40" s="45" t="s">
        <v>17</v>
      </c>
      <c r="V40" s="45">
        <v>-3.0384326796197096</v>
      </c>
      <c r="W40" s="45">
        <v>9.0525464903329098</v>
      </c>
      <c r="X40" s="45">
        <v>-0.33564397408667385</v>
      </c>
      <c r="Y40" s="45">
        <v>0.73783557174870285</v>
      </c>
      <c r="Z40" s="45">
        <v>-20.996249808190051</v>
      </c>
      <c r="AA40" s="45">
        <v>14.919384448950632</v>
      </c>
      <c r="AB40" s="45">
        <v>-20.996249808190051</v>
      </c>
      <c r="AC40" s="45">
        <v>14.919384448950632</v>
      </c>
    </row>
    <row r="41" spans="1:29" ht="17" thickBot="1" x14ac:dyDescent="0.25">
      <c r="A41" s="49">
        <v>8.1882880834458049</v>
      </c>
      <c r="B41" s="49">
        <v>1.5582707206572621</v>
      </c>
      <c r="C41" s="49">
        <v>3.7563668039119591</v>
      </c>
      <c r="D41" s="49">
        <v>8.1882880834458049</v>
      </c>
      <c r="E41" s="49">
        <v>1.5582707206572621</v>
      </c>
      <c r="F41" s="49">
        <v>3.7563668039119591</v>
      </c>
      <c r="U41" s="46" t="s">
        <v>30</v>
      </c>
      <c r="V41" s="46">
        <v>0.40759704094230598</v>
      </c>
      <c r="W41" s="46">
        <v>0.41150332779741372</v>
      </c>
      <c r="X41" s="46">
        <v>0.99050727760570911</v>
      </c>
      <c r="Y41" s="46">
        <v>0.32429328889757436</v>
      </c>
      <c r="Z41" s="46">
        <v>-0.40871486822882647</v>
      </c>
      <c r="AA41" s="46">
        <v>1.2239089501134384</v>
      </c>
      <c r="AB41" s="46">
        <v>-0.40871486822882647</v>
      </c>
      <c r="AC41" s="46">
        <v>1.2239089501134384</v>
      </c>
    </row>
    <row r="42" spans="1:29" x14ac:dyDescent="0.2">
      <c r="A42" s="49">
        <v>-2.477284043749961</v>
      </c>
      <c r="B42" s="49">
        <v>2.2172162106372184</v>
      </c>
      <c r="C42" s="49">
        <v>1.6089412386291357</v>
      </c>
      <c r="D42" s="49">
        <v>-2.477284043749961</v>
      </c>
      <c r="E42" s="49">
        <v>2.2172162106372184</v>
      </c>
      <c r="F42" s="49">
        <v>1.6089412386291357</v>
      </c>
    </row>
    <row r="43" spans="1:29" x14ac:dyDescent="0.2">
      <c r="A43" s="49">
        <v>24.236551470169054</v>
      </c>
      <c r="B43" s="49">
        <v>2.6120888075634952</v>
      </c>
      <c r="C43" s="49">
        <v>5.0942564171810645</v>
      </c>
      <c r="D43" s="49">
        <v>24.236551470169054</v>
      </c>
      <c r="E43" s="49">
        <v>2.6120888075634952</v>
      </c>
      <c r="F43" s="49">
        <v>5.0942564171810645</v>
      </c>
    </row>
    <row r="44" spans="1:29" x14ac:dyDescent="0.2">
      <c r="A44" s="49">
        <v>15.842861362658756</v>
      </c>
      <c r="B44" s="49">
        <v>5.5171583613329744</v>
      </c>
      <c r="C44" s="49">
        <v>1.0966857328259749</v>
      </c>
      <c r="D44" s="49">
        <v>15.842861362658756</v>
      </c>
      <c r="E44" s="49">
        <v>5.5171583613329744</v>
      </c>
      <c r="F44" s="49">
        <v>1.0966857328259749</v>
      </c>
    </row>
    <row r="45" spans="1:29" x14ac:dyDescent="0.2">
      <c r="A45" s="49">
        <v>18.043784118330297</v>
      </c>
      <c r="B45" s="49">
        <v>1.1091968140039654</v>
      </c>
      <c r="C45" s="49">
        <v>-0.68346656990208032</v>
      </c>
      <c r="D45" s="49">
        <v>18.043784118330297</v>
      </c>
      <c r="E45" s="49">
        <v>1.1091968140039654</v>
      </c>
      <c r="F45" s="49">
        <v>-0.68346656990208032</v>
      </c>
    </row>
    <row r="46" spans="1:29" x14ac:dyDescent="0.2">
      <c r="A46" s="49">
        <v>21.237062423117159</v>
      </c>
      <c r="B46" s="49">
        <v>-0.31072008427486253</v>
      </c>
      <c r="C46" s="49">
        <v>10.673559520599873</v>
      </c>
      <c r="D46" s="49">
        <v>21.237062423117159</v>
      </c>
      <c r="E46" s="49">
        <v>-0.31072008427486253</v>
      </c>
      <c r="F46" s="49">
        <v>10.673559520599873</v>
      </c>
    </row>
    <row r="47" spans="1:29" x14ac:dyDescent="0.2">
      <c r="A47" s="49">
        <v>17.58546769006335</v>
      </c>
      <c r="B47" s="49">
        <v>18.018696112376631</v>
      </c>
      <c r="C47" s="49">
        <v>-3.2633923554740818</v>
      </c>
      <c r="D47" s="49">
        <v>17.58546769006335</v>
      </c>
      <c r="E47" s="49">
        <v>18.018696112376631</v>
      </c>
      <c r="F47" s="49">
        <v>-3.2633923554740818</v>
      </c>
    </row>
    <row r="48" spans="1:29" x14ac:dyDescent="0.2">
      <c r="A48" s="49">
        <v>27.694150430299036</v>
      </c>
      <c r="B48" s="49">
        <v>16.273548127254145</v>
      </c>
      <c r="C48" s="49">
        <v>8.5534257973513661</v>
      </c>
      <c r="D48" s="49">
        <v>27.694150430299036</v>
      </c>
      <c r="E48" s="49">
        <v>16.273548127254145</v>
      </c>
      <c r="F48" s="49">
        <v>8.5534257973513661</v>
      </c>
    </row>
    <row r="49" spans="1:6" x14ac:dyDescent="0.2">
      <c r="A49" s="49">
        <v>19.187224076728349</v>
      </c>
      <c r="B49" s="49">
        <v>12.70379632320342</v>
      </c>
      <c r="C49" s="49">
        <v>10.546577921154565</v>
      </c>
      <c r="D49" s="49">
        <v>19.187224076728349</v>
      </c>
      <c r="E49" s="49">
        <v>12.70379632320342</v>
      </c>
      <c r="F49" s="49">
        <v>10.546577921154565</v>
      </c>
    </row>
    <row r="50" spans="1:6" x14ac:dyDescent="0.2">
      <c r="A50" s="49">
        <v>29.565256565869724</v>
      </c>
      <c r="B50" s="49">
        <v>12.307601746520902</v>
      </c>
      <c r="C50" s="49">
        <v>5.3344003454009581</v>
      </c>
      <c r="D50" s="49">
        <v>29.565256565869724</v>
      </c>
      <c r="E50" s="49">
        <v>12.307601746520902</v>
      </c>
      <c r="F50" s="49">
        <v>5.3344003454009581</v>
      </c>
    </row>
    <row r="51" spans="1:6" x14ac:dyDescent="0.2">
      <c r="A51" s="49">
        <v>24.395368375448356</v>
      </c>
      <c r="B51" s="49">
        <v>27.077608416041343</v>
      </c>
      <c r="C51" s="49">
        <v>-1.305942028904461</v>
      </c>
      <c r="D51" s="49">
        <v>24.395368375448356</v>
      </c>
      <c r="E51" s="49">
        <v>27.077608416041343</v>
      </c>
      <c r="F51" s="49">
        <v>-1.305942028904461</v>
      </c>
    </row>
    <row r="52" spans="1:6" x14ac:dyDescent="0.2">
      <c r="A52" s="49">
        <v>22.667602015976218</v>
      </c>
      <c r="B52" s="49">
        <v>22.743376235102986</v>
      </c>
      <c r="C52" s="49">
        <v>1.2064586921800569</v>
      </c>
      <c r="D52" s="49">
        <v>22.667602015976218</v>
      </c>
      <c r="E52" s="49">
        <v>22.743376235102986</v>
      </c>
      <c r="F52" s="49">
        <v>1.2064586921800569</v>
      </c>
    </row>
    <row r="53" spans="1:6" x14ac:dyDescent="0.2">
      <c r="A53" s="49">
        <v>19.308029059268961</v>
      </c>
      <c r="B53" s="49">
        <v>31.28282926771071</v>
      </c>
      <c r="C53" s="49">
        <v>3.8137958775397607</v>
      </c>
      <c r="D53" s="49">
        <v>19.308029059268961</v>
      </c>
      <c r="E53" s="49">
        <v>31.28282926771071</v>
      </c>
      <c r="F53" s="49">
        <v>3.8137958775397607</v>
      </c>
    </row>
    <row r="54" spans="1:6" x14ac:dyDescent="0.2">
      <c r="A54" s="49">
        <v>12.86212457628606</v>
      </c>
      <c r="B54" s="49">
        <v>32.648952679262777</v>
      </c>
      <c r="C54" s="49">
        <v>-5.1641499808113167</v>
      </c>
      <c r="D54" s="49">
        <v>12.86212457628606</v>
      </c>
      <c r="E54" s="49">
        <v>32.648952679262777</v>
      </c>
      <c r="F54" s="49">
        <v>-5.1641499808113167</v>
      </c>
    </row>
    <row r="55" spans="1:6" x14ac:dyDescent="0.2">
      <c r="A55" s="49">
        <v>21.5539755041533</v>
      </c>
      <c r="B55" s="49">
        <v>3.9256710305163978</v>
      </c>
      <c r="C55" s="49">
        <v>5.1641499808113167</v>
      </c>
      <c r="D55" s="49">
        <v>21.5539755041533</v>
      </c>
      <c r="E55" s="49">
        <v>3.9256710305163978</v>
      </c>
      <c r="F55" s="49">
        <v>5.1641499808113167</v>
      </c>
    </row>
    <row r="56" spans="1:6" x14ac:dyDescent="0.2">
      <c r="A56" s="49">
        <v>15.099567243215173</v>
      </c>
      <c r="B56" s="49">
        <v>3.7773550897188812</v>
      </c>
      <c r="C56" s="49">
        <v>4.0452315817823603</v>
      </c>
      <c r="D56" s="49">
        <v>15.099567243215173</v>
      </c>
      <c r="E56" s="49">
        <v>3.7773550897188812</v>
      </c>
      <c r="F56" s="49">
        <v>4.0452315817823603</v>
      </c>
    </row>
    <row r="57" spans="1:6" x14ac:dyDescent="0.2">
      <c r="A57" s="49">
        <v>16.226936552120996</v>
      </c>
      <c r="B57" s="49">
        <v>11.616311953688196</v>
      </c>
      <c r="C57" s="49">
        <v>6.8253307991595236</v>
      </c>
      <c r="D57" s="49">
        <v>16.226936552120996</v>
      </c>
      <c r="E57" s="49">
        <v>11.616311953688196</v>
      </c>
      <c r="F57" s="49">
        <v>6.8253307991595236</v>
      </c>
    </row>
    <row r="58" spans="1:6" x14ac:dyDescent="0.2">
      <c r="A58" s="49">
        <v>15.452980366831159</v>
      </c>
      <c r="B58" s="49">
        <v>12.558603939245572</v>
      </c>
      <c r="C58" s="49">
        <v>2.740175502867892</v>
      </c>
      <c r="D58" s="49">
        <v>15.452980366831159</v>
      </c>
      <c r="E58" s="49">
        <v>12.558603939245572</v>
      </c>
      <c r="F58" s="49">
        <v>2.740175502867892</v>
      </c>
    </row>
    <row r="59" spans="1:6" x14ac:dyDescent="0.2">
      <c r="A59" s="49">
        <v>11.506788623446162</v>
      </c>
      <c r="B59" s="49">
        <v>22.058055274548138</v>
      </c>
      <c r="C59" s="49">
        <v>5.0504337955663559</v>
      </c>
      <c r="D59" s="49">
        <v>11.506788623446162</v>
      </c>
      <c r="E59" s="49">
        <v>22.058055274548138</v>
      </c>
      <c r="F59" s="49">
        <v>5.0504337955663559</v>
      </c>
    </row>
    <row r="60" spans="1:6" x14ac:dyDescent="0.2">
      <c r="A60" s="49">
        <v>38.001981530805381</v>
      </c>
      <c r="B60" s="49">
        <v>27.476744264774311</v>
      </c>
      <c r="C60" s="49">
        <v>5.9241382937411657</v>
      </c>
      <c r="D60" s="49">
        <v>38.001981530805381</v>
      </c>
      <c r="E60" s="49">
        <v>27.476744264774311</v>
      </c>
      <c r="F60" s="49">
        <v>5.9241382937411657</v>
      </c>
    </row>
    <row r="61" spans="1:6" x14ac:dyDescent="0.2">
      <c r="A61" s="49">
        <v>36.354099668937501</v>
      </c>
      <c r="B61" s="49">
        <v>75.94031907488592</v>
      </c>
      <c r="C61" s="49">
        <v>-6.6767678104570294</v>
      </c>
      <c r="D61" s="49">
        <v>22.844052689073191</v>
      </c>
      <c r="E61" s="49">
        <v>24.125201888744385</v>
      </c>
      <c r="F61" s="49">
        <v>7.5806828002185966</v>
      </c>
    </row>
    <row r="62" spans="1:6" x14ac:dyDescent="0.2">
      <c r="A62" s="49">
        <v>22.844052689073191</v>
      </c>
      <c r="B62" s="49">
        <v>24.125201888744385</v>
      </c>
      <c r="C62" s="49">
        <v>7.5806828002185966</v>
      </c>
      <c r="D62" s="49">
        <v>13.980575067976009</v>
      </c>
      <c r="E62" s="49">
        <v>12.675593851430378</v>
      </c>
      <c r="F62" s="49">
        <v>6.8592422557280486</v>
      </c>
    </row>
    <row r="63" spans="1:6" x14ac:dyDescent="0.2">
      <c r="A63" s="49">
        <v>13.980575067976009</v>
      </c>
      <c r="B63" s="49">
        <v>12.675593851430378</v>
      </c>
      <c r="C63" s="49">
        <v>6.8592422557280486</v>
      </c>
      <c r="D63" s="49">
        <v>6.6916195525911437</v>
      </c>
      <c r="E63" s="49">
        <v>24.732519030577649</v>
      </c>
      <c r="F63" s="49">
        <v>-1.5999597579781977</v>
      </c>
    </row>
    <row r="64" spans="1:6" x14ac:dyDescent="0.2">
      <c r="A64" s="49">
        <v>6.6916195525911437</v>
      </c>
      <c r="B64" s="49">
        <v>24.732519030577649</v>
      </c>
      <c r="C64" s="49">
        <v>-1.5999597579781977</v>
      </c>
      <c r="D64" s="49">
        <v>25.289640959471793</v>
      </c>
      <c r="E64" s="49">
        <v>21.570805314282637</v>
      </c>
      <c r="F64" s="49">
        <v>-2.4004984159914144</v>
      </c>
    </row>
    <row r="65" spans="1:6" x14ac:dyDescent="0.2">
      <c r="A65" s="49">
        <v>25.289640959471793</v>
      </c>
      <c r="B65" s="49">
        <v>21.570805314282637</v>
      </c>
      <c r="C65" s="49">
        <v>-2.4004984159914144</v>
      </c>
      <c r="D65" s="49">
        <v>33.553649123330189</v>
      </c>
      <c r="E65" s="49">
        <v>19.997982882969723</v>
      </c>
      <c r="F65" s="49">
        <v>9.8041329045841508</v>
      </c>
    </row>
    <row r="66" spans="1:6" x14ac:dyDescent="0.2">
      <c r="A66" s="49">
        <v>33.553649123330189</v>
      </c>
      <c r="B66" s="49">
        <v>19.997982882969723</v>
      </c>
      <c r="C66" s="49">
        <v>9.8041329045841508</v>
      </c>
      <c r="D66" s="49">
        <v>22.903192047398633</v>
      </c>
      <c r="E66" s="49">
        <v>25.141968512193458</v>
      </c>
      <c r="F66" s="49">
        <v>8.7672562798221776</v>
      </c>
    </row>
    <row r="67" spans="1:6" x14ac:dyDescent="0.2">
      <c r="A67" s="49">
        <v>22.903192047398633</v>
      </c>
      <c r="B67" s="49">
        <v>25.141968512193458</v>
      </c>
      <c r="C67" s="49">
        <v>8.7672562798221776</v>
      </c>
      <c r="D67" s="49">
        <v>30.025243723323889</v>
      </c>
      <c r="E67" s="49">
        <v>27.658134439076321</v>
      </c>
      <c r="F67" s="49">
        <v>0.64367161466609701</v>
      </c>
    </row>
    <row r="68" spans="1:6" x14ac:dyDescent="0.2">
      <c r="A68" s="49">
        <v>30.025243723323889</v>
      </c>
      <c r="B68" s="49">
        <v>27.658134439076321</v>
      </c>
      <c r="C68" s="49">
        <v>0.64367161466609701</v>
      </c>
      <c r="D68" s="49">
        <v>26.051879079764582</v>
      </c>
      <c r="E68" s="49">
        <v>25.639294810657276</v>
      </c>
      <c r="F68" s="49">
        <v>2.6120085759719913</v>
      </c>
    </row>
    <row r="69" spans="1:6" x14ac:dyDescent="0.2">
      <c r="A69" s="49">
        <v>26.051879079764582</v>
      </c>
      <c r="B69" s="49">
        <v>25.639294810657276</v>
      </c>
      <c r="C69" s="49">
        <v>2.6120085759719913</v>
      </c>
      <c r="D69" s="49">
        <v>23.727001088138834</v>
      </c>
      <c r="E69" s="49">
        <v>15.03775643185925</v>
      </c>
      <c r="F69" s="49">
        <v>4.2069797723620184</v>
      </c>
    </row>
    <row r="70" spans="1:6" x14ac:dyDescent="0.2">
      <c r="A70" s="49">
        <v>23.727001088138834</v>
      </c>
      <c r="B70" s="49">
        <v>15.03775643185925</v>
      </c>
      <c r="C70" s="49">
        <v>4.2069797723620184</v>
      </c>
      <c r="D70" s="49">
        <v>10.154328454146455</v>
      </c>
      <c r="E70" s="49">
        <v>7.3048519656577326</v>
      </c>
      <c r="F70" s="49">
        <v>8.1940150278292379</v>
      </c>
    </row>
    <row r="71" spans="1:6" x14ac:dyDescent="0.2">
      <c r="A71" s="49">
        <v>10.154328454146455</v>
      </c>
      <c r="B71" s="49">
        <v>7.3048519656577326</v>
      </c>
      <c r="C71" s="49">
        <v>8.1940150278292379</v>
      </c>
      <c r="D71" s="49">
        <v>18.237606161764507</v>
      </c>
      <c r="E71" s="49">
        <v>12.731620607621608</v>
      </c>
      <c r="F71" s="49">
        <v>5.2433438744243333</v>
      </c>
    </row>
    <row r="72" spans="1:6" x14ac:dyDescent="0.2">
      <c r="A72" s="49">
        <v>18.237606161764507</v>
      </c>
      <c r="B72" s="49">
        <v>12.731620607621608</v>
      </c>
      <c r="C72" s="49">
        <v>5.2433438744243333</v>
      </c>
      <c r="D72" s="49">
        <v>31.437004094215879</v>
      </c>
      <c r="E72" s="49">
        <v>29.805924468432821</v>
      </c>
      <c r="F72" s="49">
        <v>3.6929992637466214</v>
      </c>
    </row>
    <row r="73" spans="1:6" x14ac:dyDescent="0.2">
      <c r="A73" s="49">
        <v>31.437004094215879</v>
      </c>
      <c r="B73" s="49">
        <v>29.805924468432821</v>
      </c>
      <c r="C73" s="49">
        <v>3.6929992637466214</v>
      </c>
      <c r="D73" s="49">
        <v>36.197925911269046</v>
      </c>
      <c r="E73" s="49">
        <v>46.030036088006554</v>
      </c>
      <c r="F73" s="49">
        <v>2.0556970943216513</v>
      </c>
    </row>
    <row r="74" spans="1:6" x14ac:dyDescent="0.2">
      <c r="A74" s="49">
        <v>36.197925911269046</v>
      </c>
      <c r="B74" s="49">
        <v>46.030036088006554</v>
      </c>
      <c r="C74" s="49">
        <v>2.0556970943216513</v>
      </c>
      <c r="D74" s="49">
        <v>66.648455102400249</v>
      </c>
      <c r="E74" s="49">
        <v>47.189513219415247</v>
      </c>
      <c r="F74" s="49">
        <v>3.6771061931567317</v>
      </c>
    </row>
    <row r="75" spans="1:6" x14ac:dyDescent="0.2">
      <c r="A75" s="49">
        <v>66.648455102400249</v>
      </c>
      <c r="B75" s="49">
        <v>47.189513219415247</v>
      </c>
      <c r="C75" s="49">
        <v>3.6771061931567317</v>
      </c>
      <c r="D75" s="49">
        <v>45.720302479640132</v>
      </c>
      <c r="E75" s="49">
        <v>21.683194992073496</v>
      </c>
      <c r="F75" s="49">
        <v>5.264586097185564</v>
      </c>
    </row>
    <row r="76" spans="1:6" x14ac:dyDescent="0.2">
      <c r="A76" s="49">
        <v>45.720302479640132</v>
      </c>
      <c r="B76" s="49">
        <v>21.683194992073496</v>
      </c>
      <c r="C76" s="49">
        <v>5.264586097185564</v>
      </c>
      <c r="D76" s="49">
        <v>42.320665182096207</v>
      </c>
      <c r="E76" s="49">
        <v>22.234275784456937</v>
      </c>
      <c r="F76" s="49">
        <v>9.3432204036362876</v>
      </c>
    </row>
    <row r="77" spans="1:6" x14ac:dyDescent="0.2">
      <c r="A77" s="49">
        <v>107.50639160802807</v>
      </c>
      <c r="B77" s="49">
        <v>103.95675841427483</v>
      </c>
      <c r="C77" s="49">
        <v>-0.59509593011668471</v>
      </c>
      <c r="D77" s="49">
        <v>26.905217700980444</v>
      </c>
      <c r="E77" s="49">
        <v>10.085407980348894</v>
      </c>
      <c r="F77" s="49">
        <v>5.4829166813197716</v>
      </c>
    </row>
    <row r="78" spans="1:6" x14ac:dyDescent="0.2">
      <c r="A78" s="49">
        <v>127.08265717277752</v>
      </c>
      <c r="B78" s="49">
        <v>169.3804463870361</v>
      </c>
      <c r="C78" s="49">
        <v>-1.1878718300195601E-2</v>
      </c>
      <c r="D78" s="49">
        <v>12.202227767356177</v>
      </c>
      <c r="E78" s="49">
        <v>4.092438097638107</v>
      </c>
      <c r="F78" s="49">
        <v>5.7139791607465185</v>
      </c>
    </row>
    <row r="79" spans="1:6" x14ac:dyDescent="0.2">
      <c r="A79" s="49">
        <v>81.053472481311189</v>
      </c>
      <c r="B79" s="49">
        <v>101.53428539917151</v>
      </c>
      <c r="C79" s="49">
        <v>6.1905497805669896</v>
      </c>
      <c r="D79" s="49">
        <v>1.6589714632843311</v>
      </c>
      <c r="E79" s="49">
        <v>3.320400272112467</v>
      </c>
      <c r="F79" s="49">
        <v>-2.8059049445340989</v>
      </c>
    </row>
    <row r="80" spans="1:6" x14ac:dyDescent="0.2">
      <c r="A80" s="49">
        <v>99.365658387326491</v>
      </c>
      <c r="B80" s="49">
        <v>101.34526899693022</v>
      </c>
      <c r="C80" s="49">
        <v>-3.2754773591999964</v>
      </c>
      <c r="D80" s="49">
        <v>11.927921804541342</v>
      </c>
      <c r="E80" s="49">
        <v>0.15552042241597785</v>
      </c>
      <c r="F80" s="49">
        <v>5.2554288175342023</v>
      </c>
    </row>
    <row r="81" spans="1:6" x14ac:dyDescent="0.2">
      <c r="A81" s="49">
        <v>89.805466897210181</v>
      </c>
      <c r="B81" s="49">
        <v>95.362533225656065</v>
      </c>
      <c r="C81" s="49">
        <v>6.7063502950542642</v>
      </c>
      <c r="D81" s="49">
        <v>14.067665978755528</v>
      </c>
      <c r="E81" s="49">
        <v>0.52719654472901389</v>
      </c>
      <c r="F81" s="49">
        <v>7.8044155062608311</v>
      </c>
    </row>
    <row r="82" spans="1:6" x14ac:dyDescent="0.2">
      <c r="A82" s="49">
        <v>68.194869238546829</v>
      </c>
      <c r="B82" s="49">
        <v>69.696524734066756</v>
      </c>
      <c r="C82" s="49">
        <v>1.5185285710380469</v>
      </c>
      <c r="D82" s="49">
        <v>1.8194470812705532</v>
      </c>
      <c r="E82" s="49">
        <v>0.88115543282498709</v>
      </c>
      <c r="F82" s="49">
        <v>3.8852165324513521</v>
      </c>
    </row>
    <row r="83" spans="1:6" x14ac:dyDescent="0.2">
      <c r="A83" s="49">
        <v>52.198795538256789</v>
      </c>
      <c r="B83" s="49">
        <v>71.527925629359146</v>
      </c>
      <c r="C83" s="49">
        <v>-5.3935284740939338</v>
      </c>
      <c r="D83" s="49">
        <v>-1.5264822918219068</v>
      </c>
      <c r="E83" s="49">
        <v>-1.1342758392283159</v>
      </c>
      <c r="F83" s="49">
        <v>-3.4714657590658504</v>
      </c>
    </row>
    <row r="84" spans="1:6" x14ac:dyDescent="0.2">
      <c r="A84" s="49">
        <v>116.65077895135569</v>
      </c>
      <c r="B84" s="49">
        <v>97.371683671261337</v>
      </c>
      <c r="C84" s="49">
        <v>-3.4206822912087986</v>
      </c>
      <c r="D84" s="49">
        <v>-9.0050138982380901</v>
      </c>
      <c r="E84" s="49">
        <v>-0.15473501809912804</v>
      </c>
      <c r="F84" s="49">
        <v>-0.76817305069774022</v>
      </c>
    </row>
    <row r="85" spans="1:6" x14ac:dyDescent="0.2">
      <c r="A85" s="49">
        <v>155.24384684696946</v>
      </c>
      <c r="B85" s="49">
        <v>149.02244015606615</v>
      </c>
      <c r="C85" s="49">
        <v>4.0883450440766467</v>
      </c>
      <c r="D85" s="49">
        <v>-4.8623380857289789</v>
      </c>
      <c r="E85" s="49">
        <v>-1.0710808325656407</v>
      </c>
      <c r="F85" s="49">
        <v>-4.3538449429487258</v>
      </c>
    </row>
    <row r="86" spans="1:6" x14ac:dyDescent="0.2">
      <c r="A86" s="49">
        <v>182.78205060072904</v>
      </c>
      <c r="B86" s="49">
        <v>198.33733499255803</v>
      </c>
      <c r="C86" s="49">
        <v>1.9534566629662464</v>
      </c>
      <c r="D86" s="49">
        <v>44.733157845556804</v>
      </c>
      <c r="E86" s="49">
        <v>23.00675082301553</v>
      </c>
      <c r="F86" s="49">
        <v>-11.736301176306085</v>
      </c>
    </row>
    <row r="87" spans="1:6" x14ac:dyDescent="0.2">
      <c r="A87" s="49">
        <v>193.34794150658664</v>
      </c>
      <c r="B87" s="49">
        <v>204.40472747809153</v>
      </c>
      <c r="C87" s="49">
        <v>-7.1367584335638057</v>
      </c>
      <c r="D87" s="49">
        <v>40.122642019364108</v>
      </c>
      <c r="E87" s="49">
        <v>12.612899364852881</v>
      </c>
      <c r="F87" s="49">
        <v>8.3853611349502089</v>
      </c>
    </row>
    <row r="88" spans="1:6" x14ac:dyDescent="0.2">
      <c r="A88" s="49">
        <v>61.800484385926779</v>
      </c>
      <c r="B88" s="49">
        <v>64.234631316671553</v>
      </c>
      <c r="C88" s="49">
        <v>6.7831867404034796</v>
      </c>
      <c r="D88" s="49">
        <v>21.685131729164198</v>
      </c>
      <c r="E88" s="49">
        <v>4.3210032950229849</v>
      </c>
      <c r="F88" s="49">
        <v>8.6444596573111099</v>
      </c>
    </row>
    <row r="89" spans="1:6" x14ac:dyDescent="0.2">
      <c r="A89" s="49">
        <v>81.029245092421931</v>
      </c>
      <c r="B89" s="49">
        <v>83.867930385972926</v>
      </c>
      <c r="C89" s="49">
        <v>2.6344541178358938</v>
      </c>
      <c r="D89" s="49">
        <v>25.535455146842878</v>
      </c>
      <c r="E89" s="49">
        <v>9.2047251761126603</v>
      </c>
      <c r="F89" s="49">
        <v>8.4815851180364277</v>
      </c>
    </row>
    <row r="90" spans="1:6" x14ac:dyDescent="0.2">
      <c r="A90" s="49">
        <v>147.61812643000721</v>
      </c>
      <c r="B90" s="49">
        <v>148.82980491794308</v>
      </c>
      <c r="C90" s="49">
        <v>-1.76414037797894</v>
      </c>
      <c r="D90" s="49">
        <v>18.598718865810682</v>
      </c>
      <c r="E90" s="49">
        <v>10.343889842903042</v>
      </c>
      <c r="F90" s="49">
        <v>7.7397533856149892</v>
      </c>
    </row>
    <row r="91" spans="1:6" x14ac:dyDescent="0.2">
      <c r="A91" s="49">
        <v>373.80091097357263</v>
      </c>
      <c r="B91" s="49">
        <v>345.92993798997412</v>
      </c>
      <c r="C91" s="49">
        <v>-7.1917135275143096</v>
      </c>
      <c r="D91" s="49">
        <v>24.289968480342239</v>
      </c>
      <c r="E91" s="49">
        <v>13.369058130593992</v>
      </c>
      <c r="F91" s="49">
        <v>8.6247885329713725</v>
      </c>
    </row>
    <row r="92" spans="1:6" x14ac:dyDescent="0.2">
      <c r="A92" s="49">
        <v>246.06153997117985</v>
      </c>
      <c r="B92" s="49">
        <v>318.38556548027702</v>
      </c>
      <c r="C92" s="49">
        <v>-2.1348017427348154</v>
      </c>
      <c r="D92" s="49">
        <v>10.278500787710598</v>
      </c>
      <c r="E92" s="49">
        <v>20.647545811368452</v>
      </c>
      <c r="F92" s="49">
        <v>3.9770880075804982</v>
      </c>
    </row>
    <row r="93" spans="1:6" x14ac:dyDescent="0.2">
      <c r="A93" s="49">
        <v>93.374744927282194</v>
      </c>
      <c r="B93" s="49">
        <v>99.942415197271529</v>
      </c>
      <c r="C93" s="49">
        <v>10.046213543960292</v>
      </c>
      <c r="D93" s="49">
        <v>14.414935702638587</v>
      </c>
      <c r="E93" s="49">
        <v>15.302277349745808</v>
      </c>
      <c r="F93" s="49">
        <v>-6.1009024668475575</v>
      </c>
    </row>
    <row r="94" spans="1:6" x14ac:dyDescent="0.2">
      <c r="A94" s="49">
        <v>42.320665182096207</v>
      </c>
      <c r="B94" s="49">
        <v>22.234275784456937</v>
      </c>
      <c r="C94" s="49">
        <v>9.3432204036362876</v>
      </c>
      <c r="D94" s="49">
        <v>28.285497507635071</v>
      </c>
      <c r="E94" s="49">
        <v>20.256950304244725</v>
      </c>
      <c r="F94" s="49">
        <v>9.6449513795304753</v>
      </c>
    </row>
    <row r="95" spans="1:6" x14ac:dyDescent="0.2">
      <c r="A95" s="49">
        <v>26.905217700980444</v>
      </c>
      <c r="B95" s="49">
        <v>10.085407980348894</v>
      </c>
      <c r="C95" s="49">
        <v>5.4829166813197716</v>
      </c>
      <c r="D95" s="49">
        <v>26.453153433240217</v>
      </c>
      <c r="E95" s="49">
        <v>21.753396079568343</v>
      </c>
      <c r="F95" s="49">
        <v>5.830618751654626</v>
      </c>
    </row>
    <row r="96" spans="1:6" x14ac:dyDescent="0.2">
      <c r="A96" s="49">
        <v>12.202227767356177</v>
      </c>
      <c r="B96" s="49">
        <v>4.092438097638107</v>
      </c>
      <c r="C96" s="49">
        <v>5.7139791607465185</v>
      </c>
      <c r="D96" s="49">
        <v>31.791690160780206</v>
      </c>
      <c r="E96" s="49">
        <v>21.034514551606343</v>
      </c>
      <c r="F96" s="49">
        <v>-1.0317244834940453</v>
      </c>
    </row>
    <row r="97" spans="1:6" x14ac:dyDescent="0.2">
      <c r="A97" s="49">
        <v>1.6589714632843311</v>
      </c>
      <c r="B97" s="49">
        <v>3.320400272112467</v>
      </c>
      <c r="C97" s="49">
        <v>-2.8059049445340989</v>
      </c>
      <c r="D97" s="49">
        <v>20.170581415553102</v>
      </c>
      <c r="E97" s="49">
        <v>21.976790997901354</v>
      </c>
      <c r="F97" s="49">
        <v>2.3768515374960941</v>
      </c>
    </row>
    <row r="98" spans="1:6" x14ac:dyDescent="0.2">
      <c r="A98" s="49">
        <v>11.927921804541342</v>
      </c>
      <c r="B98" s="49">
        <v>0.15552042241597785</v>
      </c>
      <c r="C98" s="49">
        <v>5.2554288175342023</v>
      </c>
      <c r="D98" s="49">
        <v>23.051032631559565</v>
      </c>
      <c r="E98" s="49">
        <v>33.270746527740556</v>
      </c>
      <c r="F98" s="49">
        <v>-2.544720431748182</v>
      </c>
    </row>
    <row r="99" spans="1:6" x14ac:dyDescent="0.2">
      <c r="A99" s="49">
        <v>14.067665978755528</v>
      </c>
      <c r="B99" s="49">
        <v>0.52719654472901389</v>
      </c>
      <c r="C99" s="49">
        <v>7.8044155062608311</v>
      </c>
      <c r="D99" s="49">
        <v>27.453683820863972</v>
      </c>
      <c r="E99" s="49">
        <v>25.684117052971178</v>
      </c>
      <c r="F99" s="49">
        <v>2.6945291345379374</v>
      </c>
    </row>
    <row r="100" spans="1:6" x14ac:dyDescent="0.2">
      <c r="A100" s="49">
        <v>1.8194470812705532</v>
      </c>
      <c r="B100" s="49">
        <v>0.88115543282498709</v>
      </c>
      <c r="C100" s="49">
        <v>3.8852165324513521</v>
      </c>
      <c r="D100" s="49">
        <v>25.209792469856751</v>
      </c>
      <c r="E100" s="49">
        <v>32.406416208649077</v>
      </c>
      <c r="F100" s="49">
        <v>-2.1022715363512745</v>
      </c>
    </row>
    <row r="101" spans="1:6" x14ac:dyDescent="0.2">
      <c r="A101" s="49">
        <v>-1.5264822918219068</v>
      </c>
      <c r="B101" s="49">
        <v>-1.1342758392283159</v>
      </c>
      <c r="C101" s="49">
        <v>-3.4714657590658504</v>
      </c>
      <c r="D101" s="49">
        <v>31.184650937374059</v>
      </c>
      <c r="E101" s="49">
        <v>23.74522902103573</v>
      </c>
      <c r="F101" s="49">
        <v>2.6336045636703886</v>
      </c>
    </row>
    <row r="102" spans="1:6" x14ac:dyDescent="0.2">
      <c r="A102" s="49">
        <v>-9.0050138982380901</v>
      </c>
      <c r="B102" s="49">
        <v>-0.15473501809912804</v>
      </c>
      <c r="C102" s="49">
        <v>-0.76817305069774022</v>
      </c>
      <c r="D102" s="49">
        <v>6.8074833843223104</v>
      </c>
      <c r="E102" s="49">
        <v>29.379062453765759</v>
      </c>
      <c r="F102" s="49">
        <v>-2.5467456173146275</v>
      </c>
    </row>
    <row r="103" spans="1:6" x14ac:dyDescent="0.2">
      <c r="A103" s="49">
        <v>-4.8623380857289789</v>
      </c>
      <c r="B103" s="49">
        <v>-1.0710808325656407</v>
      </c>
      <c r="C103" s="49">
        <v>-4.3538449429487258</v>
      </c>
      <c r="D103" s="51">
        <v>37.475449464808719</v>
      </c>
      <c r="E103" s="51">
        <v>42.892325156265265</v>
      </c>
      <c r="F103" s="51">
        <v>-462.4977727412379</v>
      </c>
    </row>
    <row r="104" spans="1:6" x14ac:dyDescent="0.2">
      <c r="A104" s="49">
        <v>44.733157845556804</v>
      </c>
      <c r="B104" s="49">
        <v>23.00675082301553</v>
      </c>
      <c r="C104" s="49">
        <v>-11.736301176306085</v>
      </c>
      <c r="D104" s="51">
        <v>55.424985593675302</v>
      </c>
      <c r="E104" s="51">
        <v>35.076316693299425</v>
      </c>
      <c r="F104" s="51">
        <v>450.09147836981833</v>
      </c>
    </row>
    <row r="105" spans="1:6" x14ac:dyDescent="0.2">
      <c r="A105" s="49">
        <v>40.122642019364108</v>
      </c>
      <c r="B105" s="49">
        <v>12.612899364852881</v>
      </c>
      <c r="C105" s="49">
        <v>8.3853611349502089</v>
      </c>
      <c r="D105" s="51">
        <v>38.369217010744094</v>
      </c>
      <c r="E105" s="51">
        <v>39.480434103343498</v>
      </c>
      <c r="F105" s="51">
        <v>9.9318608060388058</v>
      </c>
    </row>
    <row r="106" spans="1:6" x14ac:dyDescent="0.2">
      <c r="A106" s="49">
        <v>21.685131729164198</v>
      </c>
      <c r="B106" s="49">
        <v>4.3210032950229849</v>
      </c>
      <c r="C106" s="49">
        <v>8.6444596573111099</v>
      </c>
    </row>
    <row r="107" spans="1:6" x14ac:dyDescent="0.2">
      <c r="A107" s="49">
        <v>25.535455146842878</v>
      </c>
      <c r="B107" s="49">
        <v>9.2047251761126603</v>
      </c>
      <c r="C107" s="49">
        <v>8.4815851180364277</v>
      </c>
    </row>
    <row r="108" spans="1:6" x14ac:dyDescent="0.2">
      <c r="A108" s="49">
        <v>18.598718865810682</v>
      </c>
      <c r="B108" s="49">
        <v>10.343889842903042</v>
      </c>
      <c r="C108" s="49">
        <v>7.7397533856149892</v>
      </c>
    </row>
    <row r="109" spans="1:6" x14ac:dyDescent="0.2">
      <c r="A109" s="49">
        <v>24.289968480342239</v>
      </c>
      <c r="B109" s="49">
        <v>13.369058130593992</v>
      </c>
      <c r="C109" s="49">
        <v>8.6247885329713725</v>
      </c>
    </row>
    <row r="110" spans="1:6" x14ac:dyDescent="0.2">
      <c r="A110" s="49">
        <v>10.278500787710598</v>
      </c>
      <c r="B110" s="49">
        <v>20.647545811368452</v>
      </c>
      <c r="C110" s="49">
        <v>3.9770880075804982</v>
      </c>
    </row>
    <row r="111" spans="1:6" x14ac:dyDescent="0.2">
      <c r="A111" s="49">
        <v>14.414935702638587</v>
      </c>
      <c r="B111" s="49">
        <v>15.302277349745808</v>
      </c>
      <c r="C111" s="49">
        <v>-6.1009024668475575</v>
      </c>
    </row>
    <row r="112" spans="1:6" x14ac:dyDescent="0.2">
      <c r="A112" s="49">
        <v>28.285497507635071</v>
      </c>
      <c r="B112" s="49">
        <v>20.256950304244725</v>
      </c>
      <c r="C112" s="49">
        <v>9.6449513795304753</v>
      </c>
    </row>
    <row r="113" spans="1:6" x14ac:dyDescent="0.2">
      <c r="A113" s="49">
        <v>26.453153433240217</v>
      </c>
      <c r="B113" s="49">
        <v>21.753396079568343</v>
      </c>
      <c r="C113" s="49">
        <v>5.830618751654626</v>
      </c>
    </row>
    <row r="114" spans="1:6" x14ac:dyDescent="0.2">
      <c r="A114" s="49">
        <v>31.791690160780206</v>
      </c>
      <c r="B114" s="49">
        <v>21.034514551606343</v>
      </c>
      <c r="C114" s="49">
        <v>-1.0317244834940453</v>
      </c>
    </row>
    <row r="115" spans="1:6" x14ac:dyDescent="0.2">
      <c r="A115" s="49">
        <v>20.170581415553102</v>
      </c>
      <c r="B115" s="49">
        <v>21.976790997901354</v>
      </c>
      <c r="C115" s="49">
        <v>2.3768515374960941</v>
      </c>
    </row>
    <row r="116" spans="1:6" x14ac:dyDescent="0.2">
      <c r="A116" s="49">
        <v>23.051032631559565</v>
      </c>
      <c r="B116" s="49">
        <v>33.270746527740556</v>
      </c>
      <c r="C116" s="49">
        <v>-2.544720431748182</v>
      </c>
    </row>
    <row r="117" spans="1:6" x14ac:dyDescent="0.2">
      <c r="A117" s="49">
        <v>27.453683820863972</v>
      </c>
      <c r="B117" s="49">
        <v>25.684117052971178</v>
      </c>
      <c r="C117" s="49">
        <v>2.6945291345379374</v>
      </c>
    </row>
    <row r="118" spans="1:6" x14ac:dyDescent="0.2">
      <c r="A118" s="49">
        <v>25.209792469856751</v>
      </c>
      <c r="B118" s="49">
        <v>32.406416208649077</v>
      </c>
      <c r="C118" s="49">
        <v>-2.1022715363512745</v>
      </c>
    </row>
    <row r="119" spans="1:6" x14ac:dyDescent="0.2">
      <c r="A119" s="49">
        <v>31.184650937374059</v>
      </c>
      <c r="B119" s="49">
        <v>23.74522902103573</v>
      </c>
      <c r="C119" s="49">
        <v>2.6336045636703886</v>
      </c>
    </row>
    <row r="120" spans="1:6" x14ac:dyDescent="0.2">
      <c r="A120" s="49">
        <v>6.8074833843223104</v>
      </c>
      <c r="B120" s="49">
        <v>29.379062453765759</v>
      </c>
      <c r="C120" s="49">
        <v>-2.5467456173146275</v>
      </c>
    </row>
    <row r="121" spans="1:6" x14ac:dyDescent="0.2">
      <c r="A121" s="51">
        <v>37.475449464808719</v>
      </c>
      <c r="B121" s="51">
        <v>42.892325156265265</v>
      </c>
      <c r="C121" s="51">
        <v>-462.4977727412379</v>
      </c>
    </row>
    <row r="122" spans="1:6" x14ac:dyDescent="0.2">
      <c r="A122" s="51">
        <v>55.424985593675302</v>
      </c>
      <c r="B122" s="51">
        <v>35.076316693299425</v>
      </c>
      <c r="C122" s="51">
        <v>450.09147836981833</v>
      </c>
    </row>
    <row r="123" spans="1:6" x14ac:dyDescent="0.2">
      <c r="A123" s="51">
        <v>38.369217010744094</v>
      </c>
      <c r="B123" s="51">
        <v>39.480434103343498</v>
      </c>
      <c r="C123" s="51">
        <v>9.9318608060388058</v>
      </c>
    </row>
    <row r="124" spans="1:6" x14ac:dyDescent="0.2">
      <c r="A124" s="51">
        <v>46.279582320985213</v>
      </c>
      <c r="B124" s="51">
        <v>54.482556428591167</v>
      </c>
      <c r="C124" s="51">
        <v>5.1357149203473895</v>
      </c>
      <c r="D124" s="51" t="s">
        <v>387</v>
      </c>
      <c r="E124" s="51" t="s">
        <v>387</v>
      </c>
      <c r="F124" s="51" t="s">
        <v>387</v>
      </c>
    </row>
    <row r="125" spans="1:6" x14ac:dyDescent="0.2">
      <c r="A125" s="51">
        <v>74.001009906022119</v>
      </c>
      <c r="B125" s="51">
        <v>84.796450496250046</v>
      </c>
      <c r="C125" s="51">
        <v>-1.6241193261143039</v>
      </c>
      <c r="D125" s="51" t="s">
        <v>387</v>
      </c>
      <c r="E125" s="51" t="s">
        <v>387</v>
      </c>
      <c r="F125" s="51" t="s">
        <v>387</v>
      </c>
    </row>
  </sheetData>
  <mergeCells count="2">
    <mergeCell ref="H7:I7"/>
    <mergeCell ref="H11:I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Ej3</vt:lpstr>
      <vt:lpstr>Ej3.A</vt:lpstr>
      <vt:lpstr>Ej3.B</vt:lpstr>
      <vt:lpstr>Ej3.C-1per</vt:lpstr>
      <vt:lpstr>Ej3.C-5per</vt:lpstr>
      <vt:lpstr>Ej3.E - data</vt:lpstr>
      <vt:lpstr>Ej3.E-A</vt:lpstr>
      <vt:lpstr>Ej3.E-B</vt:lpstr>
      <vt:lpstr>Ej3.E-C-1per</vt:lpstr>
      <vt:lpstr>Ej3.E-C-5per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Lopez</dc:creator>
  <cp:lastModifiedBy>Federico Lopez</cp:lastModifiedBy>
  <dcterms:created xsi:type="dcterms:W3CDTF">2024-09-09T14:42:25Z</dcterms:created>
  <dcterms:modified xsi:type="dcterms:W3CDTF">2024-09-10T06:23:34Z</dcterms:modified>
</cp:coreProperties>
</file>