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defaultThemeVersion="202300"/>
  <mc:AlternateContent xmlns:mc="http://schemas.openxmlformats.org/markup-compatibility/2006">
    <mc:Choice Requires="x15">
      <x15ac:absPath xmlns:x15ac="http://schemas.microsoft.com/office/spreadsheetml/2010/11/ac" url="/Users/federicolopez/Downloads/"/>
    </mc:Choice>
  </mc:AlternateContent>
  <xr:revisionPtr revIDLastSave="0" documentId="13_ncr:1_{84017094-F422-A445-95A7-F7BCC7BA0195}" xr6:coauthVersionLast="47" xr6:coauthVersionMax="47" xr10:uidLastSave="{00000000-0000-0000-0000-000000000000}"/>
  <bookViews>
    <workbookView xWindow="61880" yWindow="2280" windowWidth="19560" windowHeight="19560" activeTab="2" xr2:uid="{00000000-000D-0000-FFFF-FFFF00000000}"/>
  </bookViews>
  <sheets>
    <sheet name="CAMPUS" sheetId="1" r:id="rId1"/>
    <sheet name="CABA" sheetId="2" r:id="rId2"/>
    <sheet name="PARCIALITOS" sheetId="3" r:id="rId3"/>
    <sheet name="EJ3" sheetId="4" r:id="rId4"/>
  </sheets>
  <definedNames>
    <definedName name="_xlnm._FilterDatabase" localSheetId="1" hidden="1">CABA!$A$1:$E$1</definedName>
    <definedName name="_xlnm._FilterDatabase" localSheetId="0" hidden="1">CAMPUS!$A$1:$E$1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N3" i="3" l="1" a="1"/>
  <c r="N3" i="3" s="1"/>
  <c r="N4" i="3" a="1"/>
  <c r="N4" i="3"/>
  <c r="N5" i="3" a="1"/>
  <c r="N5" i="3" s="1"/>
  <c r="N8" i="3" a="1"/>
  <c r="N8" i="3" s="1"/>
  <c r="N9" i="3" a="1"/>
  <c r="N9" i="3" s="1"/>
  <c r="N10" i="3" a="1"/>
  <c r="N10" i="3" s="1"/>
  <c r="N11" i="3" a="1"/>
  <c r="N11" i="3" s="1"/>
  <c r="N12" i="3" a="1"/>
  <c r="N12" i="3"/>
  <c r="N13" i="3" a="1"/>
  <c r="N13" i="3" s="1"/>
  <c r="N14" i="3" a="1"/>
  <c r="N14" i="3" s="1"/>
  <c r="N15" i="3" a="1"/>
  <c r="N15" i="3" s="1"/>
  <c r="N16" i="3" a="1"/>
  <c r="N16" i="3" s="1"/>
  <c r="N18" i="3" a="1"/>
  <c r="N18" i="3" s="1"/>
  <c r="N19" i="3" a="1"/>
  <c r="N19" i="3" s="1"/>
  <c r="N20" i="3" a="1"/>
  <c r="N20" i="3" s="1"/>
  <c r="N21" i="3" a="1"/>
  <c r="N21" i="3" s="1"/>
  <c r="N22" i="3" a="1"/>
  <c r="N22" i="3" s="1"/>
  <c r="N23" i="3" a="1"/>
  <c r="N23" i="3" s="1"/>
  <c r="N24" i="3" a="1"/>
  <c r="N24" i="3" s="1"/>
  <c r="N26" i="3" a="1"/>
  <c r="N26" i="3" s="1"/>
  <c r="N27" i="3" a="1"/>
  <c r="N27" i="3" s="1"/>
  <c r="N28" i="3" a="1"/>
  <c r="N28" i="3" s="1"/>
  <c r="N29" i="3" a="1"/>
  <c r="N29" i="3" s="1"/>
  <c r="N30" i="3" a="1"/>
  <c r="N30" i="3" s="1"/>
  <c r="N31" i="3" a="1"/>
  <c r="N31" i="3" s="1"/>
  <c r="N32" i="3" a="1"/>
  <c r="N32" i="3" s="1"/>
  <c r="N33" i="3" a="1"/>
  <c r="N33" i="3" s="1"/>
  <c r="N34" i="3" a="1"/>
  <c r="N34" i="3" s="1"/>
  <c r="N35" i="3"/>
  <c r="N36" i="3"/>
  <c r="N37" i="3" a="1"/>
  <c r="N37" i="3" s="1"/>
  <c r="N38" i="3" a="1"/>
  <c r="N38" i="3" s="1"/>
  <c r="N39" i="3" a="1"/>
  <c r="N39" i="3" s="1"/>
  <c r="N41" i="3" a="1"/>
  <c r="N41" i="3" s="1"/>
  <c r="N42" i="3" a="1"/>
  <c r="N42" i="3" s="1"/>
  <c r="N43" i="3" a="1"/>
  <c r="N43" i="3" s="1"/>
  <c r="N44" i="3" a="1"/>
  <c r="N44" i="3" s="1"/>
  <c r="N45" i="3" a="1"/>
  <c r="N45" i="3" s="1"/>
  <c r="N46" i="3" a="1"/>
  <c r="N46" i="3" s="1"/>
  <c r="N47" i="3" a="1"/>
  <c r="N47" i="3" s="1"/>
  <c r="N48" i="3" a="1"/>
  <c r="N48" i="3" s="1"/>
  <c r="N49" i="3" a="1"/>
  <c r="N49" i="3" s="1"/>
  <c r="N50" i="3" a="1"/>
  <c r="N50" i="3" s="1"/>
  <c r="N51" i="3" a="1"/>
  <c r="N51" i="3" s="1"/>
  <c r="N52" i="3" a="1"/>
  <c r="N52" i="3" s="1"/>
  <c r="N53" i="3" a="1"/>
  <c r="N53" i="3" s="1"/>
  <c r="N54" i="3" a="1"/>
  <c r="N54" i="3" s="1"/>
  <c r="N55" i="3" a="1"/>
  <c r="N55" i="3" s="1"/>
  <c r="N57" i="3" a="1"/>
  <c r="N57" i="3" s="1"/>
  <c r="I42" i="3" a="1"/>
  <c r="I42" i="3" s="1"/>
  <c r="I43" i="3" a="1"/>
  <c r="I43" i="3" s="1"/>
  <c r="I44" i="3" a="1"/>
  <c r="I44" i="3" s="1"/>
  <c r="I45" i="3" a="1"/>
  <c r="I45" i="3"/>
  <c r="I46" i="3" a="1"/>
  <c r="I46" i="3" s="1"/>
  <c r="I47" i="3" a="1"/>
  <c r="I47" i="3" s="1"/>
  <c r="I48" i="3" a="1"/>
  <c r="I48" i="3" s="1"/>
  <c r="I49" i="3" a="1"/>
  <c r="I49" i="3" s="1"/>
  <c r="I50" i="3" a="1"/>
  <c r="I50" i="3" s="1"/>
  <c r="I51" i="3" a="1"/>
  <c r="I51" i="3" s="1"/>
  <c r="I52" i="3" a="1"/>
  <c r="I52" i="3" s="1"/>
  <c r="I53" i="3" a="1"/>
  <c r="I53" i="3" s="1"/>
  <c r="I54" i="3" a="1"/>
  <c r="I54" i="3" s="1"/>
  <c r="I55" i="3" a="1"/>
  <c r="I55" i="3" s="1"/>
  <c r="I56" i="3" a="1"/>
  <c r="I56" i="3"/>
  <c r="I57" i="3" a="1"/>
  <c r="I57" i="3" s="1"/>
  <c r="I58" i="3" a="1"/>
  <c r="I58" i="3" s="1"/>
  <c r="I59" i="3" a="1"/>
  <c r="I59" i="3" s="1"/>
  <c r="I60" i="3" a="1"/>
  <c r="I60" i="3" s="1"/>
  <c r="I61" i="3" a="1"/>
  <c r="I61" i="3" s="1"/>
  <c r="I62" i="3" a="1"/>
  <c r="I62" i="3" s="1"/>
  <c r="I63" i="3" a="1"/>
  <c r="I63" i="3" s="1"/>
  <c r="I64" i="3" a="1"/>
  <c r="I64" i="3" s="1"/>
  <c r="I65" i="3" a="1"/>
  <c r="I65" i="3" s="1"/>
  <c r="I66" i="3" a="1"/>
  <c r="I66" i="3" s="1"/>
  <c r="I67" i="3" a="1"/>
  <c r="I67" i="3" s="1"/>
  <c r="I68" i="3" a="1"/>
  <c r="I68" i="3" s="1"/>
  <c r="I69" i="3" a="1"/>
  <c r="I69" i="3" s="1"/>
  <c r="I70" i="3" a="1"/>
  <c r="I70" i="3" s="1"/>
  <c r="I71" i="3" a="1"/>
  <c r="I71" i="3" s="1"/>
  <c r="I72" i="3" a="1"/>
  <c r="I72" i="3" s="1"/>
  <c r="I41" i="3" a="1"/>
  <c r="I41" i="3" s="1"/>
  <c r="H42" i="3" a="1"/>
  <c r="H42" i="3" s="1"/>
  <c r="H43" i="3" a="1"/>
  <c r="H43" i="3" s="1"/>
  <c r="H44" i="3" a="1"/>
  <c r="H44" i="3" s="1"/>
  <c r="H45" i="3" a="1"/>
  <c r="H45" i="3" s="1"/>
  <c r="H46" i="3" a="1"/>
  <c r="H46" i="3"/>
  <c r="H47" i="3" a="1"/>
  <c r="H47" i="3" s="1"/>
  <c r="H48" i="3" a="1"/>
  <c r="H48" i="3" s="1"/>
  <c r="H49" i="3" a="1"/>
  <c r="H49" i="3" s="1"/>
  <c r="H50" i="3" a="1"/>
  <c r="H50" i="3" s="1"/>
  <c r="H51" i="3" a="1"/>
  <c r="H51" i="3"/>
  <c r="H52" i="3" a="1"/>
  <c r="H52" i="3" s="1"/>
  <c r="H53" i="3" a="1"/>
  <c r="H53" i="3" s="1"/>
  <c r="H54" i="3" a="1"/>
  <c r="H54" i="3" s="1"/>
  <c r="H55" i="3" a="1"/>
  <c r="H55" i="3" s="1"/>
  <c r="H56" i="3" a="1"/>
  <c r="H56" i="3"/>
  <c r="H57" i="3" a="1"/>
  <c r="H57" i="3" s="1"/>
  <c r="H58" i="3" a="1"/>
  <c r="H58" i="3" s="1"/>
  <c r="H59" i="3" a="1"/>
  <c r="H59" i="3" s="1"/>
  <c r="H60" i="3" a="1"/>
  <c r="H60" i="3" s="1"/>
  <c r="H61" i="3" a="1"/>
  <c r="H61" i="3"/>
  <c r="H62" i="3" a="1"/>
  <c r="H62" i="3" s="1"/>
  <c r="H63" i="3" a="1"/>
  <c r="H63" i="3" s="1"/>
  <c r="H64" i="3" a="1"/>
  <c r="H64" i="3" s="1"/>
  <c r="H65" i="3" a="1"/>
  <c r="H65" i="3" s="1"/>
  <c r="H66" i="3" a="1"/>
  <c r="H66" i="3" s="1"/>
  <c r="H67" i="3" a="1"/>
  <c r="H67" i="3" s="1"/>
  <c r="H68" i="3" a="1"/>
  <c r="H68" i="3" s="1"/>
  <c r="H69" i="3" a="1"/>
  <c r="H69" i="3" s="1"/>
  <c r="H70" i="3" a="1"/>
  <c r="H70" i="3" s="1"/>
  <c r="H71" i="3" a="1"/>
  <c r="H71" i="3" s="1"/>
  <c r="H72" i="3" a="1"/>
  <c r="H72" i="3" s="1"/>
  <c r="H41" i="3" a="1"/>
  <c r="H41" i="3" s="1"/>
  <c r="O4" i="3" a="1"/>
  <c r="O4" i="3" s="1"/>
  <c r="O5" i="3" a="1"/>
  <c r="O5" i="3" s="1"/>
  <c r="O7" i="3" a="1"/>
  <c r="O7" i="3" s="1"/>
  <c r="O8" i="3" a="1"/>
  <c r="O8" i="3" s="1"/>
  <c r="O9" i="3" a="1"/>
  <c r="O9" i="3" s="1"/>
  <c r="O10" i="3" a="1"/>
  <c r="O10" i="3" s="1"/>
  <c r="O11" i="3" a="1"/>
  <c r="O11" i="3" s="1"/>
  <c r="O12" i="3" a="1"/>
  <c r="O12" i="3" s="1"/>
  <c r="O13" i="3" a="1"/>
  <c r="O13" i="3" s="1"/>
  <c r="O14" i="3" a="1"/>
  <c r="O14" i="3" s="1"/>
  <c r="O15" i="3" a="1"/>
  <c r="O15" i="3" s="1"/>
  <c r="O16" i="3" a="1"/>
  <c r="O16" i="3" s="1"/>
  <c r="O17" i="3" a="1"/>
  <c r="O17" i="3" s="1"/>
  <c r="O18" i="3" a="1"/>
  <c r="O18" i="3" s="1"/>
  <c r="O19" i="3" a="1"/>
  <c r="O19" i="3" s="1"/>
  <c r="O20" i="3" a="1"/>
  <c r="O20" i="3" s="1"/>
  <c r="O21" i="3" a="1"/>
  <c r="O21" i="3" s="1"/>
  <c r="O22" i="3" a="1"/>
  <c r="O22" i="3" s="1"/>
  <c r="O23" i="3" a="1"/>
  <c r="O23" i="3" s="1"/>
  <c r="O24" i="3" a="1"/>
  <c r="O24" i="3" s="1"/>
  <c r="O25" i="3" a="1"/>
  <c r="O25" i="3" s="1"/>
  <c r="O26" i="3" a="1"/>
  <c r="O26" i="3" s="1"/>
  <c r="O27" i="3" a="1"/>
  <c r="O27" i="3" s="1"/>
  <c r="O28" i="3" a="1"/>
  <c r="O28" i="3" s="1"/>
  <c r="O29" i="3" a="1"/>
  <c r="O29" i="3" s="1"/>
  <c r="O30" i="3" a="1"/>
  <c r="O30" i="3" s="1"/>
  <c r="O31" i="3" a="1"/>
  <c r="O31" i="3" s="1"/>
  <c r="O32" i="3" a="1"/>
  <c r="O32" i="3" s="1"/>
  <c r="O33" i="3" a="1"/>
  <c r="O33" i="3" s="1"/>
  <c r="O34" i="3" a="1"/>
  <c r="O34" i="3" s="1"/>
  <c r="O37" i="3" a="1"/>
  <c r="O37" i="3" s="1"/>
  <c r="O38" i="3" a="1"/>
  <c r="O38" i="3" s="1"/>
  <c r="O39" i="3" a="1"/>
  <c r="O39" i="3" s="1"/>
  <c r="O40" i="3" a="1"/>
  <c r="O40" i="3" s="1"/>
  <c r="O41" i="3" a="1"/>
  <c r="O41" i="3" s="1"/>
  <c r="O42" i="3" a="1"/>
  <c r="O42" i="3" s="1"/>
  <c r="O43" i="3" a="1"/>
  <c r="O43" i="3" s="1"/>
  <c r="O44" i="3" a="1"/>
  <c r="O44" i="3" s="1"/>
  <c r="O45" i="3" a="1"/>
  <c r="O45" i="3" s="1"/>
  <c r="O46" i="3" a="1"/>
  <c r="O46" i="3" s="1"/>
  <c r="O47" i="3" a="1"/>
  <c r="O47" i="3" s="1"/>
  <c r="O48" i="3" a="1"/>
  <c r="O48" i="3" s="1"/>
  <c r="O49" i="3" a="1"/>
  <c r="O49" i="3" s="1"/>
  <c r="O50" i="3" a="1"/>
  <c r="O50" i="3" s="1"/>
  <c r="O51" i="3" a="1"/>
  <c r="O51" i="3" s="1"/>
  <c r="O52" i="3" a="1"/>
  <c r="O52" i="3" s="1"/>
  <c r="O53" i="3" a="1"/>
  <c r="O53" i="3" s="1"/>
  <c r="O54" i="3" a="1"/>
  <c r="O54" i="3" s="1"/>
  <c r="O55" i="3" a="1"/>
  <c r="O55" i="3" s="1"/>
  <c r="O57" i="3" a="1"/>
  <c r="O57" i="3" s="1"/>
  <c r="O3" i="3" a="1"/>
  <c r="O3" i="3" s="1"/>
  <c r="F32" i="4"/>
  <c r="E4" i="4"/>
  <c r="E23" i="4"/>
  <c r="E16" i="4"/>
  <c r="E17" i="4"/>
  <c r="E18" i="4"/>
  <c r="E19" i="4"/>
  <c r="E20" i="4"/>
  <c r="E21" i="4"/>
  <c r="E22" i="4"/>
  <c r="L4" i="4"/>
  <c r="L5" i="4"/>
  <c r="L6" i="4"/>
  <c r="L7" i="4"/>
  <c r="L8" i="4"/>
  <c r="L9" i="4"/>
  <c r="L10" i="4"/>
  <c r="L11" i="4"/>
  <c r="L16" i="4"/>
  <c r="L17" i="4"/>
  <c r="L18" i="4"/>
  <c r="L19" i="4"/>
  <c r="L20" i="4"/>
  <c r="L21" i="4"/>
  <c r="L22" i="4"/>
  <c r="L23" i="4"/>
  <c r="E11" i="4"/>
  <c r="E5" i="4"/>
  <c r="E6" i="4"/>
  <c r="E7" i="4"/>
  <c r="E8" i="4"/>
  <c r="E9" i="4"/>
  <c r="E10" i="4"/>
  <c r="E11" i="3"/>
  <c r="E6" i="3"/>
  <c r="E7" i="3"/>
  <c r="E8" i="3"/>
  <c r="E9" i="3"/>
  <c r="E10" i="3"/>
  <c r="E12" i="3"/>
  <c r="E5" i="3"/>
  <c r="E17" i="3"/>
  <c r="E18" i="3"/>
  <c r="E19" i="3"/>
  <c r="E16" i="3"/>
  <c r="D14" i="3"/>
  <c r="H21" i="2"/>
  <c r="F34" i="2"/>
  <c r="F33" i="2"/>
  <c r="F32" i="2"/>
  <c r="F31" i="2"/>
  <c r="F30" i="2"/>
  <c r="F29" i="2"/>
  <c r="F28" i="2"/>
  <c r="F27" i="2"/>
  <c r="F26" i="2"/>
  <c r="F25" i="2"/>
  <c r="F24" i="2"/>
  <c r="F23" i="2"/>
  <c r="F22" i="2"/>
  <c r="F21" i="2"/>
  <c r="F20" i="2"/>
  <c r="F19" i="2"/>
  <c r="F18" i="2"/>
  <c r="F17" i="2"/>
  <c r="F16" i="2"/>
  <c r="F15" i="2"/>
  <c r="F14" i="2"/>
  <c r="F13" i="2"/>
  <c r="F12" i="2"/>
  <c r="F11" i="2"/>
  <c r="F10" i="2"/>
  <c r="F9" i="2"/>
  <c r="F8" i="2"/>
  <c r="F7" i="2"/>
  <c r="F6" i="2"/>
  <c r="F5" i="2"/>
  <c r="F4" i="2"/>
  <c r="F3" i="2"/>
  <c r="I34" i="2"/>
  <c r="H34" i="2"/>
  <c r="I33" i="2"/>
  <c r="H33" i="2"/>
  <c r="I32" i="2"/>
  <c r="H32" i="2"/>
  <c r="I31" i="2"/>
  <c r="H31" i="2"/>
  <c r="I30" i="2"/>
  <c r="H30" i="2"/>
  <c r="I29" i="2"/>
  <c r="H29" i="2"/>
  <c r="I28" i="2"/>
  <c r="H28" i="2"/>
  <c r="I27" i="2"/>
  <c r="H27" i="2"/>
  <c r="I26" i="2"/>
  <c r="H26" i="2"/>
  <c r="I25" i="2"/>
  <c r="H25" i="2"/>
  <c r="I24" i="2"/>
  <c r="H24" i="2"/>
  <c r="I23" i="2"/>
  <c r="H23" i="2"/>
  <c r="I22" i="2"/>
  <c r="H22" i="2"/>
  <c r="I21" i="2"/>
  <c r="I20" i="2"/>
  <c r="H20" i="2"/>
  <c r="I19" i="2"/>
  <c r="H19" i="2"/>
  <c r="I18" i="2"/>
  <c r="H18" i="2"/>
  <c r="I17" i="2"/>
  <c r="H17" i="2"/>
  <c r="I16" i="2"/>
  <c r="H16" i="2"/>
  <c r="I15" i="2"/>
  <c r="H15" i="2"/>
  <c r="I14" i="2"/>
  <c r="H14" i="2"/>
  <c r="I13" i="2"/>
  <c r="H13" i="2"/>
  <c r="I12" i="2"/>
  <c r="H12" i="2"/>
  <c r="I11" i="2"/>
  <c r="H11" i="2"/>
  <c r="I10" i="2"/>
  <c r="H10" i="2"/>
  <c r="I9" i="2"/>
  <c r="H9" i="2"/>
  <c r="I8" i="2"/>
  <c r="H8" i="2"/>
  <c r="I7" i="2"/>
  <c r="H7" i="2"/>
  <c r="I6" i="2"/>
  <c r="H6" i="2"/>
  <c r="I5" i="2"/>
  <c r="H5" i="2"/>
  <c r="I4" i="2"/>
  <c r="H4" i="2"/>
  <c r="I3" i="2"/>
  <c r="H3" i="2"/>
  <c r="H4" i="1"/>
  <c r="H5" i="1"/>
  <c r="H6" i="1"/>
  <c r="H7" i="1"/>
  <c r="H8" i="1"/>
  <c r="H9" i="1"/>
  <c r="H10" i="1"/>
  <c r="H11" i="1"/>
  <c r="H12" i="1"/>
  <c r="H13" i="1"/>
  <c r="H14" i="1"/>
  <c r="H15" i="1"/>
  <c r="H16" i="1"/>
  <c r="H17" i="1"/>
  <c r="H18" i="1"/>
  <c r="H19" i="1"/>
  <c r="H20" i="1"/>
  <c r="H21" i="1"/>
  <c r="H22" i="1"/>
  <c r="H23" i="1"/>
  <c r="H24" i="1"/>
  <c r="H25" i="1"/>
  <c r="H26" i="1"/>
  <c r="H27" i="1"/>
  <c r="H28" i="1"/>
  <c r="H29" i="1"/>
  <c r="H30" i="1"/>
  <c r="H31" i="1"/>
  <c r="H32" i="1"/>
  <c r="H33" i="1"/>
  <c r="H34" i="1"/>
  <c r="H35" i="1"/>
  <c r="H36" i="1"/>
  <c r="H37" i="1"/>
  <c r="H38" i="1"/>
  <c r="H39" i="1"/>
  <c r="H40" i="1"/>
  <c r="H41" i="1"/>
  <c r="H42" i="1"/>
  <c r="H43" i="1"/>
  <c r="H44" i="1"/>
  <c r="H45" i="1"/>
  <c r="H46" i="1"/>
  <c r="H47" i="1"/>
  <c r="H48" i="1"/>
  <c r="H49" i="1"/>
  <c r="H50" i="1"/>
  <c r="H51" i="1"/>
  <c r="H52" i="1"/>
  <c r="H53" i="1"/>
  <c r="H54" i="1"/>
  <c r="H55" i="1"/>
  <c r="H56" i="1"/>
  <c r="H57" i="1"/>
  <c r="I4" i="1"/>
  <c r="I5" i="1"/>
  <c r="I6" i="1"/>
  <c r="I7" i="1"/>
  <c r="I8" i="1"/>
  <c r="I9" i="1"/>
  <c r="I10"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3" i="1"/>
  <c r="H3" i="1"/>
  <c r="F3" i="1"/>
  <c r="G27" i="1"/>
  <c r="G52" i="1"/>
  <c r="F4" i="1"/>
  <c r="G4" i="1" s="1"/>
  <c r="F5" i="1"/>
  <c r="G5" i="1" s="1"/>
  <c r="F6" i="1"/>
  <c r="F7" i="1"/>
  <c r="F8" i="1"/>
  <c r="F9" i="1"/>
  <c r="G9" i="1" s="1"/>
  <c r="F10" i="1"/>
  <c r="G10" i="1" s="1"/>
  <c r="F11" i="1"/>
  <c r="F12" i="1"/>
  <c r="G12" i="1" s="1"/>
  <c r="F13" i="1"/>
  <c r="F14" i="1"/>
  <c r="F15" i="1"/>
  <c r="F16" i="1"/>
  <c r="F17" i="1"/>
  <c r="F18" i="1"/>
  <c r="F19" i="1"/>
  <c r="F20" i="1"/>
  <c r="F21" i="1"/>
  <c r="F22" i="1"/>
  <c r="F23" i="1"/>
  <c r="F24" i="1"/>
  <c r="G24" i="1" s="1"/>
  <c r="F25" i="1"/>
  <c r="G25" i="1" s="1"/>
  <c r="F26" i="1"/>
  <c r="G26" i="1" s="1"/>
  <c r="F27" i="1"/>
  <c r="F28" i="1"/>
  <c r="G28" i="1" s="1"/>
  <c r="F29" i="1"/>
  <c r="G29" i="1" s="1"/>
  <c r="F30" i="1"/>
  <c r="F31" i="1"/>
  <c r="F32" i="1"/>
  <c r="F34" i="1"/>
  <c r="F35" i="1"/>
  <c r="F36" i="1"/>
  <c r="F37" i="1"/>
  <c r="G37" i="1" s="1"/>
  <c r="F38" i="1"/>
  <c r="F39" i="1"/>
  <c r="G39" i="1" s="1"/>
  <c r="F40" i="1"/>
  <c r="F41" i="1"/>
  <c r="F42" i="1"/>
  <c r="F43" i="1"/>
  <c r="G43" i="1" s="1"/>
  <c r="F44" i="1"/>
  <c r="F45" i="1"/>
  <c r="G45" i="1" s="1"/>
  <c r="F46" i="1"/>
  <c r="F47" i="1"/>
  <c r="F48" i="1"/>
  <c r="F49" i="1"/>
  <c r="G49" i="1" s="1"/>
  <c r="F50" i="1"/>
  <c r="F51" i="1"/>
  <c r="G51" i="1" s="1"/>
  <c r="F52" i="1"/>
  <c r="F53" i="1"/>
  <c r="G53" i="1" s="1"/>
  <c r="F54" i="1"/>
  <c r="F55" i="1"/>
  <c r="G55" i="1" s="1"/>
  <c r="F56" i="1"/>
  <c r="F57" i="1"/>
  <c r="F33" i="1"/>
  <c r="G33" i="1" s="1"/>
  <c r="N59" i="3" l="1"/>
  <c r="H1" i="2"/>
  <c r="F1" i="2"/>
  <c r="G59" i="1"/>
  <c r="H1" i="1"/>
  <c r="F1"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<sst xmlns="http://schemas.openxmlformats.org/spreadsheetml/2006/main" count="406" uniqueCount="286">
  <si>
    <t>Camilo Joaquín</t>
  </si>
  <si>
    <t>Abudiab</t>
  </si>
  <si>
    <t>Juan Cruz</t>
  </si>
  <si>
    <t>Aldunate</t>
  </si>
  <si>
    <t>Ines</t>
  </si>
  <si>
    <t>Ameriso</t>
  </si>
  <si>
    <t>Abril</t>
  </si>
  <si>
    <t>Anzoátegui Basavilbaso</t>
  </si>
  <si>
    <t>Lucila</t>
  </si>
  <si>
    <t>Banet</t>
  </si>
  <si>
    <t>Serena</t>
  </si>
  <si>
    <t>Benites</t>
  </si>
  <si>
    <t>Juan Segundo</t>
  </si>
  <si>
    <t>Berardi Inchauspe</t>
  </si>
  <si>
    <t>Martina</t>
  </si>
  <si>
    <t>Boba Fernandez</t>
  </si>
  <si>
    <t>Anastasia</t>
  </si>
  <si>
    <t>Bok</t>
  </si>
  <si>
    <t>Lucia</t>
  </si>
  <si>
    <t>Bourdieu</t>
  </si>
  <si>
    <t>Sofia</t>
  </si>
  <si>
    <t>Bush Prada</t>
  </si>
  <si>
    <t>Olivia</t>
  </si>
  <si>
    <t>Campbell</t>
  </si>
  <si>
    <t>Fiorella Patricia</t>
  </si>
  <si>
    <t>Campos Burgos</t>
  </si>
  <si>
    <t>Ramon</t>
  </si>
  <si>
    <t>Castelli</t>
  </si>
  <si>
    <t>Santiago</t>
  </si>
  <si>
    <t>Cenícola</t>
  </si>
  <si>
    <t>Micaela</t>
  </si>
  <si>
    <t>Chandía</t>
  </si>
  <si>
    <t>Florencia</t>
  </si>
  <si>
    <t>Cirinsky Diez</t>
  </si>
  <si>
    <t>Agustin</t>
  </si>
  <si>
    <t>Comignani</t>
  </si>
  <si>
    <t>Francisco</t>
  </si>
  <si>
    <t>Corna</t>
  </si>
  <si>
    <t>Yazmin Mika</t>
  </si>
  <si>
    <t>Dellacasa</t>
  </si>
  <si>
    <t>Valentina</t>
  </si>
  <si>
    <t>Etchepare Fraise</t>
  </si>
  <si>
    <t>Ferrero</t>
  </si>
  <si>
    <t>Lucas</t>
  </si>
  <si>
    <t>Garcia Devesa</t>
  </si>
  <si>
    <t>Ana</t>
  </si>
  <si>
    <t>Giedzinski</t>
  </si>
  <si>
    <t>Renata</t>
  </si>
  <si>
    <t>Gimenez Temperley</t>
  </si>
  <si>
    <t>Fernando</t>
  </si>
  <si>
    <t>Hernandez</t>
  </si>
  <si>
    <t>Maria Rosario</t>
  </si>
  <si>
    <t>Lasso</t>
  </si>
  <si>
    <t>Mateo</t>
  </si>
  <si>
    <t>Lemonnier Cattoni</t>
  </si>
  <si>
    <t>Sol</t>
  </si>
  <si>
    <t>Lubenfeld</t>
  </si>
  <si>
    <t>Agostina Leonela</t>
  </si>
  <si>
    <t>Maldonado Araya</t>
  </si>
  <si>
    <t>Josefina</t>
  </si>
  <si>
    <t>Martinez Frugoni</t>
  </si>
  <si>
    <t>Franca</t>
  </si>
  <si>
    <t>Menichetti</t>
  </si>
  <si>
    <t>Clara Aylen</t>
  </si>
  <si>
    <t>Montalto</t>
  </si>
  <si>
    <t>Nine</t>
  </si>
  <si>
    <t>Eloisa</t>
  </si>
  <si>
    <t>Ostrogovich Escher</t>
  </si>
  <si>
    <t>Facundo</t>
  </si>
  <si>
    <t>Paez Allende</t>
  </si>
  <si>
    <t>Pomillo Servente</t>
  </si>
  <si>
    <t>Marcos</t>
  </si>
  <si>
    <t>Pommer</t>
  </si>
  <si>
    <t>Felipe</t>
  </si>
  <si>
    <t>Ponieman</t>
  </si>
  <si>
    <t>Quallio</t>
  </si>
  <si>
    <t>Max</t>
  </si>
  <si>
    <t>Rodger</t>
  </si>
  <si>
    <t>Victoria</t>
  </si>
  <si>
    <t>Rosales</t>
  </si>
  <si>
    <t>Bernardo</t>
  </si>
  <si>
    <t>Rozenblum</t>
  </si>
  <si>
    <t>Ian</t>
  </si>
  <si>
    <t>Schuster</t>
  </si>
  <si>
    <t>Silva Weinbaur</t>
  </si>
  <si>
    <t>Maria Violeta</t>
  </si>
  <si>
    <t>Sinopoli</t>
  </si>
  <si>
    <t>Marco</t>
  </si>
  <si>
    <t>Spiller</t>
  </si>
  <si>
    <t>Valentín</t>
  </si>
  <si>
    <t>Tapia</t>
  </si>
  <si>
    <t>Zoe</t>
  </si>
  <si>
    <t>Velasco Zamora</t>
  </si>
  <si>
    <t>María Trinidad</t>
  </si>
  <si>
    <t>Villanueva</t>
  </si>
  <si>
    <t>Villaverde</t>
  </si>
  <si>
    <t>Apellido</t>
  </si>
  <si>
    <t>Nombre</t>
  </si>
  <si>
    <t>BERTANI</t>
  </si>
  <si>
    <t>Benedetta</t>
  </si>
  <si>
    <t>Cancela</t>
  </si>
  <si>
    <t>Mia</t>
  </si>
  <si>
    <t>Grodzki</t>
  </si>
  <si>
    <t>Emma</t>
  </si>
  <si>
    <t>Nonide</t>
  </si>
  <si>
    <t>Francesca</t>
  </si>
  <si>
    <t>Joaquín José</t>
  </si>
  <si>
    <t>a</t>
  </si>
  <si>
    <t>b</t>
  </si>
  <si>
    <t>c</t>
  </si>
  <si>
    <t>Beitia</t>
  </si>
  <si>
    <t>Ona</t>
  </si>
  <si>
    <t>Benacedo</t>
  </si>
  <si>
    <t>Ramiro</t>
  </si>
  <si>
    <t>Burgos Bernasconi</t>
  </si>
  <si>
    <t>Canan</t>
  </si>
  <si>
    <t>Tiago Ezra</t>
  </si>
  <si>
    <t>Chiloteguy</t>
  </si>
  <si>
    <t>Felicitas</t>
  </si>
  <si>
    <t>Criniti</t>
  </si>
  <si>
    <t>Juan Manuel</t>
  </si>
  <si>
    <t>De Arrechea</t>
  </si>
  <si>
    <t>Fascetto</t>
  </si>
  <si>
    <t>Frea</t>
  </si>
  <si>
    <t>Paloma</t>
  </si>
  <si>
    <t>Galarce</t>
  </si>
  <si>
    <t>Milagros</t>
  </si>
  <si>
    <t>Goyanarte</t>
  </si>
  <si>
    <t>Catalina</t>
  </si>
  <si>
    <t>Manuel</t>
  </si>
  <si>
    <t>Ho</t>
  </si>
  <si>
    <t>Hong</t>
  </si>
  <si>
    <t>Mailen</t>
  </si>
  <si>
    <t>Judez Rivas</t>
  </si>
  <si>
    <t>Manuela</t>
  </si>
  <si>
    <t>Kozak</t>
  </si>
  <si>
    <t>Gastón</t>
  </si>
  <si>
    <t>Lagos Marmol</t>
  </si>
  <si>
    <t>Teodelina</t>
  </si>
  <si>
    <t>Maccari</t>
  </si>
  <si>
    <t>Celina</t>
  </si>
  <si>
    <t>Maciel Rampone</t>
  </si>
  <si>
    <t>Jonatan Patricio</t>
  </si>
  <si>
    <t>Martínez Uncal</t>
  </si>
  <si>
    <t>Pilar</t>
  </si>
  <si>
    <t>Mealla Fossat</t>
  </si>
  <si>
    <t>Mateo Rene</t>
  </si>
  <si>
    <t>Morla</t>
  </si>
  <si>
    <t>Magdalena</t>
  </si>
  <si>
    <t>Paladino</t>
  </si>
  <si>
    <t>Agostina Belén</t>
  </si>
  <si>
    <t>Perez</t>
  </si>
  <si>
    <t>Pernarcic</t>
  </si>
  <si>
    <t>Poggi Gamardo</t>
  </si>
  <si>
    <t>Lautaro</t>
  </si>
  <si>
    <t>Porta Campos</t>
  </si>
  <si>
    <t>Lautaro Frank</t>
  </si>
  <si>
    <t>Santos</t>
  </si>
  <si>
    <t>Oscar Bruno</t>
  </si>
  <si>
    <t>Sarnicola</t>
  </si>
  <si>
    <t>Franco</t>
  </si>
  <si>
    <t>Schmidt</t>
  </si>
  <si>
    <t>Maria Clara</t>
  </si>
  <si>
    <t>Vallejo</t>
  </si>
  <si>
    <t>Valentin Luca</t>
  </si>
  <si>
    <t>Walton</t>
  </si>
  <si>
    <t>Victoria Maria</t>
  </si>
  <si>
    <t>BONUS</t>
  </si>
  <si>
    <t>EJ + BONUS</t>
  </si>
  <si>
    <t>EJ</t>
  </si>
  <si>
    <t>P</t>
  </si>
  <si>
    <t>Q</t>
  </si>
  <si>
    <t>Utilidad</t>
  </si>
  <si>
    <t>V</t>
  </si>
  <si>
    <t>J</t>
  </si>
  <si>
    <t>PRECIO</t>
  </si>
  <si>
    <t>CAMPBELL_-_PARCIALITO1_727369_676186833.pdf</t>
  </si>
  <si>
    <t>G1-Bok-Garcia-Banet-Parcialito1_727369_830461561.pdf</t>
  </si>
  <si>
    <t>G10-Bourdieu-Nine-Giedzinski-Parcialito1_727369_1044218288.pdf</t>
  </si>
  <si>
    <t>G11-Villaverde-Campos-Velasco-Parcialito1_727369_1417990614.pdf</t>
  </si>
  <si>
    <t>G12_Boba_Fernandez_-_Dellacasa_727369_531332051.pdf</t>
  </si>
  <si>
    <t>G13-Cirinsky-Gimenez-Ostrogovich-Parcialito1_727369_1120502278.pdf</t>
  </si>
  <si>
    <t>G14-MONTALTO-LASSO-AMERISO-PARCIALITO1_727369_227049956.pdf</t>
  </si>
  <si>
    <t>G15-Rosales-Ponieman-Comignani-Parcialito1_727369_546474653.pdf</t>
  </si>
  <si>
    <t>G16-Castelli-Pommer-Tapia-Parcialito1_727369_1200800519.pdf</t>
  </si>
  <si>
    <t>G19-Chandia-SilvaWeinbaur-Parcialito1_727369_160985335.pdf</t>
  </si>
  <si>
    <t>G3_Rodger_Paez_Allende_727369_107437240.pdf</t>
  </si>
  <si>
    <t>G4-Menichetti-Sinopoli-Parcialito1_727369_340184219.pdf</t>
  </si>
  <si>
    <t>G5-Abudiab-Aldunate-Cenicola-Corna-Parcial_1_727369_1591682378.pdf</t>
  </si>
  <si>
    <t>G6_Benites_y_Grodzki_Parcialito_1_727369_1532299315.pdf</t>
  </si>
  <si>
    <t>G7-Quallio-Spiller-Hernandez-Parcialito1_727369_238365309.pdf</t>
  </si>
  <si>
    <t>Grupo_n.o8_-_Examen_domiciliario_-_Lemonier_y_Ferrero_727369_1280157628.pdf</t>
  </si>
  <si>
    <t>GX-Sol_Lubenfeld-Sofia_Pomillo-Sofia_Bush_Prada-Parcialito1_727369_1815602338.pdf</t>
  </si>
  <si>
    <t>Parcialito_-_Berardi_Rozenblum_y_Schuster_727369_1492937441.pdf</t>
  </si>
  <si>
    <t>CABA</t>
  </si>
  <si>
    <t>G1-Mealla-Ho-Criniti-Parcialito1_727370_1673788793.pdf</t>
  </si>
  <si>
    <t>G11-Sarnicola-Benacedo_727370_713302081.pdf</t>
  </si>
  <si>
    <t>G12-Poggi-Canan-Parcialito1_727370_1908461062.pdf</t>
  </si>
  <si>
    <t>G2-Burgos-Maccari-Martinez-Parcialito1_727370_1552830566.pdf</t>
  </si>
  <si>
    <t>G5-Judez-Galarce-Goyanarte-Parcialito1_727370_626088522.pdf</t>
  </si>
  <si>
    <t>G7-Kozak-Perez-De_Arrechea_727370_973151147.pdf</t>
  </si>
  <si>
    <t>G9-Maciel-Porta-Parcialito1.pdf_727370_1951199796.pdf</t>
  </si>
  <si>
    <t>Goyanarte__Morla_727370_2128872033.pdf</t>
  </si>
  <si>
    <t>GX-Fascetto-Santos-Vallejo-Parcialito1.pdf_727370_2035248623.pdf</t>
  </si>
  <si>
    <t>CAMPUS</t>
  </si>
  <si>
    <t>a) No es equilibrio de Nash. El J8 puede ofrecer 67 en vez de 68 y se beneficia
b) No es equilibrio de Nash. Rl J4 puede ofrecer menos y quedar en la misma posicion del ranking. Esta bien que los que se quedan afuera no quieren pasarlo. Pero el J4 puede bajar su precio hasta igualar el mas alto de los que se quedaron afuera</t>
  </si>
  <si>
    <t xml:space="preserve">a) " al no conocer las ofertas del resto, corren el riesgo de no obtener el objeto que desean " eso esta mal, los perfiles hay que analizarlos dejando fija la estartegia de los otros. Dado que los otros tienen esa estrategia que incluye Q=1 cualquiera puede elegir menos que 3. Por eso el que proponen no es un equilibrio
b) </t>
  </si>
  <si>
    <t xml:space="preserve">a) No es equilibrio de Nash. Pueden ofrecer menos y **dado lo que hacen los demas**, tener mayor utilidad. Ejemplo, si el J8 ofrece 60, sube su utilidad y sigue comprando porque todos estan ofreciendo 1.
b) No es equilibrio de Nash. Alguno de los que ganan puede ofrecer pagar lo mismo que el jugador 5 (ofrecer pagar 6) y como tiene mayor valuacion se lo llevaría. En ese caso estaría mejor porque paga menos. </t>
  </si>
  <si>
    <t>PRECIO MIN</t>
  </si>
  <si>
    <t>Se lleva</t>
  </si>
  <si>
    <t>V (x unidad)</t>
  </si>
  <si>
    <t>Q*(V-P)</t>
  </si>
  <si>
    <t>Pienso, V=(28,27,26,25,24,23,22,21) y O=(25,24,23,22,21,20,19,18). Ahí no es rentable sacar al otro, porque 2*18&gt;28</t>
  </si>
  <si>
    <t>Faltó chequear desvios en cantidades</t>
  </si>
  <si>
    <t>a) Lo del empate seria solo si alguno se queda afuera. Como todos ofrecen 1 no es importante. Falta chequar desvios en cantidades
b) El que proponen no es un equilibrio de Nash. Alguno de los primero cuatro puede ofrecer menos y **dado lo que hacen los demas** tener mayor utilidad, ya que si por ejemplo el 4 ofrece 29 en vez de 30, sube su utildiad y no cambia el orden en la lista.</t>
  </si>
  <si>
    <t>a) si el J8 baja su oferta no se quedaria afuera, como dicen ustedes. En este inciso nadie se queda afuera porque todos ofrecen una cantidad. Solo se puede quedar alguien afuera si se llega a 8 antes. Entonces cualquiera puede ofrecer menos que el menor de todos y estar mejor, dado que todos ofrecen Q=1. Despues hay que chequear desvios en cantidades
b) El jugador 4 no necesariamente queda afuera, dependeria de las foertas de los jugadores 5-8 de los cuales no dijeron nada</t>
  </si>
  <si>
    <t>a) Nadie queda afuera bajando su precio ya que dejamos fijo que los demas ofrecen Q=1. Pueden bajar sus precios y estar mejor. 
b) El J4 puede bajar su precio a 78  y ganar mas y no cambia el orden en la lista.</t>
  </si>
  <si>
    <t>a) sí hay incentivos al desvio en precios. Como observa que todos ofrecen Q=1, se puede ofrecer un precio menor y quedar en la lista
b) El J4 puede ofrecer pagar menos que 97 y sigue en la misma posicion en la lista pero gana más</t>
  </si>
  <si>
    <t>a) chequear desvios en cantidades
b) En precios: uno de los que gana puede empatarle al 5 y como lo valora mas se lo lleva. Chequear desvios en cantidades.</t>
  </si>
  <si>
    <t>Muy buen analisis. Efectivamente con esos supuestos y dado que la valuacion es por objeto, a alguien siempre le convience pedir una cantidad mayor con un precio menor y no hay equilibrio de nash</t>
  </si>
  <si>
    <t>a) se puede ofrecer un precio menor y el orden de precios no cambia. 
b) es importante que ofrecen los que se quedan afuera para analizar si hay o no equilibrio. En precios: se puede ofrecer menos precio sin cambiar el orden</t>
  </si>
  <si>
    <t>a) Por ejemplo: si el J8 ofrece 27 esta estrictamente mejor. 
b) La utilidad del 5 es negativa, no puede ser equilibrio</t>
  </si>
  <si>
    <t>a) si alguno ofrece menos no se quedda afuera, dejando fijo que todos ofrecen Q=1. Si o si se reparten todas las 8 unidades del bien. 
b) El J4 por ejemplo puede ofrecer 97 y el orden no cambia, pero esta mejor</t>
  </si>
  <si>
    <t>a) si el J8 ofrece P = 29 en vez de 30 está estrictamente mejor  y no cambia el orden.
b) si el J4 ofrece P = 79 en vez de 80 está estrictamente mejor  y no cambia el orden.</t>
  </si>
  <si>
    <t>a) chequear desvios en cantidades
b) En precios: uno de los que gana puede empatarle al 5 (ofrecer 60) y como lo valora mas se lo lleva. Chequear desvios en cantidades.</t>
  </si>
  <si>
    <t>a) si el J8 ofrece 92 en vez de 93 está estrictamente mejor. B) el corte es por cantidad, no por precio</t>
  </si>
  <si>
    <t>a) alguno puede ofrecer menos y ganar mas. B) en ese caso no se estarian repartiendo los 8 objetos</t>
  </si>
  <si>
    <t>3.a) si el J8 baja su oferta no se quedaria afuera, como dicen ustedes. En este inciso nadie se queda afuera porque todos ofrecen una cantidad. Solo se puede quedar alguien afuera si se llega a 8 antes. Entonces cualquiera puede ofrecer menos que el menor de todos y estar mejor, dado que todos ofrecen Q=1. Despues hay que chequear desvios en cantidades
b) El jugador 4 no necesariamente queda afuera, dependeria de las foertas de los jugadores 5-8 de los cuales no dijeron nada</t>
  </si>
  <si>
    <t xml:space="preserve">3.a) " al no conocer las ofertas del resto, corren el riesgo de no obtener el objeto que desean " eso esta mal, los perfiles hay que analizarlos dejando fija la estartegia de los otros. Dado que los otros tienen esa estrategia que incluye Q=1 cualquiera puede elegir menos que 3. Por eso el que proponen no es un equilibrio
b) </t>
  </si>
  <si>
    <t xml:space="preserve">3.a) No es equilibrio de Nash. Pueden ofrecer menos y **dado lo que hacen los demas**, tener mayor utilidad. Ejemplo, si el J8 ofrece 60, sube su utilidad y sigue comprando porque todos estan ofreciendo 1.
b) No es equilibrio de Nash. Alguno de los que ganan puede ofrecer pagar lo mismo que el jugador 5 (ofrecer pagar 6) y como tiene mayor valuacion se lo llevaría. En ese caso estaría mejor porque paga menos. </t>
  </si>
  <si>
    <t>3.a) sí hay incentivos al desvio en precios. Como observa que todos ofrecen Q=1, se puede ofrecer un precio menor y quedar en la lista
b) El J4 puede ofrecer pagar menos que 97 y sigue en la misma posicion en la lista pero gana más</t>
  </si>
  <si>
    <t>3.a) chequear desvios en cantidades
b) En precios: uno de los que gana puede empatarle al 5 y como lo valora mas se lo lleva. Chequear desvios en cantidades.</t>
  </si>
  <si>
    <t>3.a) se puede ofrecer un precio menor y el orden de precios no cambia. 
b) es importante que ofrecen los que se quedan afuera para analizar si hay o no equilibrio. En precios: se puede ofrecer menos precio sin cambiar el orden</t>
  </si>
  <si>
    <t>3.a) Por ejemplo: si el J8 ofrece 27 esta estrictamente mejor. 
b) La utilidad del 5 es negativa, no puede ser equilibrio</t>
  </si>
  <si>
    <t>3.Faltó chequear desvios en cantidades</t>
  </si>
  <si>
    <t>3.a) si alguno ofrece menos no se quedda afuera, dejando fijo que todos ofrecen Q=1. Si o si se reparten todas las 8 unidades del bien. 
b) El J4 por ejemplo puede ofrecer 97 y el orden no cambia, pero esta mejor</t>
  </si>
  <si>
    <t>3.a) si el J8 ofrece P = 29 en vez de 30 está estrictamente mejor  y no cambia el orden.
b) si el J4 ofrece P = 79 en vez de 80 está estrictamente mejor  y no cambia el orden.</t>
  </si>
  <si>
    <t>3.a) No es equilibrio de Nash. El J8 puede ofrecer 67 en vez de 68 y se beneficia
b) No es equilibrio de Nash. Rl J4 puede ofrecer menos y quedar en la misma posicion del ranking. Esta bien que los que se quedan afuera no quieren pasarlo. Pero el J4 puede bajar su precio hasta igualar el mas alto de los que se quedaron afuera</t>
  </si>
  <si>
    <t>3.Muy buen analisis. Efectivamente con esos supuestos y dado que la valuacion es por objeto, a alguien siempre le convience pedir una cantidad mayor con un precio menor y no hay equilibrio de nash</t>
  </si>
  <si>
    <t>3.a) Nadie queda afuera bajando su precio ya que dejamos fijo que los demas ofrecen Q=1. Pueden bajar sus precios y estar mejor. 
b) El J4 puede bajar su precio a 78  y ganar mas y no cambia el orden en la lista.</t>
  </si>
  <si>
    <t>3.a) Lo del empate seria solo si alguno se queda afuera. Como todos ofrecen 1 no es importante. Falta chequar desvios en cantidades
b) El que proponen no es un equilibrio de Nash. Alguno de los primero cuatro puede ofrecer menos y **dado lo que hacen los demas** tener mayor utilidad, ya que si por ejemplo el 4 ofrece 29 en vez de 30, sube su utildiad y no cambia el orden en la lista.</t>
  </si>
  <si>
    <t>3.a) chequear desvios en cantidades
b) En precios: uno de los que gana puede empatarle al 5 (ofrecer 60) y como lo valora mas se lo lleva. Chequear desvios en cantidades.</t>
  </si>
  <si>
    <t>3.a) alguno puede ofrecer menos y ganar mas. B) en ese caso no se estarian repartiendo los 8 objetos</t>
  </si>
  <si>
    <t>3.a) si el J8 ofrece 92 en vez de 93 está estrictamente mejor. B) el corte es por cantidad, no por precio</t>
  </si>
  <si>
    <t>nota</t>
  </si>
  <si>
    <t>comentario</t>
  </si>
  <si>
    <t>Boba</t>
  </si>
  <si>
    <t>Berardi</t>
  </si>
  <si>
    <t>Cenicola</t>
  </si>
  <si>
    <t>Chandia</t>
  </si>
  <si>
    <t>Cirinsky</t>
  </si>
  <si>
    <t>Etchepare</t>
  </si>
  <si>
    <t>Garcia</t>
  </si>
  <si>
    <t>Gimenez</t>
  </si>
  <si>
    <t>Ostrogovich</t>
  </si>
  <si>
    <t>Paez</t>
  </si>
  <si>
    <t>Pomillo</t>
  </si>
  <si>
    <t>Silva</t>
  </si>
  <si>
    <t>Velasco</t>
  </si>
  <si>
    <t>Lemonier</t>
  </si>
  <si>
    <t>parcialito_727369_242460515.pdf (G6)</t>
  </si>
  <si>
    <t>Bush</t>
  </si>
  <si>
    <t>Campos</t>
  </si>
  <si>
    <t>Chequear incentivos al desvio en cantidades</t>
  </si>
  <si>
    <t>No queda claro cual es el precio que ofrece cada un o si tiene incentivos a ofreceer otro precio</t>
  </si>
  <si>
    <t>a) Chequear incentivos al desvio en cantidades  b) El J1 puede empatarle al 6</t>
  </si>
  <si>
    <t>a) no se estarian llevando una unidad cada uno. Quedan incentivos a bajar el precio ofertado b) El 4 puede empatarle al 5 y gana porque hay desempate por valuación</t>
  </si>
  <si>
    <t>a) el jugador 8 puede bajar su precio a 64, el orden no cambia y gana estrictamente mas. B) el jugador 4 puede bajar su oferta hasta igualar la del 5, por ejemplo, y esta estrictamente mejor</t>
  </si>
  <si>
    <t>a) Bien justificado pero no es EN porque el jugador 7 puede usar la estrategia (q=2, p=1) y al tener mejor valuacion se lo lleva él b) El 4 puede empatar al 5 y gana porque tiene mayor valuacion</t>
  </si>
  <si>
    <t>a) El J8 puede ofrecer menos y estar mejor. b) El 4 puede empatarle al 5 . Chequear desvios cantidades</t>
  </si>
  <si>
    <t>a) el que hace la menor oferta de precio puede ofrecer menos y estar mejor. B) El 4to puede bajar el preciop hasta empatarle al 5to  . Chequear desvios cantidades</t>
  </si>
  <si>
    <t>a) El J8 puede ofrecer menos y estar mejor. b) El 4 puede bajar su oferta hasta empatarle al 5 . Chequear desvios cantidades</t>
  </si>
  <si>
    <t>Porta</t>
  </si>
  <si>
    <t>Poggi</t>
  </si>
  <si>
    <t>Mealla</t>
  </si>
  <si>
    <t>Maciel</t>
  </si>
  <si>
    <t>G13-Lagos-Marmol-Paladino-Pernarcic-Parcialito1_727370_1618114696.pdf</t>
  </si>
  <si>
    <t>Martinez</t>
  </si>
  <si>
    <t>Lagos</t>
  </si>
  <si>
    <t>Judez</t>
  </si>
  <si>
    <t>Burgos</t>
  </si>
  <si>
    <t>parcialito_beitia-hong-walton_727370_1585822365</t>
  </si>
  <si>
    <t>a) no se llevan todos una copiab) no estan bien especificados los que ganan</t>
  </si>
  <si>
    <t>G3-Chiloteguy-Frea-Schmidt-Parcialito1_727370_532228907</t>
  </si>
  <si>
    <t>a) el que hace la menor oferta de precio puede ofrecer menos y estar mejor. B) El 4to puede bajar el precio hasta empatarle al 5to  . Chequear desvios cantidades</t>
  </si>
  <si>
    <t>Arrechea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</si>
</sst>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_(* #,##0.000_);_(* \(#,##0.000\);_(* &quot;-&quot;??_);_(@_)"/>
    <numFmt numFmtId="165" formatCode="_(* #,##0.0_);_(* \(#,##0.0\);_(* &quot;-&quot;??_);_(@_)"/>
  </numFmts>
  <fonts count="7" x14ac:knownFonts="1">
    <font>
      <sz val="12"/>
      <color rgb="FF000000"/>
      <name val="Calibri"/>
    </font>
    <font>
      <sz val="12"/>
      <color rgb="FF000000"/>
      <name val="Calibri"/>
      <family val="2"/>
    </font>
    <font>
      <sz val="12"/>
      <color rgb="FF000000"/>
      <name val="Calibri"/>
      <family val="2"/>
    </font>
    <font>
      <sz val="11"/>
      <color rgb="FF000000"/>
      <name val="Calibri"/>
      <family val="2"/>
    </font>
    <font>
      <b/>
      <sz val="10"/>
      <color rgb="FF000000"/>
      <name val="Arial"/>
      <family val="2"/>
    </font>
    <font>
      <b/>
      <sz val="12"/>
      <color rgb="FF000000"/>
      <name val="Calibri"/>
      <family val="2"/>
    </font>
    <font>
      <b/>
      <sz val="11"/>
      <color rgb="FF000000"/>
      <name val="Calibri"/>
      <family val="2"/>
    </font>
  </fonts>
  <fills count="5">
    <fill>
      <patternFill patternType="none"/>
    </fill>
    <fill>
      <patternFill patternType="gray125"/>
    </fill>
    <fill>
      <patternFill patternType="solid">
        <fgColor rgb="FFFFFF00"/>
        <bgColor indexed="64"/>
      </patternFill>
    </fill>
    <fill>
      <patternFill patternType="solid">
        <fgColor theme="0" tint="-0.249977111117893"/>
        <bgColor indexed="64"/>
      </patternFill>
    </fill>
    <fill>
      <patternFill patternType="solid">
        <fgColor rgb="FFFF000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43" fontId="1" fillId="0" borderId="0" applyFont="0" applyFill="0" applyBorder="0" applyAlignment="0" applyProtection="0"/>
  </cellStyleXfs>
  <cellXfs count="40">
    <xf numFmtId="0" fontId="0" fillId="0" borderId="0" xfId="0"/>
    <xf numFmtId="0" fontId="3" fillId="0" borderId="0" xfId="0" applyFont="1"/>
    <xf numFmtId="0" fontId="2" fillId="0" borderId="0" xfId="0" applyFont="1"/>
    <xf numFmtId="0" fontId="4" fillId="2" borderId="0" xfId="0" applyFont="1" applyFill="1"/>
    <xf numFmtId="0" fontId="5" fillId="2" borderId="0" xfId="0" applyFont="1" applyFill="1"/>
    <xf numFmtId="165" fontId="5" fillId="2" borderId="0" xfId="1" applyNumberFormat="1" applyFont="1" applyFill="1"/>
    <xf numFmtId="165" fontId="0" fillId="0" borderId="0" xfId="1" applyNumberFormat="1" applyFont="1"/>
    <xf numFmtId="164" fontId="5" fillId="2" borderId="1" xfId="1" applyNumberFormat="1" applyFont="1" applyFill="1" applyBorder="1" applyAlignment="1">
      <alignment horizontal="center" vertical="center"/>
    </xf>
    <xf numFmtId="164" fontId="5" fillId="2" borderId="0" xfId="0" applyNumberFormat="1" applyFont="1" applyFill="1"/>
    <xf numFmtId="2" fontId="0" fillId="0" borderId="0" xfId="1" applyNumberFormat="1" applyFont="1"/>
    <xf numFmtId="2" fontId="5" fillId="2" borderId="0" xfId="1" applyNumberFormat="1" applyFont="1" applyFill="1"/>
    <xf numFmtId="2" fontId="0" fillId="0" borderId="0" xfId="1" applyNumberFormat="1" applyFont="1" applyFill="1" applyBorder="1"/>
    <xf numFmtId="0" fontId="1" fillId="0" borderId="0" xfId="0" applyFont="1"/>
    <xf numFmtId="0" fontId="5" fillId="2" borderId="0" xfId="0" applyFont="1" applyFill="1" applyAlignment="1">
      <alignment horizontal="center"/>
    </xf>
    <xf numFmtId="0" fontId="1" fillId="0" borderId="0" xfId="0" applyFont="1" applyAlignment="1">
      <alignment horizontal="center"/>
    </xf>
    <xf numFmtId="0" fontId="0" fillId="0" borderId="0" xfId="0" applyAlignment="1">
      <alignment horizontal="center"/>
    </xf>
    <xf numFmtId="0" fontId="5" fillId="2" borderId="2" xfId="0" applyFont="1" applyFill="1" applyBorder="1" applyAlignment="1">
      <alignment horizontal="center"/>
    </xf>
    <xf numFmtId="0" fontId="1" fillId="0" borderId="3" xfId="0" applyFont="1" applyBorder="1"/>
    <xf numFmtId="0" fontId="0" fillId="0" borderId="3" xfId="0" applyBorder="1"/>
    <xf numFmtId="0" fontId="5" fillId="2" borderId="3" xfId="0" applyFont="1" applyFill="1" applyBorder="1" applyAlignment="1">
      <alignment horizontal="center"/>
    </xf>
    <xf numFmtId="0" fontId="0" fillId="0" borderId="3" xfId="0" applyBorder="1" applyAlignment="1">
      <alignment horizontal="center"/>
    </xf>
    <xf numFmtId="0" fontId="0" fillId="0" borderId="0" xfId="0" applyAlignment="1">
      <alignment vertical="top" wrapText="1" shrinkToFit="1"/>
    </xf>
    <xf numFmtId="0" fontId="1" fillId="0" borderId="0" xfId="0" applyFont="1" applyAlignment="1">
      <alignment vertical="top" wrapText="1" shrinkToFit="1"/>
    </xf>
    <xf numFmtId="0" fontId="1" fillId="3" borderId="0" xfId="0" applyFont="1" applyFill="1" applyAlignment="1">
      <alignment vertical="top" wrapText="1" shrinkToFit="1"/>
    </xf>
    <xf numFmtId="0" fontId="0" fillId="3" borderId="0" xfId="0" applyFill="1"/>
    <xf numFmtId="0" fontId="1" fillId="0" borderId="0" xfId="0" applyFont="1" applyAlignment="1">
      <alignment vertical="top" wrapText="1"/>
    </xf>
    <xf numFmtId="0" fontId="0" fillId="0" borderId="0" xfId="0" applyAlignment="1">
      <alignment wrapText="1"/>
    </xf>
    <xf numFmtId="0" fontId="0" fillId="0" borderId="0" xfId="0" applyAlignment="1">
      <alignment vertical="top" wrapText="1"/>
    </xf>
    <xf numFmtId="0" fontId="1" fillId="4" borderId="0" xfId="0" applyFont="1" applyFill="1" applyAlignment="1">
      <alignment wrapText="1"/>
    </xf>
    <xf numFmtId="0" fontId="0" fillId="4" borderId="0" xfId="0" applyFill="1"/>
    <xf numFmtId="0" fontId="0" fillId="4" borderId="0" xfId="0" applyFill="1" applyAlignment="1">
      <alignment horizontal="center"/>
    </xf>
    <xf numFmtId="0" fontId="1" fillId="0" borderId="2" xfId="0" applyFont="1" applyBorder="1" applyAlignment="1">
      <alignment horizontal="center"/>
    </xf>
    <xf numFmtId="0" fontId="1" fillId="0" borderId="4" xfId="0" applyFont="1" applyBorder="1" applyAlignment="1">
      <alignment horizontal="center"/>
    </xf>
    <xf numFmtId="0" fontId="1" fillId="0" borderId="5" xfId="0" applyFont="1" applyBorder="1" applyAlignment="1">
      <alignment horizontal="center"/>
    </xf>
    <xf numFmtId="0" fontId="5" fillId="2" borderId="5" xfId="0" applyFont="1" applyFill="1" applyBorder="1" applyAlignment="1">
      <alignment horizontal="center"/>
    </xf>
    <xf numFmtId="0" fontId="0" fillId="0" borderId="5" xfId="0" applyBorder="1" applyAlignment="1">
      <alignment horizontal="center"/>
    </xf>
    <xf numFmtId="0" fontId="0" fillId="0" borderId="6" xfId="0" applyBorder="1" applyAlignment="1">
      <alignment horizontal="center"/>
    </xf>
    <xf numFmtId="0" fontId="0" fillId="0" borderId="0" xfId="0" applyFill="1" applyBorder="1" applyAlignment="1">
      <alignment horizontal="center"/>
    </xf>
    <xf numFmtId="0" fontId="5" fillId="0" borderId="0" xfId="0" applyFont="1" applyAlignment="1">
      <alignment vertical="top" wrapText="1" shrinkToFit="1"/>
    </xf>
    <xf numFmtId="0" fontId="6" fillId="0" borderId="0" xfId="0" applyFont="1"/>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59"/>
  <sheetViews>
    <sheetView zoomScale="161" zoomScaleNormal="190" workbookViewId="0">
      <pane ySplit="1" topLeftCell="A34" activePane="bottomLeft" state="frozen"/>
      <selection pane="bottomLeft" activeCell="A3" sqref="A3:A57"/>
    </sheetView>
  </sheetViews>
  <sheetFormatPr baseColWidth="10" defaultRowHeight="16" x14ac:dyDescent="0.2"/>
  <cols>
    <col min="1" max="1" width="15.1640625" bestFit="1" customWidth="1"/>
    <col min="2" max="2" width="20.33203125" bestFit="1" customWidth="1"/>
    <col min="3" max="5" width="7" style="6" bestFit="1" customWidth="1"/>
    <col min="6" max="6" width="10.5" style="7" hidden="1" customWidth="1"/>
    <col min="7" max="7" width="0" style="9" hidden="1" customWidth="1"/>
    <col min="8" max="8" width="10.5" style="7" customWidth="1"/>
  </cols>
  <sheetData>
    <row r="1" spans="1:10" x14ac:dyDescent="0.2">
      <c r="A1" s="3" t="s">
        <v>96</v>
      </c>
      <c r="B1" s="3" t="s">
        <v>97</v>
      </c>
      <c r="C1" s="5" t="s">
        <v>107</v>
      </c>
      <c r="D1" s="5" t="s">
        <v>108</v>
      </c>
      <c r="E1" s="5" t="s">
        <v>109</v>
      </c>
      <c r="F1" s="7">
        <f>+COUNTIF(F3:F57, 0)</f>
        <v>5</v>
      </c>
      <c r="H1" s="7">
        <f>+COUNTIF(H3:H57, 0)</f>
        <v>5</v>
      </c>
    </row>
    <row r="2" spans="1:10" s="4" customFormat="1" x14ac:dyDescent="0.2">
      <c r="C2" s="5"/>
      <c r="D2" s="5"/>
      <c r="E2" s="5"/>
      <c r="F2" s="8"/>
      <c r="G2" s="10"/>
      <c r="H2" s="4" t="s">
        <v>169</v>
      </c>
      <c r="I2" s="8" t="s">
        <v>167</v>
      </c>
    </row>
    <row r="3" spans="1:10" x14ac:dyDescent="0.2">
      <c r="A3" s="1" t="s">
        <v>1</v>
      </c>
      <c r="B3" s="1" t="s">
        <v>0</v>
      </c>
      <c r="C3" s="6">
        <v>20</v>
      </c>
      <c r="D3" s="6">
        <v>0</v>
      </c>
      <c r="E3" s="6">
        <v>0</v>
      </c>
      <c r="F3" s="7">
        <f t="shared" ref="F3:F34" si="0">+((C3+D3)/2)/100 * 2.5 + E3/100</f>
        <v>0.25</v>
      </c>
      <c r="G3" s="9">
        <v>0.25</v>
      </c>
      <c r="H3" s="7">
        <f>+((C3+D3)/2)/100 * 10</f>
        <v>1</v>
      </c>
      <c r="I3" s="7">
        <f>+E3/100 * 1</f>
        <v>0</v>
      </c>
      <c r="J3">
        <v>1</v>
      </c>
    </row>
    <row r="4" spans="1:10" x14ac:dyDescent="0.2">
      <c r="A4" s="1" t="s">
        <v>3</v>
      </c>
      <c r="B4" s="1" t="s">
        <v>2</v>
      </c>
      <c r="C4" s="6">
        <v>0</v>
      </c>
      <c r="D4" s="6">
        <v>100</v>
      </c>
      <c r="E4" s="6">
        <v>100</v>
      </c>
      <c r="F4" s="7">
        <f t="shared" si="0"/>
        <v>2.25</v>
      </c>
      <c r="G4" s="9">
        <f>+F4</f>
        <v>2.25</v>
      </c>
      <c r="H4" s="7">
        <f t="shared" ref="H4:H57" si="1">+((C4+D4)/2)/100 * 10</f>
        <v>5</v>
      </c>
      <c r="I4" s="7">
        <f t="shared" ref="I4:I57" si="2">+E4/100 * 1</f>
        <v>1</v>
      </c>
      <c r="J4">
        <v>5</v>
      </c>
    </row>
    <row r="5" spans="1:10" x14ac:dyDescent="0.2">
      <c r="A5" s="1" t="s">
        <v>5</v>
      </c>
      <c r="B5" s="1" t="s">
        <v>4</v>
      </c>
      <c r="C5" s="6">
        <v>100</v>
      </c>
      <c r="D5" s="6">
        <v>100</v>
      </c>
      <c r="E5" s="6">
        <v>0</v>
      </c>
      <c r="F5" s="7">
        <f t="shared" si="0"/>
        <v>2.5</v>
      </c>
      <c r="G5" s="9">
        <f>+F5</f>
        <v>2.5</v>
      </c>
      <c r="H5" s="7">
        <f t="shared" si="1"/>
        <v>10</v>
      </c>
      <c r="I5" s="7">
        <f t="shared" si="2"/>
        <v>0</v>
      </c>
      <c r="J5">
        <v>10</v>
      </c>
    </row>
    <row r="6" spans="1:10" x14ac:dyDescent="0.2">
      <c r="A6" s="1" t="s">
        <v>7</v>
      </c>
      <c r="B6" s="1" t="s">
        <v>6</v>
      </c>
      <c r="C6" s="6">
        <v>20</v>
      </c>
      <c r="D6" s="6">
        <v>0</v>
      </c>
      <c r="E6" s="6">
        <v>0</v>
      </c>
      <c r="F6" s="7">
        <f t="shared" si="0"/>
        <v>0.25</v>
      </c>
      <c r="G6" s="9">
        <v>0.25</v>
      </c>
      <c r="H6" s="7">
        <f t="shared" si="1"/>
        <v>1</v>
      </c>
      <c r="I6" s="7">
        <f t="shared" si="2"/>
        <v>0</v>
      </c>
      <c r="J6">
        <v>1</v>
      </c>
    </row>
    <row r="7" spans="1:10" x14ac:dyDescent="0.2">
      <c r="A7" s="1" t="s">
        <v>98</v>
      </c>
      <c r="B7" s="1" t="s">
        <v>99</v>
      </c>
      <c r="C7" s="6">
        <v>0</v>
      </c>
      <c r="D7" s="6">
        <v>0</v>
      </c>
      <c r="E7" s="6">
        <v>0</v>
      </c>
      <c r="F7" s="7">
        <f t="shared" si="0"/>
        <v>0</v>
      </c>
      <c r="H7" s="7">
        <f t="shared" si="1"/>
        <v>0</v>
      </c>
      <c r="I7" s="7">
        <f t="shared" si="2"/>
        <v>0</v>
      </c>
      <c r="J7">
        <v>0</v>
      </c>
    </row>
    <row r="8" spans="1:10" x14ac:dyDescent="0.2">
      <c r="A8" s="1" t="s">
        <v>9</v>
      </c>
      <c r="B8" s="1" t="s">
        <v>8</v>
      </c>
      <c r="C8" s="6">
        <v>100</v>
      </c>
      <c r="D8" s="6">
        <v>0</v>
      </c>
      <c r="E8" s="6">
        <v>0</v>
      </c>
      <c r="F8" s="7">
        <f t="shared" si="0"/>
        <v>1.25</v>
      </c>
      <c r="G8" s="9">
        <v>1.25</v>
      </c>
      <c r="H8" s="7">
        <f t="shared" si="1"/>
        <v>5</v>
      </c>
      <c r="I8" s="7">
        <f t="shared" si="2"/>
        <v>0</v>
      </c>
      <c r="J8">
        <v>5</v>
      </c>
    </row>
    <row r="9" spans="1:10" x14ac:dyDescent="0.2">
      <c r="A9" s="1" t="s">
        <v>11</v>
      </c>
      <c r="B9" s="1" t="s">
        <v>10</v>
      </c>
      <c r="C9" s="6">
        <v>100</v>
      </c>
      <c r="D9" s="6">
        <v>100</v>
      </c>
      <c r="E9" s="6">
        <v>100</v>
      </c>
      <c r="F9" s="7">
        <f t="shared" si="0"/>
        <v>3.5</v>
      </c>
      <c r="G9" s="9">
        <f>+F9</f>
        <v>3.5</v>
      </c>
      <c r="H9" s="7">
        <f t="shared" si="1"/>
        <v>10</v>
      </c>
      <c r="I9" s="7">
        <f t="shared" si="2"/>
        <v>1</v>
      </c>
      <c r="J9">
        <v>10</v>
      </c>
    </row>
    <row r="10" spans="1:10" x14ac:dyDescent="0.2">
      <c r="A10" s="1" t="s">
        <v>13</v>
      </c>
      <c r="B10" s="1" t="s">
        <v>12</v>
      </c>
      <c r="C10" s="6">
        <v>100</v>
      </c>
      <c r="D10" s="6">
        <v>100</v>
      </c>
      <c r="E10" s="6">
        <v>0</v>
      </c>
      <c r="F10" s="7">
        <f t="shared" si="0"/>
        <v>2.5</v>
      </c>
      <c r="G10" s="9">
        <f>+F10</f>
        <v>2.5</v>
      </c>
      <c r="H10" s="7">
        <f t="shared" si="1"/>
        <v>10</v>
      </c>
      <c r="I10" s="7">
        <f t="shared" si="2"/>
        <v>0</v>
      </c>
      <c r="J10">
        <v>10</v>
      </c>
    </row>
    <row r="11" spans="1:10" x14ac:dyDescent="0.2">
      <c r="A11" s="1" t="s">
        <v>15</v>
      </c>
      <c r="B11" s="1" t="s">
        <v>14</v>
      </c>
      <c r="C11" s="6">
        <v>100</v>
      </c>
      <c r="D11" s="6">
        <v>100</v>
      </c>
      <c r="E11" s="6">
        <v>50</v>
      </c>
      <c r="F11" s="7">
        <f t="shared" si="0"/>
        <v>3</v>
      </c>
      <c r="G11" s="9">
        <v>3</v>
      </c>
      <c r="H11" s="7">
        <f t="shared" si="1"/>
        <v>10</v>
      </c>
      <c r="I11" s="7">
        <f t="shared" si="2"/>
        <v>0.5</v>
      </c>
      <c r="J11">
        <v>10</v>
      </c>
    </row>
    <row r="12" spans="1:10" x14ac:dyDescent="0.2">
      <c r="A12" s="1" t="s">
        <v>17</v>
      </c>
      <c r="B12" s="1" t="s">
        <v>16</v>
      </c>
      <c r="C12" s="6">
        <v>100</v>
      </c>
      <c r="D12" s="6">
        <v>0</v>
      </c>
      <c r="E12" s="6">
        <v>0</v>
      </c>
      <c r="F12" s="7">
        <f t="shared" si="0"/>
        <v>1.25</v>
      </c>
      <c r="G12" s="9">
        <f>+F12</f>
        <v>1.25</v>
      </c>
      <c r="H12" s="7">
        <f t="shared" si="1"/>
        <v>5</v>
      </c>
      <c r="I12" s="7">
        <f t="shared" si="2"/>
        <v>0</v>
      </c>
      <c r="J12">
        <v>5</v>
      </c>
    </row>
    <row r="13" spans="1:10" x14ac:dyDescent="0.2">
      <c r="A13" s="1" t="s">
        <v>19</v>
      </c>
      <c r="B13" s="1" t="s">
        <v>18</v>
      </c>
      <c r="C13" s="6">
        <v>40</v>
      </c>
      <c r="D13" s="6">
        <v>100</v>
      </c>
      <c r="E13" s="6">
        <v>0</v>
      </c>
      <c r="F13" s="7">
        <f t="shared" si="0"/>
        <v>1.75</v>
      </c>
      <c r="G13" s="9">
        <v>1.75</v>
      </c>
      <c r="H13" s="7">
        <f t="shared" si="1"/>
        <v>7</v>
      </c>
      <c r="I13" s="7">
        <f t="shared" si="2"/>
        <v>0</v>
      </c>
      <c r="J13">
        <v>7</v>
      </c>
    </row>
    <row r="14" spans="1:10" x14ac:dyDescent="0.2">
      <c r="A14" s="1" t="s">
        <v>21</v>
      </c>
      <c r="B14" s="1" t="s">
        <v>20</v>
      </c>
      <c r="C14" s="6">
        <v>0</v>
      </c>
      <c r="D14" s="6">
        <v>0</v>
      </c>
      <c r="E14" s="6">
        <v>0</v>
      </c>
      <c r="F14" s="7">
        <f t="shared" si="0"/>
        <v>0</v>
      </c>
      <c r="H14" s="7">
        <f t="shared" si="1"/>
        <v>0</v>
      </c>
      <c r="I14" s="7">
        <f t="shared" si="2"/>
        <v>0</v>
      </c>
      <c r="J14">
        <v>0</v>
      </c>
    </row>
    <row r="15" spans="1:10" x14ac:dyDescent="0.2">
      <c r="A15" s="1" t="s">
        <v>23</v>
      </c>
      <c r="B15" s="1" t="s">
        <v>22</v>
      </c>
      <c r="C15" s="6">
        <v>60</v>
      </c>
      <c r="D15" s="6">
        <v>0</v>
      </c>
      <c r="E15" s="6">
        <v>0</v>
      </c>
      <c r="F15" s="7">
        <f t="shared" si="0"/>
        <v>0.75</v>
      </c>
      <c r="G15" s="9">
        <v>0.75</v>
      </c>
      <c r="H15" s="7">
        <f t="shared" si="1"/>
        <v>3</v>
      </c>
      <c r="I15" s="7">
        <f t="shared" si="2"/>
        <v>0</v>
      </c>
      <c r="J15">
        <v>3</v>
      </c>
    </row>
    <row r="16" spans="1:10" x14ac:dyDescent="0.2">
      <c r="A16" s="1" t="s">
        <v>25</v>
      </c>
      <c r="B16" s="1" t="s">
        <v>24</v>
      </c>
      <c r="C16" s="6">
        <v>0.01</v>
      </c>
      <c r="D16" s="6">
        <v>0</v>
      </c>
      <c r="E16" s="6">
        <v>0</v>
      </c>
      <c r="F16" s="7">
        <f t="shared" si="0"/>
        <v>1.25E-4</v>
      </c>
      <c r="G16" s="9">
        <v>0</v>
      </c>
      <c r="H16" s="7">
        <f t="shared" si="1"/>
        <v>5.0000000000000001E-4</v>
      </c>
      <c r="I16" s="7">
        <f t="shared" si="2"/>
        <v>0</v>
      </c>
      <c r="J16">
        <v>0</v>
      </c>
    </row>
    <row r="17" spans="1:10" x14ac:dyDescent="0.2">
      <c r="A17" s="1" t="s">
        <v>100</v>
      </c>
      <c r="B17" s="1" t="s">
        <v>101</v>
      </c>
      <c r="C17" s="6">
        <v>0</v>
      </c>
      <c r="D17" s="6">
        <v>0</v>
      </c>
      <c r="E17" s="6">
        <v>0</v>
      </c>
      <c r="F17" s="7">
        <f t="shared" si="0"/>
        <v>0</v>
      </c>
      <c r="H17" s="7">
        <f t="shared" si="1"/>
        <v>0</v>
      </c>
      <c r="I17" s="7">
        <f t="shared" si="2"/>
        <v>0</v>
      </c>
      <c r="J17">
        <v>0</v>
      </c>
    </row>
    <row r="18" spans="1:10" x14ac:dyDescent="0.2">
      <c r="A18" s="1" t="s">
        <v>27</v>
      </c>
      <c r="B18" s="1" t="s">
        <v>26</v>
      </c>
      <c r="C18" s="6">
        <v>0.01</v>
      </c>
      <c r="D18" s="6">
        <v>0</v>
      </c>
      <c r="E18" s="6">
        <v>0</v>
      </c>
      <c r="F18" s="7">
        <f t="shared" si="0"/>
        <v>1.25E-4</v>
      </c>
      <c r="G18" s="9">
        <v>0</v>
      </c>
      <c r="H18" s="7">
        <f t="shared" si="1"/>
        <v>5.0000000000000001E-4</v>
      </c>
      <c r="I18" s="7">
        <f t="shared" si="2"/>
        <v>0</v>
      </c>
      <c r="J18">
        <v>0</v>
      </c>
    </row>
    <row r="19" spans="1:10" x14ac:dyDescent="0.2">
      <c r="A19" s="1" t="s">
        <v>29</v>
      </c>
      <c r="B19" s="1" t="s">
        <v>28</v>
      </c>
      <c r="C19" s="6">
        <v>0.01</v>
      </c>
      <c r="D19" s="6">
        <v>0</v>
      </c>
      <c r="E19" s="6">
        <v>0</v>
      </c>
      <c r="F19" s="7">
        <f t="shared" si="0"/>
        <v>1.25E-4</v>
      </c>
      <c r="G19" s="9">
        <v>0</v>
      </c>
      <c r="H19" s="7">
        <f t="shared" si="1"/>
        <v>5.0000000000000001E-4</v>
      </c>
      <c r="I19" s="7">
        <f t="shared" si="2"/>
        <v>0</v>
      </c>
      <c r="J19">
        <v>0</v>
      </c>
    </row>
    <row r="20" spans="1:10" x14ac:dyDescent="0.2">
      <c r="A20" s="1" t="s">
        <v>31</v>
      </c>
      <c r="B20" s="1" t="s">
        <v>30</v>
      </c>
      <c r="C20" s="6">
        <v>0.01</v>
      </c>
      <c r="D20" s="6">
        <v>0</v>
      </c>
      <c r="E20" s="6">
        <v>0</v>
      </c>
      <c r="F20" s="7">
        <f t="shared" si="0"/>
        <v>1.25E-4</v>
      </c>
      <c r="G20" s="9">
        <v>0</v>
      </c>
      <c r="H20" s="7">
        <f t="shared" si="1"/>
        <v>5.0000000000000001E-4</v>
      </c>
      <c r="I20" s="7">
        <f t="shared" si="2"/>
        <v>0</v>
      </c>
      <c r="J20">
        <v>0</v>
      </c>
    </row>
    <row r="21" spans="1:10" x14ac:dyDescent="0.2">
      <c r="A21" s="1" t="s">
        <v>33</v>
      </c>
      <c r="B21" s="1" t="s">
        <v>32</v>
      </c>
      <c r="C21" s="6">
        <v>0</v>
      </c>
      <c r="D21" s="6">
        <v>100</v>
      </c>
      <c r="E21" s="6">
        <v>100</v>
      </c>
      <c r="F21" s="7">
        <f t="shared" si="0"/>
        <v>2.25</v>
      </c>
      <c r="G21" s="9">
        <v>2.25</v>
      </c>
      <c r="H21" s="7">
        <f t="shared" si="1"/>
        <v>5</v>
      </c>
      <c r="I21" s="7">
        <f t="shared" si="2"/>
        <v>1</v>
      </c>
      <c r="J21">
        <v>5</v>
      </c>
    </row>
    <row r="22" spans="1:10" x14ac:dyDescent="0.2">
      <c r="A22" s="1" t="s">
        <v>35</v>
      </c>
      <c r="B22" s="1" t="s">
        <v>34</v>
      </c>
      <c r="C22" s="6">
        <v>20</v>
      </c>
      <c r="D22" s="6">
        <v>100</v>
      </c>
      <c r="E22" s="6">
        <v>0</v>
      </c>
      <c r="F22" s="7">
        <f t="shared" si="0"/>
        <v>1.5</v>
      </c>
      <c r="G22" s="9">
        <v>1.5</v>
      </c>
      <c r="H22" s="7">
        <f t="shared" si="1"/>
        <v>6</v>
      </c>
      <c r="I22" s="7">
        <f t="shared" si="2"/>
        <v>0</v>
      </c>
      <c r="J22">
        <v>6</v>
      </c>
    </row>
    <row r="23" spans="1:10" x14ac:dyDescent="0.2">
      <c r="A23" s="1" t="s">
        <v>37</v>
      </c>
      <c r="B23" s="1" t="s">
        <v>36</v>
      </c>
      <c r="C23" s="6">
        <v>75</v>
      </c>
      <c r="D23" s="6">
        <v>100</v>
      </c>
      <c r="E23" s="6">
        <v>0</v>
      </c>
      <c r="F23" s="7">
        <f t="shared" si="0"/>
        <v>2.1875</v>
      </c>
      <c r="G23" s="9">
        <v>2.15</v>
      </c>
      <c r="H23" s="7">
        <f t="shared" si="1"/>
        <v>8.75</v>
      </c>
      <c r="I23" s="7">
        <f t="shared" si="2"/>
        <v>0</v>
      </c>
      <c r="J23">
        <v>8.75</v>
      </c>
    </row>
    <row r="24" spans="1:10" x14ac:dyDescent="0.2">
      <c r="A24" s="1" t="s">
        <v>39</v>
      </c>
      <c r="B24" s="1" t="s">
        <v>38</v>
      </c>
      <c r="C24" s="6">
        <v>100</v>
      </c>
      <c r="D24" s="6">
        <v>0</v>
      </c>
      <c r="E24" s="6">
        <v>0</v>
      </c>
      <c r="F24" s="7">
        <f t="shared" si="0"/>
        <v>1.25</v>
      </c>
      <c r="G24" s="9">
        <f t="shared" ref="G24:G29" si="3">+F24</f>
        <v>1.25</v>
      </c>
      <c r="H24" s="7">
        <f t="shared" si="1"/>
        <v>5</v>
      </c>
      <c r="I24" s="7">
        <f t="shared" si="2"/>
        <v>0</v>
      </c>
      <c r="J24">
        <v>5</v>
      </c>
    </row>
    <row r="25" spans="1:10" x14ac:dyDescent="0.2">
      <c r="A25" s="1" t="s">
        <v>41</v>
      </c>
      <c r="B25" s="1" t="s">
        <v>40</v>
      </c>
      <c r="C25" s="6">
        <v>100</v>
      </c>
      <c r="D25" s="6">
        <v>0</v>
      </c>
      <c r="E25" s="6">
        <v>0</v>
      </c>
      <c r="F25" s="7">
        <f t="shared" si="0"/>
        <v>1.25</v>
      </c>
      <c r="G25" s="9">
        <f t="shared" si="3"/>
        <v>1.25</v>
      </c>
      <c r="H25" s="7">
        <f t="shared" si="1"/>
        <v>5</v>
      </c>
      <c r="I25" s="7">
        <f t="shared" si="2"/>
        <v>0</v>
      </c>
      <c r="J25">
        <v>5</v>
      </c>
    </row>
    <row r="26" spans="1:10" x14ac:dyDescent="0.2">
      <c r="A26" s="1" t="s">
        <v>42</v>
      </c>
      <c r="B26" s="1" t="s">
        <v>28</v>
      </c>
      <c r="C26" s="6">
        <v>100</v>
      </c>
      <c r="D26" s="6">
        <v>0</v>
      </c>
      <c r="E26" s="6">
        <v>0</v>
      </c>
      <c r="F26" s="7">
        <f t="shared" si="0"/>
        <v>1.25</v>
      </c>
      <c r="G26" s="9">
        <f t="shared" si="3"/>
        <v>1.25</v>
      </c>
      <c r="H26" s="7">
        <f t="shared" si="1"/>
        <v>5</v>
      </c>
      <c r="I26" s="7">
        <f t="shared" si="2"/>
        <v>0</v>
      </c>
      <c r="J26">
        <v>5</v>
      </c>
    </row>
    <row r="27" spans="1:10" x14ac:dyDescent="0.2">
      <c r="A27" s="1" t="s">
        <v>44</v>
      </c>
      <c r="B27" s="1" t="s">
        <v>43</v>
      </c>
      <c r="C27" s="6">
        <v>80</v>
      </c>
      <c r="D27" s="6">
        <v>100</v>
      </c>
      <c r="E27" s="6">
        <v>0</v>
      </c>
      <c r="F27" s="7">
        <f t="shared" si="0"/>
        <v>2.25</v>
      </c>
      <c r="G27" s="9">
        <f t="shared" si="3"/>
        <v>2.25</v>
      </c>
      <c r="H27" s="7">
        <f t="shared" si="1"/>
        <v>9</v>
      </c>
      <c r="I27" s="7">
        <f t="shared" si="2"/>
        <v>0</v>
      </c>
      <c r="J27">
        <v>9</v>
      </c>
    </row>
    <row r="28" spans="1:10" x14ac:dyDescent="0.2">
      <c r="A28" s="1" t="s">
        <v>46</v>
      </c>
      <c r="B28" s="1" t="s">
        <v>45</v>
      </c>
      <c r="C28" s="6">
        <v>100</v>
      </c>
      <c r="D28" s="6">
        <v>0</v>
      </c>
      <c r="E28" s="6">
        <v>0</v>
      </c>
      <c r="F28" s="7">
        <f t="shared" si="0"/>
        <v>1.25</v>
      </c>
      <c r="G28" s="9">
        <f t="shared" si="3"/>
        <v>1.25</v>
      </c>
      <c r="H28" s="7">
        <f t="shared" si="1"/>
        <v>5</v>
      </c>
      <c r="I28" s="7">
        <f t="shared" si="2"/>
        <v>0</v>
      </c>
      <c r="J28">
        <v>5</v>
      </c>
    </row>
    <row r="29" spans="1:10" x14ac:dyDescent="0.2">
      <c r="A29" s="1" t="s">
        <v>48</v>
      </c>
      <c r="B29" s="1" t="s">
        <v>47</v>
      </c>
      <c r="C29" s="6">
        <v>100</v>
      </c>
      <c r="D29" s="6">
        <v>100</v>
      </c>
      <c r="E29" s="6">
        <v>0</v>
      </c>
      <c r="F29" s="7">
        <f t="shared" si="0"/>
        <v>2.5</v>
      </c>
      <c r="G29" s="9">
        <f t="shared" si="3"/>
        <v>2.5</v>
      </c>
      <c r="H29" s="7">
        <f t="shared" si="1"/>
        <v>10</v>
      </c>
      <c r="I29" s="7">
        <f t="shared" si="2"/>
        <v>0</v>
      </c>
      <c r="J29">
        <v>10</v>
      </c>
    </row>
    <row r="30" spans="1:10" x14ac:dyDescent="0.2">
      <c r="A30" s="1" t="s">
        <v>102</v>
      </c>
      <c r="B30" s="1" t="s">
        <v>103</v>
      </c>
      <c r="C30" s="6">
        <v>0</v>
      </c>
      <c r="D30" s="6">
        <v>0</v>
      </c>
      <c r="E30" s="6">
        <v>0</v>
      </c>
      <c r="F30" s="7">
        <f t="shared" si="0"/>
        <v>0</v>
      </c>
      <c r="H30" s="7">
        <f t="shared" si="1"/>
        <v>0</v>
      </c>
      <c r="I30" s="7">
        <f t="shared" si="2"/>
        <v>0</v>
      </c>
      <c r="J30">
        <v>0</v>
      </c>
    </row>
    <row r="31" spans="1:10" x14ac:dyDescent="0.2">
      <c r="A31" s="1" t="s">
        <v>50</v>
      </c>
      <c r="B31" s="1" t="s">
        <v>49</v>
      </c>
      <c r="C31" s="6">
        <v>25</v>
      </c>
      <c r="D31" s="6">
        <v>100</v>
      </c>
      <c r="E31" s="6">
        <v>0</v>
      </c>
      <c r="F31" s="7">
        <f t="shared" si="0"/>
        <v>1.5625</v>
      </c>
      <c r="G31" s="9">
        <v>1.5</v>
      </c>
      <c r="H31" s="7">
        <f t="shared" si="1"/>
        <v>6.25</v>
      </c>
      <c r="I31" s="7">
        <f t="shared" si="2"/>
        <v>0</v>
      </c>
      <c r="J31">
        <v>6.25</v>
      </c>
    </row>
    <row r="32" spans="1:10" x14ac:dyDescent="0.2">
      <c r="A32" s="1" t="s">
        <v>52</v>
      </c>
      <c r="B32" s="1" t="s">
        <v>51</v>
      </c>
      <c r="C32" s="6">
        <v>60</v>
      </c>
      <c r="D32" s="6">
        <v>100</v>
      </c>
      <c r="E32" s="6">
        <v>0</v>
      </c>
      <c r="F32" s="7">
        <f t="shared" si="0"/>
        <v>2</v>
      </c>
      <c r="G32" s="9">
        <v>2</v>
      </c>
      <c r="H32" s="7">
        <f t="shared" si="1"/>
        <v>8</v>
      </c>
      <c r="I32" s="7">
        <f t="shared" si="2"/>
        <v>0</v>
      </c>
      <c r="J32">
        <v>8</v>
      </c>
    </row>
    <row r="33" spans="1:10" x14ac:dyDescent="0.2">
      <c r="A33" s="1" t="s">
        <v>54</v>
      </c>
      <c r="B33" s="1" t="s">
        <v>53</v>
      </c>
      <c r="C33" s="6">
        <v>100</v>
      </c>
      <c r="D33" s="6">
        <v>100</v>
      </c>
      <c r="E33" s="6">
        <v>0</v>
      </c>
      <c r="F33" s="7">
        <f t="shared" si="0"/>
        <v>2.5</v>
      </c>
      <c r="G33" s="9">
        <f>+F33</f>
        <v>2.5</v>
      </c>
      <c r="H33" s="7">
        <f t="shared" si="1"/>
        <v>10</v>
      </c>
      <c r="I33" s="7">
        <f t="shared" si="2"/>
        <v>0</v>
      </c>
      <c r="J33">
        <v>10</v>
      </c>
    </row>
    <row r="34" spans="1:10" x14ac:dyDescent="0.2">
      <c r="A34" s="1" t="s">
        <v>56</v>
      </c>
      <c r="B34" s="1" t="s">
        <v>55</v>
      </c>
      <c r="C34" s="6">
        <v>20</v>
      </c>
      <c r="D34" s="6">
        <v>0</v>
      </c>
      <c r="E34" s="6">
        <v>0</v>
      </c>
      <c r="F34" s="7">
        <f t="shared" si="0"/>
        <v>0.25</v>
      </c>
      <c r="G34" s="9">
        <v>0.25</v>
      </c>
      <c r="H34" s="7">
        <f t="shared" si="1"/>
        <v>1</v>
      </c>
      <c r="I34" s="7">
        <f t="shared" si="2"/>
        <v>0</v>
      </c>
      <c r="J34">
        <v>1</v>
      </c>
    </row>
    <row r="35" spans="1:10" x14ac:dyDescent="0.2">
      <c r="A35" s="1" t="s">
        <v>58</v>
      </c>
      <c r="B35" s="1" t="s">
        <v>57</v>
      </c>
      <c r="C35" s="6">
        <v>0.01</v>
      </c>
      <c r="D35" s="6">
        <v>0</v>
      </c>
      <c r="E35" s="6">
        <v>0</v>
      </c>
      <c r="F35" s="7">
        <f t="shared" ref="F35:F57" si="4">+((C35+D35)/2)/100 * 2.5 + E35/100</f>
        <v>1.25E-4</v>
      </c>
      <c r="G35" s="9">
        <v>0</v>
      </c>
      <c r="H35" s="7">
        <f t="shared" si="1"/>
        <v>5.0000000000000001E-4</v>
      </c>
      <c r="I35" s="7">
        <f t="shared" si="2"/>
        <v>0</v>
      </c>
      <c r="J35" s="2">
        <v>0</v>
      </c>
    </row>
    <row r="36" spans="1:10" x14ac:dyDescent="0.2">
      <c r="A36" s="1" t="s">
        <v>60</v>
      </c>
      <c r="B36" s="1" t="s">
        <v>59</v>
      </c>
      <c r="C36" s="6">
        <v>20</v>
      </c>
      <c r="D36" s="6">
        <v>100</v>
      </c>
      <c r="E36" s="6">
        <v>50</v>
      </c>
      <c r="F36" s="7">
        <f t="shared" si="4"/>
        <v>2</v>
      </c>
      <c r="G36" s="9">
        <v>2</v>
      </c>
      <c r="H36" s="7">
        <f t="shared" si="1"/>
        <v>6</v>
      </c>
      <c r="I36" s="7">
        <f t="shared" si="2"/>
        <v>0.5</v>
      </c>
      <c r="J36">
        <v>6</v>
      </c>
    </row>
    <row r="37" spans="1:10" x14ac:dyDescent="0.2">
      <c r="A37" s="1" t="s">
        <v>62</v>
      </c>
      <c r="B37" s="1" t="s">
        <v>61</v>
      </c>
      <c r="C37" s="6">
        <v>100</v>
      </c>
      <c r="D37" s="6">
        <v>100</v>
      </c>
      <c r="E37" s="6">
        <v>50</v>
      </c>
      <c r="F37" s="7">
        <f t="shared" si="4"/>
        <v>3</v>
      </c>
      <c r="G37" s="9">
        <f>+F37</f>
        <v>3</v>
      </c>
      <c r="H37" s="7">
        <f t="shared" si="1"/>
        <v>10</v>
      </c>
      <c r="I37" s="7">
        <f t="shared" si="2"/>
        <v>0.5</v>
      </c>
      <c r="J37">
        <v>10</v>
      </c>
    </row>
    <row r="38" spans="1:10" x14ac:dyDescent="0.2">
      <c r="A38" s="1" t="s">
        <v>64</v>
      </c>
      <c r="B38" s="1" t="s">
        <v>63</v>
      </c>
      <c r="C38" s="6">
        <v>80</v>
      </c>
      <c r="D38" s="6">
        <v>0</v>
      </c>
      <c r="E38" s="6">
        <v>0</v>
      </c>
      <c r="F38" s="7">
        <f t="shared" si="4"/>
        <v>1</v>
      </c>
      <c r="G38" s="9">
        <v>1</v>
      </c>
      <c r="H38" s="7">
        <f t="shared" si="1"/>
        <v>4</v>
      </c>
      <c r="I38" s="7">
        <f t="shared" si="2"/>
        <v>0</v>
      </c>
      <c r="J38">
        <v>4</v>
      </c>
    </row>
    <row r="39" spans="1:10" x14ac:dyDescent="0.2">
      <c r="A39" s="1" t="s">
        <v>65</v>
      </c>
      <c r="B39" s="1" t="s">
        <v>14</v>
      </c>
      <c r="C39" s="6">
        <v>100</v>
      </c>
      <c r="D39" s="6">
        <v>100</v>
      </c>
      <c r="E39" s="6">
        <v>0</v>
      </c>
      <c r="F39" s="7">
        <f t="shared" si="4"/>
        <v>2.5</v>
      </c>
      <c r="G39" s="9">
        <f>+F39</f>
        <v>2.5</v>
      </c>
      <c r="H39" s="7">
        <f t="shared" si="1"/>
        <v>10</v>
      </c>
      <c r="I39" s="7">
        <f t="shared" si="2"/>
        <v>0</v>
      </c>
      <c r="J39">
        <v>10</v>
      </c>
    </row>
    <row r="40" spans="1:10" x14ac:dyDescent="0.2">
      <c r="A40" s="1" t="s">
        <v>104</v>
      </c>
      <c r="B40" s="1" t="s">
        <v>105</v>
      </c>
      <c r="C40" s="6">
        <v>0</v>
      </c>
      <c r="D40" s="6">
        <v>0</v>
      </c>
      <c r="E40" s="6">
        <v>0</v>
      </c>
      <c r="F40" s="7">
        <f t="shared" si="4"/>
        <v>0</v>
      </c>
      <c r="H40" s="7">
        <f t="shared" si="1"/>
        <v>0</v>
      </c>
      <c r="I40" s="7">
        <f t="shared" si="2"/>
        <v>0</v>
      </c>
      <c r="J40">
        <v>0</v>
      </c>
    </row>
    <row r="41" spans="1:10" x14ac:dyDescent="0.2">
      <c r="A41" s="1" t="s">
        <v>67</v>
      </c>
      <c r="B41" s="1" t="s">
        <v>66</v>
      </c>
      <c r="C41" s="6">
        <v>0.01</v>
      </c>
      <c r="D41" s="6">
        <v>0</v>
      </c>
      <c r="E41" s="6">
        <v>0</v>
      </c>
      <c r="F41" s="7">
        <f t="shared" si="4"/>
        <v>1.25E-4</v>
      </c>
      <c r="G41" s="9">
        <v>0</v>
      </c>
      <c r="H41" s="7">
        <f t="shared" si="1"/>
        <v>5.0000000000000001E-4</v>
      </c>
      <c r="I41" s="7">
        <f t="shared" si="2"/>
        <v>0</v>
      </c>
      <c r="J41" s="2">
        <v>0</v>
      </c>
    </row>
    <row r="42" spans="1:10" x14ac:dyDescent="0.2">
      <c r="A42" s="1" t="s">
        <v>69</v>
      </c>
      <c r="B42" s="1" t="s">
        <v>68</v>
      </c>
      <c r="C42" s="6">
        <v>60</v>
      </c>
      <c r="D42" s="6">
        <v>0</v>
      </c>
      <c r="E42" s="6">
        <v>0</v>
      </c>
      <c r="F42" s="7">
        <f t="shared" si="4"/>
        <v>0.75</v>
      </c>
      <c r="G42" s="9">
        <v>0.75</v>
      </c>
      <c r="H42" s="7">
        <f t="shared" si="1"/>
        <v>3</v>
      </c>
      <c r="I42" s="7">
        <f t="shared" si="2"/>
        <v>0</v>
      </c>
      <c r="J42">
        <v>3</v>
      </c>
    </row>
    <row r="43" spans="1:10" x14ac:dyDescent="0.2">
      <c r="A43" s="1" t="s">
        <v>70</v>
      </c>
      <c r="B43" s="1" t="s">
        <v>20</v>
      </c>
      <c r="C43" s="6">
        <v>100</v>
      </c>
      <c r="D43" s="6">
        <v>100</v>
      </c>
      <c r="E43" s="6">
        <v>0</v>
      </c>
      <c r="F43" s="7">
        <f t="shared" si="4"/>
        <v>2.5</v>
      </c>
      <c r="G43" s="9">
        <f>+F43</f>
        <v>2.5</v>
      </c>
      <c r="H43" s="7">
        <f t="shared" si="1"/>
        <v>10</v>
      </c>
      <c r="I43" s="7">
        <f t="shared" si="2"/>
        <v>0</v>
      </c>
      <c r="J43">
        <v>10</v>
      </c>
    </row>
    <row r="44" spans="1:10" x14ac:dyDescent="0.2">
      <c r="A44" s="1" t="s">
        <v>72</v>
      </c>
      <c r="B44" s="1" t="s">
        <v>71</v>
      </c>
      <c r="C44" s="6">
        <v>0.01</v>
      </c>
      <c r="D44" s="6">
        <v>0</v>
      </c>
      <c r="E44" s="6">
        <v>0</v>
      </c>
      <c r="F44" s="7">
        <f t="shared" si="4"/>
        <v>1.25E-4</v>
      </c>
      <c r="G44" s="9">
        <v>0</v>
      </c>
      <c r="H44" s="7">
        <f t="shared" si="1"/>
        <v>5.0000000000000001E-4</v>
      </c>
      <c r="I44" s="7">
        <f t="shared" si="2"/>
        <v>0</v>
      </c>
      <c r="J44" s="2">
        <v>0</v>
      </c>
    </row>
    <row r="45" spans="1:10" x14ac:dyDescent="0.2">
      <c r="A45" s="1" t="s">
        <v>74</v>
      </c>
      <c r="B45" s="1" t="s">
        <v>73</v>
      </c>
      <c r="C45" s="6">
        <v>100</v>
      </c>
      <c r="D45" s="6">
        <v>100</v>
      </c>
      <c r="E45" s="6">
        <v>0</v>
      </c>
      <c r="F45" s="7">
        <f t="shared" si="4"/>
        <v>2.5</v>
      </c>
      <c r="G45" s="9">
        <f>+F45</f>
        <v>2.5</v>
      </c>
      <c r="H45" s="7">
        <f t="shared" si="1"/>
        <v>10</v>
      </c>
      <c r="I45" s="7">
        <f t="shared" si="2"/>
        <v>0</v>
      </c>
      <c r="J45">
        <v>10</v>
      </c>
    </row>
    <row r="46" spans="1:10" x14ac:dyDescent="0.2">
      <c r="A46" s="1" t="s">
        <v>75</v>
      </c>
      <c r="B46" s="1" t="s">
        <v>106</v>
      </c>
      <c r="C46" s="6">
        <v>100</v>
      </c>
      <c r="D46" s="6">
        <v>50</v>
      </c>
      <c r="E46" s="6">
        <v>100</v>
      </c>
      <c r="F46" s="7">
        <f t="shared" si="4"/>
        <v>2.875</v>
      </c>
      <c r="G46" s="11">
        <v>3</v>
      </c>
      <c r="H46" s="7">
        <f t="shared" si="1"/>
        <v>7.5</v>
      </c>
      <c r="I46" s="7">
        <f t="shared" si="2"/>
        <v>1</v>
      </c>
      <c r="J46">
        <v>7.5</v>
      </c>
    </row>
    <row r="47" spans="1:10" x14ac:dyDescent="0.2">
      <c r="A47" s="1" t="s">
        <v>77</v>
      </c>
      <c r="B47" s="1" t="s">
        <v>76</v>
      </c>
      <c r="C47" s="6">
        <v>75</v>
      </c>
      <c r="D47" s="6">
        <v>100</v>
      </c>
      <c r="E47" s="6">
        <v>0</v>
      </c>
      <c r="F47" s="7">
        <f t="shared" si="4"/>
        <v>2.1875</v>
      </c>
      <c r="G47" s="11">
        <v>2.2000000000000002</v>
      </c>
      <c r="H47" s="7">
        <f t="shared" si="1"/>
        <v>8.75</v>
      </c>
      <c r="I47" s="7">
        <f t="shared" si="2"/>
        <v>0</v>
      </c>
      <c r="J47">
        <v>8.75</v>
      </c>
    </row>
    <row r="48" spans="1:10" x14ac:dyDescent="0.2">
      <c r="A48" s="1" t="s">
        <v>79</v>
      </c>
      <c r="B48" s="1" t="s">
        <v>78</v>
      </c>
      <c r="C48" s="6">
        <v>40</v>
      </c>
      <c r="D48" s="6">
        <v>0</v>
      </c>
      <c r="E48" s="6">
        <v>0</v>
      </c>
      <c r="F48" s="7">
        <f t="shared" si="4"/>
        <v>0.5</v>
      </c>
      <c r="G48" s="9">
        <v>0.5</v>
      </c>
      <c r="H48" s="7">
        <f t="shared" si="1"/>
        <v>2</v>
      </c>
      <c r="I48" s="7">
        <f t="shared" si="2"/>
        <v>0</v>
      </c>
      <c r="J48">
        <v>2</v>
      </c>
    </row>
    <row r="49" spans="1:10" x14ac:dyDescent="0.2">
      <c r="A49" s="1" t="s">
        <v>81</v>
      </c>
      <c r="B49" s="1" t="s">
        <v>80</v>
      </c>
      <c r="C49" s="6">
        <v>100</v>
      </c>
      <c r="D49" s="6">
        <v>100</v>
      </c>
      <c r="E49" s="6">
        <v>0</v>
      </c>
      <c r="F49" s="7">
        <f t="shared" si="4"/>
        <v>2.5</v>
      </c>
      <c r="G49" s="9">
        <f>+F49</f>
        <v>2.5</v>
      </c>
      <c r="H49" s="7">
        <f t="shared" si="1"/>
        <v>10</v>
      </c>
      <c r="I49" s="7">
        <f t="shared" si="2"/>
        <v>0</v>
      </c>
      <c r="J49">
        <v>10</v>
      </c>
    </row>
    <row r="50" spans="1:10" x14ac:dyDescent="0.2">
      <c r="A50" s="1" t="s">
        <v>83</v>
      </c>
      <c r="B50" s="1" t="s">
        <v>82</v>
      </c>
      <c r="C50" s="6">
        <v>100</v>
      </c>
      <c r="D50" s="6">
        <v>100</v>
      </c>
      <c r="E50" s="6">
        <v>0</v>
      </c>
      <c r="F50" s="7">
        <f t="shared" si="4"/>
        <v>2.5</v>
      </c>
      <c r="G50" s="9">
        <v>2.5</v>
      </c>
      <c r="H50" s="7">
        <f t="shared" si="1"/>
        <v>10</v>
      </c>
      <c r="I50" s="7">
        <f t="shared" si="2"/>
        <v>0</v>
      </c>
      <c r="J50">
        <v>10</v>
      </c>
    </row>
    <row r="51" spans="1:10" x14ac:dyDescent="0.2">
      <c r="A51" s="1" t="s">
        <v>84</v>
      </c>
      <c r="B51" s="1" t="s">
        <v>6</v>
      </c>
      <c r="C51" s="6">
        <v>100</v>
      </c>
      <c r="D51" s="6">
        <v>100</v>
      </c>
      <c r="E51" s="6">
        <v>0</v>
      </c>
      <c r="F51" s="7">
        <f t="shared" si="4"/>
        <v>2.5</v>
      </c>
      <c r="G51" s="9">
        <f>+F51</f>
        <v>2.5</v>
      </c>
      <c r="H51" s="7">
        <f t="shared" si="1"/>
        <v>10</v>
      </c>
      <c r="I51" s="7">
        <f t="shared" si="2"/>
        <v>0</v>
      </c>
      <c r="J51">
        <v>10</v>
      </c>
    </row>
    <row r="52" spans="1:10" x14ac:dyDescent="0.2">
      <c r="A52" s="1" t="s">
        <v>86</v>
      </c>
      <c r="B52" s="1" t="s">
        <v>85</v>
      </c>
      <c r="C52" s="6">
        <v>100</v>
      </c>
      <c r="D52" s="6">
        <v>40</v>
      </c>
      <c r="E52" s="6">
        <v>25</v>
      </c>
      <c r="F52" s="7">
        <f t="shared" si="4"/>
        <v>2</v>
      </c>
      <c r="G52" s="9">
        <f>+F52</f>
        <v>2</v>
      </c>
      <c r="H52" s="7">
        <f t="shared" si="1"/>
        <v>7</v>
      </c>
      <c r="I52" s="7">
        <f t="shared" si="2"/>
        <v>0.25</v>
      </c>
      <c r="J52">
        <v>7</v>
      </c>
    </row>
    <row r="53" spans="1:10" x14ac:dyDescent="0.2">
      <c r="A53" s="1" t="s">
        <v>88</v>
      </c>
      <c r="B53" s="1" t="s">
        <v>87</v>
      </c>
      <c r="C53" s="6">
        <v>100</v>
      </c>
      <c r="D53" s="6">
        <v>100</v>
      </c>
      <c r="E53" s="6">
        <v>0</v>
      </c>
      <c r="F53" s="7">
        <f t="shared" si="4"/>
        <v>2.5</v>
      </c>
      <c r="G53" s="9">
        <f>+F53</f>
        <v>2.5</v>
      </c>
      <c r="H53" s="7">
        <f t="shared" si="1"/>
        <v>10</v>
      </c>
      <c r="I53" s="7">
        <f t="shared" si="2"/>
        <v>0</v>
      </c>
      <c r="J53">
        <v>10</v>
      </c>
    </row>
    <row r="54" spans="1:10" x14ac:dyDescent="0.2">
      <c r="A54" s="1" t="s">
        <v>90</v>
      </c>
      <c r="B54" s="1" t="s">
        <v>89</v>
      </c>
      <c r="C54" s="6">
        <v>0.01</v>
      </c>
      <c r="D54" s="6">
        <v>0</v>
      </c>
      <c r="E54" s="6">
        <v>0</v>
      </c>
      <c r="F54" s="7">
        <f t="shared" si="4"/>
        <v>1.25E-4</v>
      </c>
      <c r="G54" s="9">
        <v>0</v>
      </c>
      <c r="H54" s="7">
        <f t="shared" si="1"/>
        <v>5.0000000000000001E-4</v>
      </c>
      <c r="I54" s="7">
        <f t="shared" si="2"/>
        <v>0</v>
      </c>
      <c r="J54" s="2">
        <v>0</v>
      </c>
    </row>
    <row r="55" spans="1:10" x14ac:dyDescent="0.2">
      <c r="A55" s="1" t="s">
        <v>92</v>
      </c>
      <c r="B55" s="1" t="s">
        <v>91</v>
      </c>
      <c r="C55" s="6">
        <v>40</v>
      </c>
      <c r="D55" s="6">
        <v>0</v>
      </c>
      <c r="E55" s="6">
        <v>0</v>
      </c>
      <c r="F55" s="7">
        <f t="shared" si="4"/>
        <v>0.5</v>
      </c>
      <c r="G55" s="9">
        <f>+F55</f>
        <v>0.5</v>
      </c>
      <c r="H55" s="7">
        <f t="shared" si="1"/>
        <v>2</v>
      </c>
      <c r="I55" s="7">
        <f t="shared" si="2"/>
        <v>0</v>
      </c>
      <c r="J55">
        <v>2</v>
      </c>
    </row>
    <row r="56" spans="1:10" x14ac:dyDescent="0.2">
      <c r="A56" s="1" t="s">
        <v>94</v>
      </c>
      <c r="B56" s="1" t="s">
        <v>93</v>
      </c>
      <c r="C56" s="6">
        <v>100</v>
      </c>
      <c r="D56" s="6">
        <v>0</v>
      </c>
      <c r="E56" s="6">
        <v>75</v>
      </c>
      <c r="F56" s="7">
        <f t="shared" si="4"/>
        <v>2</v>
      </c>
      <c r="G56" s="9">
        <v>1.25</v>
      </c>
      <c r="H56" s="7">
        <f t="shared" si="1"/>
        <v>5</v>
      </c>
      <c r="I56" s="7">
        <f t="shared" si="2"/>
        <v>0.75</v>
      </c>
      <c r="J56">
        <v>2</v>
      </c>
    </row>
    <row r="57" spans="1:10" x14ac:dyDescent="0.2">
      <c r="A57" s="1" t="s">
        <v>95</v>
      </c>
      <c r="B57" s="1" t="s">
        <v>32</v>
      </c>
      <c r="C57" s="6">
        <v>100</v>
      </c>
      <c r="D57" s="6">
        <v>100</v>
      </c>
      <c r="E57" s="6">
        <v>100</v>
      </c>
      <c r="F57" s="7">
        <f t="shared" si="4"/>
        <v>3.5</v>
      </c>
      <c r="G57" s="9">
        <v>3.5</v>
      </c>
      <c r="H57" s="7">
        <f t="shared" si="1"/>
        <v>10</v>
      </c>
      <c r="I57" s="7">
        <f t="shared" si="2"/>
        <v>1</v>
      </c>
      <c r="J57">
        <v>10</v>
      </c>
    </row>
    <row r="59" spans="1:10" x14ac:dyDescent="0.2">
      <c r="G59" s="9">
        <f>+AVERAGE(G2:G57)</f>
        <v>1.5669999999999999</v>
      </c>
    </row>
  </sheetData>
  <autoFilter ref="A1:E1" xr:uid="{00000000-0001-0000-0000-000000000000}"/>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D285F4-CCAA-E84B-BFC7-EF50B72E5980}">
  <dimension ref="A1:K57"/>
  <sheetViews>
    <sheetView zoomScale="161" zoomScaleNormal="190" workbookViewId="0">
      <pane ySplit="1" topLeftCell="A2" activePane="bottomLeft" state="frozen"/>
      <selection pane="bottomLeft" activeCell="C10" sqref="C10"/>
    </sheetView>
  </sheetViews>
  <sheetFormatPr baseColWidth="10" defaultRowHeight="16" x14ac:dyDescent="0.2"/>
  <cols>
    <col min="1" max="1" width="15.1640625" bestFit="1" customWidth="1"/>
    <col min="2" max="2" width="20.33203125" bestFit="1" customWidth="1"/>
    <col min="3" max="5" width="7" style="1" bestFit="1" customWidth="1"/>
    <col min="6" max="6" width="10.5" style="1" hidden="1" customWidth="1"/>
    <col min="7" max="7" width="0" style="1" hidden="1" customWidth="1"/>
    <col min="8" max="8" width="10.5" style="1" customWidth="1"/>
    <col min="9" max="9" width="10.83203125" style="1"/>
  </cols>
  <sheetData>
    <row r="1" spans="1:11" x14ac:dyDescent="0.2">
      <c r="A1" s="3" t="s">
        <v>96</v>
      </c>
      <c r="B1" s="3" t="s">
        <v>97</v>
      </c>
      <c r="C1" s="5" t="s">
        <v>107</v>
      </c>
      <c r="D1" s="5" t="s">
        <v>108</v>
      </c>
      <c r="E1" s="5" t="s">
        <v>109</v>
      </c>
      <c r="F1" s="7">
        <f>+COUNTIF(F3:F57, 0)</f>
        <v>1</v>
      </c>
      <c r="G1" s="9"/>
      <c r="H1" s="7">
        <f>+COUNTIF(H3:H57, 0)</f>
        <v>1</v>
      </c>
      <c r="I1"/>
    </row>
    <row r="2" spans="1:11" s="4" customFormat="1" x14ac:dyDescent="0.2">
      <c r="A2" s="5"/>
      <c r="B2" s="5"/>
      <c r="C2" s="5"/>
      <c r="D2" s="5"/>
      <c r="E2" s="5"/>
      <c r="F2" s="8" t="s">
        <v>168</v>
      </c>
      <c r="G2" s="9"/>
      <c r="H2" s="4" t="s">
        <v>169</v>
      </c>
      <c r="I2" s="8" t="s">
        <v>167</v>
      </c>
      <c r="J2"/>
    </row>
    <row r="3" spans="1:11" x14ac:dyDescent="0.2">
      <c r="A3" s="1" t="s">
        <v>110</v>
      </c>
      <c r="B3" s="1" t="s">
        <v>111</v>
      </c>
      <c r="C3" s="6">
        <v>100</v>
      </c>
      <c r="D3" s="6">
        <v>0</v>
      </c>
      <c r="E3" s="6">
        <v>0</v>
      </c>
      <c r="F3" s="7">
        <f t="shared" ref="F3:F34" si="0">+((C3+D3)/2)/100 * 2.5 + E3/100</f>
        <v>1.25</v>
      </c>
      <c r="G3" s="9"/>
      <c r="H3" s="7">
        <f>+((C3+D3)/2)/100 * 10</f>
        <v>5</v>
      </c>
      <c r="I3" s="7">
        <f>+E3/100 * 1</f>
        <v>0</v>
      </c>
      <c r="J3">
        <v>5</v>
      </c>
      <c r="K3">
        <v>0</v>
      </c>
    </row>
    <row r="4" spans="1:11" x14ac:dyDescent="0.2">
      <c r="A4" s="1" t="s">
        <v>112</v>
      </c>
      <c r="B4" s="1" t="s">
        <v>113</v>
      </c>
      <c r="C4" s="6">
        <v>20</v>
      </c>
      <c r="D4" s="6">
        <v>100</v>
      </c>
      <c r="E4" s="6">
        <v>0</v>
      </c>
      <c r="F4" s="7">
        <f t="shared" si="0"/>
        <v>1.5</v>
      </c>
      <c r="G4" s="9"/>
      <c r="H4" s="7">
        <f t="shared" ref="H4:H34" si="1">+((C4+D4)/2)/100 * 10</f>
        <v>6</v>
      </c>
      <c r="I4" s="7">
        <f t="shared" ref="I4:I34" si="2">+E4/100 * 1</f>
        <v>0</v>
      </c>
      <c r="J4">
        <v>6</v>
      </c>
      <c r="K4">
        <v>0</v>
      </c>
    </row>
    <row r="5" spans="1:11" x14ac:dyDescent="0.2">
      <c r="A5" s="1" t="s">
        <v>114</v>
      </c>
      <c r="B5" s="1" t="s">
        <v>55</v>
      </c>
      <c r="C5" s="6">
        <v>100</v>
      </c>
      <c r="D5" s="6">
        <v>100</v>
      </c>
      <c r="E5" s="6">
        <v>100</v>
      </c>
      <c r="F5" s="7">
        <f t="shared" si="0"/>
        <v>3.5</v>
      </c>
      <c r="G5" s="9"/>
      <c r="H5" s="7">
        <f t="shared" si="1"/>
        <v>10</v>
      </c>
      <c r="I5" s="7">
        <f t="shared" si="2"/>
        <v>1</v>
      </c>
      <c r="J5">
        <v>10</v>
      </c>
      <c r="K5">
        <v>1</v>
      </c>
    </row>
    <row r="6" spans="1:11" x14ac:dyDescent="0.2">
      <c r="A6" s="1" t="s">
        <v>115</v>
      </c>
      <c r="B6" s="1" t="s">
        <v>116</v>
      </c>
      <c r="C6" s="6">
        <v>100</v>
      </c>
      <c r="D6" s="6">
        <v>100</v>
      </c>
      <c r="E6" s="6">
        <v>0</v>
      </c>
      <c r="F6" s="7">
        <f t="shared" si="0"/>
        <v>2.5</v>
      </c>
      <c r="G6" s="9"/>
      <c r="H6" s="7">
        <f t="shared" si="1"/>
        <v>10</v>
      </c>
      <c r="I6" s="7">
        <f t="shared" si="2"/>
        <v>0</v>
      </c>
      <c r="J6">
        <v>10</v>
      </c>
      <c r="K6">
        <v>0</v>
      </c>
    </row>
    <row r="7" spans="1:11" x14ac:dyDescent="0.2">
      <c r="A7" s="1" t="s">
        <v>117</v>
      </c>
      <c r="B7" s="1" t="s">
        <v>118</v>
      </c>
      <c r="C7" s="6">
        <v>100</v>
      </c>
      <c r="D7" s="6">
        <v>20</v>
      </c>
      <c r="E7" s="6">
        <v>0</v>
      </c>
      <c r="F7" s="7">
        <f t="shared" si="0"/>
        <v>1.5</v>
      </c>
      <c r="G7" s="9"/>
      <c r="H7" s="7">
        <f t="shared" si="1"/>
        <v>6</v>
      </c>
      <c r="I7" s="7">
        <f t="shared" si="2"/>
        <v>0</v>
      </c>
      <c r="J7">
        <v>6</v>
      </c>
      <c r="K7">
        <v>0</v>
      </c>
    </row>
    <row r="8" spans="1:11" x14ac:dyDescent="0.2">
      <c r="A8" s="1" t="s">
        <v>119</v>
      </c>
      <c r="B8" s="1" t="s">
        <v>120</v>
      </c>
      <c r="C8" s="6">
        <v>100</v>
      </c>
      <c r="D8" s="6">
        <v>100</v>
      </c>
      <c r="E8" s="6">
        <v>0</v>
      </c>
      <c r="F8" s="7">
        <f t="shared" si="0"/>
        <v>2.5</v>
      </c>
      <c r="G8" s="9"/>
      <c r="H8" s="7">
        <f t="shared" si="1"/>
        <v>10</v>
      </c>
      <c r="I8" s="7">
        <f t="shared" si="2"/>
        <v>0</v>
      </c>
      <c r="J8">
        <v>10</v>
      </c>
      <c r="K8">
        <v>0</v>
      </c>
    </row>
    <row r="9" spans="1:11" x14ac:dyDescent="0.2">
      <c r="A9" s="1" t="s">
        <v>121</v>
      </c>
      <c r="B9" s="1" t="s">
        <v>34</v>
      </c>
      <c r="C9" s="6">
        <v>10</v>
      </c>
      <c r="D9" s="6">
        <v>10</v>
      </c>
      <c r="E9" s="6">
        <v>0</v>
      </c>
      <c r="F9" s="7">
        <f t="shared" si="0"/>
        <v>0.25</v>
      </c>
      <c r="G9" s="9"/>
      <c r="H9" s="7">
        <f t="shared" si="1"/>
        <v>1</v>
      </c>
      <c r="I9" s="7">
        <f t="shared" si="2"/>
        <v>0</v>
      </c>
      <c r="J9">
        <v>1</v>
      </c>
      <c r="K9">
        <v>0</v>
      </c>
    </row>
    <row r="10" spans="1:11" x14ac:dyDescent="0.2">
      <c r="A10" s="1" t="s">
        <v>122</v>
      </c>
      <c r="B10" s="1" t="s">
        <v>53</v>
      </c>
      <c r="C10" s="6">
        <v>100</v>
      </c>
      <c r="D10" s="6">
        <v>60</v>
      </c>
      <c r="E10" s="6">
        <v>0</v>
      </c>
      <c r="F10" s="7">
        <f t="shared" si="0"/>
        <v>2</v>
      </c>
      <c r="G10" s="9"/>
      <c r="H10" s="7">
        <f t="shared" si="1"/>
        <v>8</v>
      </c>
      <c r="I10" s="7">
        <f t="shared" si="2"/>
        <v>0</v>
      </c>
      <c r="J10">
        <v>8</v>
      </c>
      <c r="K10">
        <v>0</v>
      </c>
    </row>
    <row r="11" spans="1:11" x14ac:dyDescent="0.2">
      <c r="A11" s="1" t="s">
        <v>123</v>
      </c>
      <c r="B11" s="1" t="s">
        <v>124</v>
      </c>
      <c r="C11" s="6">
        <v>100</v>
      </c>
      <c r="D11" s="6">
        <v>0</v>
      </c>
      <c r="E11" s="6">
        <v>0</v>
      </c>
      <c r="F11" s="7">
        <f t="shared" si="0"/>
        <v>1.25</v>
      </c>
      <c r="G11" s="9"/>
      <c r="H11" s="7">
        <f t="shared" si="1"/>
        <v>5</v>
      </c>
      <c r="I11" s="7">
        <f t="shared" si="2"/>
        <v>0</v>
      </c>
      <c r="J11">
        <v>5</v>
      </c>
      <c r="K11">
        <v>0</v>
      </c>
    </row>
    <row r="12" spans="1:11" x14ac:dyDescent="0.2">
      <c r="A12" s="1" t="s">
        <v>125</v>
      </c>
      <c r="B12" s="1" t="s">
        <v>126</v>
      </c>
      <c r="C12" s="6">
        <v>100</v>
      </c>
      <c r="D12" s="6">
        <v>100</v>
      </c>
      <c r="E12" s="6">
        <v>0</v>
      </c>
      <c r="F12" s="7">
        <f t="shared" si="0"/>
        <v>2.5</v>
      </c>
      <c r="G12" s="9"/>
      <c r="H12" s="7">
        <f t="shared" si="1"/>
        <v>10</v>
      </c>
      <c r="I12" s="7">
        <f t="shared" si="2"/>
        <v>0</v>
      </c>
      <c r="J12">
        <v>10</v>
      </c>
      <c r="K12">
        <v>0</v>
      </c>
    </row>
    <row r="13" spans="1:11" x14ac:dyDescent="0.2">
      <c r="A13" s="1" t="s">
        <v>127</v>
      </c>
      <c r="B13" s="1" t="s">
        <v>128</v>
      </c>
      <c r="C13" s="6">
        <v>100</v>
      </c>
      <c r="D13" s="6">
        <v>40</v>
      </c>
      <c r="E13" s="6">
        <v>100</v>
      </c>
      <c r="F13" s="7">
        <f t="shared" si="0"/>
        <v>2.75</v>
      </c>
      <c r="G13" s="9"/>
      <c r="H13" s="7">
        <f t="shared" si="1"/>
        <v>7</v>
      </c>
      <c r="I13" s="7">
        <f t="shared" si="2"/>
        <v>1</v>
      </c>
      <c r="J13">
        <v>7</v>
      </c>
      <c r="K13">
        <v>1</v>
      </c>
    </row>
    <row r="14" spans="1:11" x14ac:dyDescent="0.2">
      <c r="A14" s="1" t="s">
        <v>127</v>
      </c>
      <c r="B14" s="1" t="s">
        <v>129</v>
      </c>
      <c r="C14" s="6">
        <v>1E-3</v>
      </c>
      <c r="D14" s="6">
        <v>0</v>
      </c>
      <c r="E14" s="6">
        <v>0</v>
      </c>
      <c r="F14" s="7">
        <f t="shared" si="0"/>
        <v>1.2500000000000001E-5</v>
      </c>
      <c r="G14" s="9"/>
      <c r="H14" s="7">
        <f t="shared" si="1"/>
        <v>5.0000000000000002E-5</v>
      </c>
      <c r="I14" s="7">
        <f t="shared" si="2"/>
        <v>0</v>
      </c>
      <c r="J14">
        <v>0</v>
      </c>
      <c r="K14">
        <v>0</v>
      </c>
    </row>
    <row r="15" spans="1:11" x14ac:dyDescent="0.2">
      <c r="A15" s="1" t="s">
        <v>130</v>
      </c>
      <c r="B15" s="1" t="s">
        <v>68</v>
      </c>
      <c r="C15" s="6">
        <v>100</v>
      </c>
      <c r="D15" s="6">
        <v>100</v>
      </c>
      <c r="E15" s="6">
        <v>0</v>
      </c>
      <c r="F15" s="7">
        <f t="shared" si="0"/>
        <v>2.5</v>
      </c>
      <c r="G15" s="9"/>
      <c r="H15" s="7">
        <f t="shared" si="1"/>
        <v>10</v>
      </c>
      <c r="I15" s="7">
        <f t="shared" si="2"/>
        <v>0</v>
      </c>
      <c r="J15">
        <v>10</v>
      </c>
      <c r="K15">
        <v>0</v>
      </c>
    </row>
    <row r="16" spans="1:11" x14ac:dyDescent="0.2">
      <c r="A16" s="1" t="s">
        <v>131</v>
      </c>
      <c r="B16" s="1" t="s">
        <v>132</v>
      </c>
      <c r="C16" s="6">
        <v>20</v>
      </c>
      <c r="D16" s="6">
        <v>0</v>
      </c>
      <c r="E16" s="6">
        <v>0</v>
      </c>
      <c r="F16" s="7">
        <f t="shared" si="0"/>
        <v>0.25</v>
      </c>
      <c r="G16" s="9"/>
      <c r="H16" s="7">
        <f t="shared" si="1"/>
        <v>1</v>
      </c>
      <c r="I16" s="7">
        <f t="shared" si="2"/>
        <v>0</v>
      </c>
      <c r="J16">
        <v>1</v>
      </c>
      <c r="K16">
        <v>0</v>
      </c>
    </row>
    <row r="17" spans="1:11" x14ac:dyDescent="0.2">
      <c r="A17" s="1" t="s">
        <v>133</v>
      </c>
      <c r="B17" s="1" t="s">
        <v>134</v>
      </c>
      <c r="C17" s="6">
        <v>100</v>
      </c>
      <c r="D17" s="6">
        <v>0</v>
      </c>
      <c r="E17" s="6">
        <v>0</v>
      </c>
      <c r="F17" s="7">
        <f t="shared" si="0"/>
        <v>1.25</v>
      </c>
      <c r="G17" s="9"/>
      <c r="H17" s="7">
        <f t="shared" si="1"/>
        <v>5</v>
      </c>
      <c r="I17" s="7">
        <f t="shared" si="2"/>
        <v>0</v>
      </c>
      <c r="J17">
        <v>5</v>
      </c>
      <c r="K17">
        <v>0</v>
      </c>
    </row>
    <row r="18" spans="1:11" x14ac:dyDescent="0.2">
      <c r="A18" s="1" t="s">
        <v>135</v>
      </c>
      <c r="B18" s="1" t="s">
        <v>136</v>
      </c>
      <c r="C18" s="6">
        <v>100</v>
      </c>
      <c r="D18" s="6">
        <v>100</v>
      </c>
      <c r="E18" s="6">
        <v>0</v>
      </c>
      <c r="F18" s="7">
        <f t="shared" si="0"/>
        <v>2.5</v>
      </c>
      <c r="G18" s="9"/>
      <c r="H18" s="7">
        <f t="shared" si="1"/>
        <v>10</v>
      </c>
      <c r="I18" s="7">
        <f t="shared" si="2"/>
        <v>0</v>
      </c>
      <c r="J18">
        <v>10</v>
      </c>
      <c r="K18">
        <v>0</v>
      </c>
    </row>
    <row r="19" spans="1:11" x14ac:dyDescent="0.2">
      <c r="A19" s="1" t="s">
        <v>137</v>
      </c>
      <c r="B19" s="1" t="s">
        <v>138</v>
      </c>
      <c r="C19" s="6">
        <v>100</v>
      </c>
      <c r="D19" s="6">
        <v>0</v>
      </c>
      <c r="E19" s="6">
        <v>0</v>
      </c>
      <c r="F19" s="7">
        <f t="shared" si="0"/>
        <v>1.25</v>
      </c>
      <c r="G19" s="9"/>
      <c r="H19" s="7">
        <f t="shared" si="1"/>
        <v>5</v>
      </c>
      <c r="I19" s="7">
        <f t="shared" si="2"/>
        <v>0</v>
      </c>
      <c r="J19">
        <v>5</v>
      </c>
      <c r="K19">
        <v>0</v>
      </c>
    </row>
    <row r="20" spans="1:11" x14ac:dyDescent="0.2">
      <c r="A20" s="1" t="s">
        <v>139</v>
      </c>
      <c r="B20" s="1" t="s">
        <v>140</v>
      </c>
      <c r="C20" s="6">
        <v>100</v>
      </c>
      <c r="D20" s="6">
        <v>100</v>
      </c>
      <c r="E20" s="6">
        <v>100</v>
      </c>
      <c r="F20" s="7">
        <f t="shared" si="0"/>
        <v>3.5</v>
      </c>
      <c r="G20" s="9"/>
      <c r="H20" s="7">
        <f t="shared" si="1"/>
        <v>10</v>
      </c>
      <c r="I20" s="7">
        <f t="shared" si="2"/>
        <v>1</v>
      </c>
      <c r="J20">
        <v>10</v>
      </c>
      <c r="K20">
        <v>1</v>
      </c>
    </row>
    <row r="21" spans="1:11" x14ac:dyDescent="0.2">
      <c r="A21" s="1" t="s">
        <v>141</v>
      </c>
      <c r="B21" s="1" t="s">
        <v>142</v>
      </c>
      <c r="C21" s="6">
        <v>0</v>
      </c>
      <c r="D21" s="6">
        <v>0</v>
      </c>
      <c r="E21" s="6">
        <v>0</v>
      </c>
      <c r="F21" s="7">
        <f t="shared" si="0"/>
        <v>0</v>
      </c>
      <c r="G21" s="9"/>
      <c r="H21" s="7">
        <f t="shared" si="1"/>
        <v>0</v>
      </c>
      <c r="I21" s="7">
        <f t="shared" si="2"/>
        <v>0</v>
      </c>
      <c r="K21">
        <v>0</v>
      </c>
    </row>
    <row r="22" spans="1:11" x14ac:dyDescent="0.2">
      <c r="A22" s="1" t="s">
        <v>143</v>
      </c>
      <c r="B22" s="1" t="s">
        <v>144</v>
      </c>
      <c r="C22" s="6">
        <v>100</v>
      </c>
      <c r="D22" s="6">
        <v>100</v>
      </c>
      <c r="E22" s="6">
        <v>100</v>
      </c>
      <c r="F22" s="7">
        <f t="shared" si="0"/>
        <v>3.5</v>
      </c>
      <c r="G22" s="9"/>
      <c r="H22" s="7">
        <f t="shared" si="1"/>
        <v>10</v>
      </c>
      <c r="I22" s="7">
        <f t="shared" si="2"/>
        <v>1</v>
      </c>
      <c r="J22">
        <v>10</v>
      </c>
      <c r="K22">
        <v>1</v>
      </c>
    </row>
    <row r="23" spans="1:11" x14ac:dyDescent="0.2">
      <c r="A23" s="1" t="s">
        <v>145</v>
      </c>
      <c r="B23" s="1" t="s">
        <v>146</v>
      </c>
      <c r="C23" s="6">
        <v>100</v>
      </c>
      <c r="D23" s="6">
        <v>100</v>
      </c>
      <c r="E23" s="6">
        <v>0</v>
      </c>
      <c r="F23" s="7">
        <f t="shared" si="0"/>
        <v>2.5</v>
      </c>
      <c r="G23" s="9"/>
      <c r="H23" s="7">
        <f t="shared" si="1"/>
        <v>10</v>
      </c>
      <c r="I23" s="7">
        <f t="shared" si="2"/>
        <v>0</v>
      </c>
      <c r="J23">
        <v>10</v>
      </c>
      <c r="K23">
        <v>0</v>
      </c>
    </row>
    <row r="24" spans="1:11" x14ac:dyDescent="0.2">
      <c r="A24" s="1" t="s">
        <v>147</v>
      </c>
      <c r="B24" s="1" t="s">
        <v>148</v>
      </c>
      <c r="C24" s="6">
        <v>0</v>
      </c>
      <c r="D24" s="6">
        <v>100</v>
      </c>
      <c r="E24" s="6">
        <v>0</v>
      </c>
      <c r="F24" s="7">
        <f t="shared" si="0"/>
        <v>1.25</v>
      </c>
      <c r="G24" s="9"/>
      <c r="H24" s="7">
        <f t="shared" si="1"/>
        <v>5</v>
      </c>
      <c r="I24" s="7">
        <f t="shared" si="2"/>
        <v>0</v>
      </c>
      <c r="J24">
        <v>5</v>
      </c>
      <c r="K24">
        <v>0</v>
      </c>
    </row>
    <row r="25" spans="1:11" x14ac:dyDescent="0.2">
      <c r="A25" s="1" t="s">
        <v>149</v>
      </c>
      <c r="B25" s="1" t="s">
        <v>150</v>
      </c>
      <c r="C25" s="6">
        <v>100</v>
      </c>
      <c r="D25" s="6">
        <v>10</v>
      </c>
      <c r="E25" s="6">
        <v>0</v>
      </c>
      <c r="F25" s="7">
        <f t="shared" si="0"/>
        <v>1.375</v>
      </c>
      <c r="G25" s="9"/>
      <c r="H25" s="7">
        <f t="shared" si="1"/>
        <v>5.5</v>
      </c>
      <c r="I25" s="7">
        <f t="shared" si="2"/>
        <v>0</v>
      </c>
      <c r="J25">
        <v>5.5</v>
      </c>
      <c r="K25">
        <v>0</v>
      </c>
    </row>
    <row r="26" spans="1:11" x14ac:dyDescent="0.2">
      <c r="A26" s="1" t="s">
        <v>151</v>
      </c>
      <c r="B26" s="1" t="s">
        <v>53</v>
      </c>
      <c r="C26" s="6">
        <v>100</v>
      </c>
      <c r="D26" s="6">
        <v>0</v>
      </c>
      <c r="E26" s="6">
        <v>0</v>
      </c>
      <c r="F26" s="7">
        <f t="shared" si="0"/>
        <v>1.25</v>
      </c>
      <c r="G26" s="9"/>
      <c r="H26" s="7">
        <f t="shared" si="1"/>
        <v>5</v>
      </c>
      <c r="I26" s="7">
        <f t="shared" si="2"/>
        <v>0</v>
      </c>
      <c r="J26">
        <v>5</v>
      </c>
      <c r="K26">
        <v>0</v>
      </c>
    </row>
    <row r="27" spans="1:11" x14ac:dyDescent="0.2">
      <c r="A27" s="1" t="s">
        <v>152</v>
      </c>
      <c r="B27" s="1" t="s">
        <v>128</v>
      </c>
      <c r="C27" s="6">
        <v>100</v>
      </c>
      <c r="D27" s="6">
        <v>100</v>
      </c>
      <c r="E27" s="6">
        <v>0</v>
      </c>
      <c r="F27" s="7">
        <f t="shared" si="0"/>
        <v>2.5</v>
      </c>
      <c r="G27" s="9"/>
      <c r="H27" s="7">
        <f t="shared" si="1"/>
        <v>10</v>
      </c>
      <c r="I27" s="7">
        <f t="shared" si="2"/>
        <v>0</v>
      </c>
      <c r="J27">
        <v>10</v>
      </c>
      <c r="K27">
        <v>0</v>
      </c>
    </row>
    <row r="28" spans="1:11" x14ac:dyDescent="0.2">
      <c r="A28" s="1" t="s">
        <v>153</v>
      </c>
      <c r="B28" s="1" t="s">
        <v>154</v>
      </c>
      <c r="C28" s="6">
        <v>80</v>
      </c>
      <c r="D28" s="6">
        <v>100</v>
      </c>
      <c r="E28" s="6">
        <v>0</v>
      </c>
      <c r="F28" s="7">
        <f t="shared" si="0"/>
        <v>2.25</v>
      </c>
      <c r="G28" s="9"/>
      <c r="H28" s="7">
        <f t="shared" si="1"/>
        <v>9</v>
      </c>
      <c r="I28" s="7">
        <f t="shared" si="2"/>
        <v>0</v>
      </c>
      <c r="J28">
        <v>9</v>
      </c>
      <c r="K28">
        <v>0</v>
      </c>
    </row>
    <row r="29" spans="1:11" x14ac:dyDescent="0.2">
      <c r="A29" s="1" t="s">
        <v>155</v>
      </c>
      <c r="B29" s="1" t="s">
        <v>156</v>
      </c>
      <c r="C29" s="6">
        <v>100</v>
      </c>
      <c r="D29" s="6">
        <v>100</v>
      </c>
      <c r="E29" s="6">
        <v>100</v>
      </c>
      <c r="F29" s="7">
        <f t="shared" si="0"/>
        <v>3.5</v>
      </c>
      <c r="G29" s="9"/>
      <c r="H29" s="7">
        <f t="shared" si="1"/>
        <v>10</v>
      </c>
      <c r="I29" s="7">
        <f t="shared" si="2"/>
        <v>1</v>
      </c>
      <c r="J29">
        <v>10</v>
      </c>
      <c r="K29">
        <v>1</v>
      </c>
    </row>
    <row r="30" spans="1:11" x14ac:dyDescent="0.2">
      <c r="A30" s="1" t="s">
        <v>157</v>
      </c>
      <c r="B30" s="1" t="s">
        <v>158</v>
      </c>
      <c r="C30" s="6">
        <v>100</v>
      </c>
      <c r="D30" s="6">
        <v>100</v>
      </c>
      <c r="E30" s="6">
        <v>50</v>
      </c>
      <c r="F30" s="7">
        <f t="shared" si="0"/>
        <v>3</v>
      </c>
      <c r="G30" s="9"/>
      <c r="H30" s="7">
        <f t="shared" si="1"/>
        <v>10</v>
      </c>
      <c r="I30" s="7">
        <f t="shared" si="2"/>
        <v>0.5</v>
      </c>
      <c r="J30">
        <v>10</v>
      </c>
      <c r="K30">
        <v>0.5</v>
      </c>
    </row>
    <row r="31" spans="1:11" x14ac:dyDescent="0.2">
      <c r="A31" s="1" t="s">
        <v>159</v>
      </c>
      <c r="B31" s="1" t="s">
        <v>160</v>
      </c>
      <c r="C31" s="6">
        <v>100</v>
      </c>
      <c r="D31" s="6">
        <v>0</v>
      </c>
      <c r="E31" s="6">
        <v>0</v>
      </c>
      <c r="F31" s="7">
        <f t="shared" si="0"/>
        <v>1.25</v>
      </c>
      <c r="G31" s="9"/>
      <c r="H31" s="7">
        <f t="shared" si="1"/>
        <v>5</v>
      </c>
      <c r="I31" s="7">
        <f t="shared" si="2"/>
        <v>0</v>
      </c>
      <c r="J31">
        <v>5</v>
      </c>
      <c r="K31">
        <v>0</v>
      </c>
    </row>
    <row r="32" spans="1:11" x14ac:dyDescent="0.2">
      <c r="A32" s="1" t="s">
        <v>161</v>
      </c>
      <c r="B32" s="1" t="s">
        <v>162</v>
      </c>
      <c r="C32" s="6">
        <v>100</v>
      </c>
      <c r="D32" s="6">
        <v>100</v>
      </c>
      <c r="E32" s="6">
        <v>0</v>
      </c>
      <c r="F32" s="7">
        <f t="shared" si="0"/>
        <v>2.5</v>
      </c>
      <c r="G32" s="9"/>
      <c r="H32" s="7">
        <f t="shared" si="1"/>
        <v>10</v>
      </c>
      <c r="I32" s="7">
        <f t="shared" si="2"/>
        <v>0</v>
      </c>
      <c r="J32">
        <v>10</v>
      </c>
      <c r="K32">
        <v>0</v>
      </c>
    </row>
    <row r="33" spans="1:11" x14ac:dyDescent="0.2">
      <c r="A33" s="1" t="s">
        <v>163</v>
      </c>
      <c r="B33" s="1" t="s">
        <v>164</v>
      </c>
      <c r="C33" s="6">
        <v>100</v>
      </c>
      <c r="D33" s="6">
        <v>20</v>
      </c>
      <c r="E33" s="6">
        <v>0</v>
      </c>
      <c r="F33" s="7">
        <f t="shared" si="0"/>
        <v>1.5</v>
      </c>
      <c r="G33" s="9"/>
      <c r="H33" s="7">
        <f t="shared" si="1"/>
        <v>6</v>
      </c>
      <c r="I33" s="7">
        <f t="shared" si="2"/>
        <v>0</v>
      </c>
      <c r="J33">
        <v>6</v>
      </c>
      <c r="K33">
        <v>0</v>
      </c>
    </row>
    <row r="34" spans="1:11" x14ac:dyDescent="0.2">
      <c r="A34" s="1" t="s">
        <v>165</v>
      </c>
      <c r="B34" s="1" t="s">
        <v>166</v>
      </c>
      <c r="C34" s="6">
        <v>20</v>
      </c>
      <c r="D34" s="6">
        <v>0</v>
      </c>
      <c r="E34" s="6">
        <v>0</v>
      </c>
      <c r="F34" s="7">
        <f t="shared" si="0"/>
        <v>0.25</v>
      </c>
      <c r="G34" s="9"/>
      <c r="H34" s="7">
        <f t="shared" si="1"/>
        <v>1</v>
      </c>
      <c r="I34" s="7">
        <f t="shared" si="2"/>
        <v>0</v>
      </c>
      <c r="J34">
        <v>1</v>
      </c>
      <c r="K34">
        <v>0</v>
      </c>
    </row>
    <row r="35" spans="1:11" x14ac:dyDescent="0.2">
      <c r="A35" s="1"/>
      <c r="B35" s="1"/>
    </row>
    <row r="36" spans="1:11" x14ac:dyDescent="0.2">
      <c r="A36" s="1"/>
      <c r="B36" s="1"/>
    </row>
    <row r="37" spans="1:11" x14ac:dyDescent="0.2">
      <c r="A37" s="1"/>
      <c r="B37" s="1"/>
    </row>
    <row r="38" spans="1:11" x14ac:dyDescent="0.2">
      <c r="A38" s="1"/>
      <c r="B38" s="1"/>
    </row>
    <row r="39" spans="1:11" x14ac:dyDescent="0.2">
      <c r="A39" s="1"/>
      <c r="B39" s="1"/>
    </row>
    <row r="40" spans="1:11" x14ac:dyDescent="0.2">
      <c r="A40" s="1"/>
      <c r="B40" s="1"/>
    </row>
    <row r="41" spans="1:11" x14ac:dyDescent="0.2">
      <c r="A41" s="1"/>
      <c r="B41" s="1"/>
    </row>
    <row r="42" spans="1:11" x14ac:dyDescent="0.2">
      <c r="A42" s="1"/>
      <c r="B42" s="1"/>
    </row>
    <row r="43" spans="1:11" x14ac:dyDescent="0.2">
      <c r="A43" s="1"/>
      <c r="B43" s="1"/>
    </row>
    <row r="44" spans="1:11" x14ac:dyDescent="0.2">
      <c r="A44" s="1"/>
      <c r="B44" s="1"/>
    </row>
    <row r="45" spans="1:11" x14ac:dyDescent="0.2">
      <c r="A45" s="1"/>
      <c r="B45" s="1"/>
    </row>
    <row r="46" spans="1:11" x14ac:dyDescent="0.2">
      <c r="A46" s="1"/>
      <c r="B46" s="1"/>
    </row>
    <row r="47" spans="1:11" x14ac:dyDescent="0.2">
      <c r="A47" s="1"/>
      <c r="B47" s="1"/>
    </row>
    <row r="48" spans="1:11" x14ac:dyDescent="0.2">
      <c r="A48" s="1"/>
      <c r="B48" s="1"/>
    </row>
    <row r="49" spans="1:2" x14ac:dyDescent="0.2">
      <c r="A49" s="1"/>
      <c r="B49" s="1"/>
    </row>
    <row r="50" spans="1:2" x14ac:dyDescent="0.2">
      <c r="A50" s="1"/>
      <c r="B50" s="1"/>
    </row>
    <row r="51" spans="1:2" x14ac:dyDescent="0.2">
      <c r="A51" s="1"/>
      <c r="B51" s="1"/>
    </row>
    <row r="52" spans="1:2" x14ac:dyDescent="0.2">
      <c r="A52" s="1"/>
      <c r="B52" s="1"/>
    </row>
    <row r="53" spans="1:2" x14ac:dyDescent="0.2">
      <c r="A53" s="1"/>
      <c r="B53" s="1"/>
    </row>
    <row r="54" spans="1:2" x14ac:dyDescent="0.2">
      <c r="A54" s="1"/>
      <c r="B54" s="1"/>
    </row>
    <row r="55" spans="1:2" x14ac:dyDescent="0.2">
      <c r="A55" s="1"/>
      <c r="B55" s="1"/>
    </row>
    <row r="56" spans="1:2" x14ac:dyDescent="0.2">
      <c r="A56" s="1"/>
      <c r="B56" s="1"/>
    </row>
    <row r="57" spans="1:2" x14ac:dyDescent="0.2">
      <c r="A57" s="1"/>
      <c r="B57" s="1"/>
    </row>
  </sheetData>
  <autoFilter ref="A1:E1" xr:uid="{00000000-0001-0000-0000-000000000000}"/>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539054-CBE4-F84C-A7AB-32597CE862EE}">
  <dimension ref="A2:O72"/>
  <sheetViews>
    <sheetView tabSelected="1" topLeftCell="I1" zoomScale="85" zoomScaleNormal="100" workbookViewId="0">
      <selection activeCell="N3" sqref="N3:N57"/>
    </sheetView>
  </sheetViews>
  <sheetFormatPr baseColWidth="10" defaultRowHeight="22" customHeight="1" x14ac:dyDescent="0.2"/>
  <cols>
    <col min="1" max="1" width="5.5" customWidth="1"/>
    <col min="2" max="2" width="7.33203125" customWidth="1"/>
    <col min="7" max="7" width="59" style="21" customWidth="1"/>
    <col min="9" max="9" width="89" style="27" customWidth="1"/>
    <col min="10" max="10" width="10.83203125" style="26"/>
  </cols>
  <sheetData>
    <row r="2" spans="1:15" ht="22" customHeight="1" x14ac:dyDescent="0.2">
      <c r="C2" s="28" t="s">
        <v>208</v>
      </c>
      <c r="G2" s="23" t="s">
        <v>204</v>
      </c>
      <c r="H2" s="24"/>
      <c r="N2" s="12" t="s">
        <v>244</v>
      </c>
      <c r="O2" s="12" t="s">
        <v>245</v>
      </c>
    </row>
    <row r="3" spans="1:15" ht="22" customHeight="1" x14ac:dyDescent="0.2">
      <c r="C3" s="29">
        <v>1</v>
      </c>
      <c r="G3" s="21" t="s">
        <v>176</v>
      </c>
      <c r="H3">
        <v>4</v>
      </c>
      <c r="I3" s="25" t="s">
        <v>215</v>
      </c>
      <c r="J3" s="26" t="s">
        <v>227</v>
      </c>
      <c r="M3" s="1" t="s">
        <v>1</v>
      </c>
      <c r="N3" cm="1">
        <f t="array" ref="N3">INDEX($G$3:$I$22, MATCH(TRUE, ISNUMBER(SEARCH(M3, $G$3:$G$22)), 0), 2)</f>
        <v>10</v>
      </c>
      <c r="O3" t="str" cm="1">
        <f t="array" ref="O3">INDEX($G$3:$I$21, MATCH(TRUE, ISNUMBER(SEARCH(M3, $G$3:$G$21)), 0), 3)</f>
        <v>Muy buen analisis. Efectivamente con esos supuestos y dado que la valuacion es por objeto, a alguien siempre le convience pedir una cantidad mayor con un precio menor y no hay equilibrio de nash</v>
      </c>
    </row>
    <row r="4" spans="1:15" ht="22" customHeight="1" x14ac:dyDescent="0.2">
      <c r="A4" s="12" t="s">
        <v>174</v>
      </c>
      <c r="B4" s="12" t="s">
        <v>173</v>
      </c>
      <c r="C4" s="13" t="s">
        <v>170</v>
      </c>
      <c r="D4" s="13" t="s">
        <v>171</v>
      </c>
      <c r="E4" s="14" t="s">
        <v>172</v>
      </c>
      <c r="F4" s="14" t="s">
        <v>209</v>
      </c>
      <c r="G4" s="21" t="s">
        <v>177</v>
      </c>
      <c r="H4">
        <v>4</v>
      </c>
      <c r="I4" s="25" t="s">
        <v>206</v>
      </c>
      <c r="J4" s="26" t="s">
        <v>228</v>
      </c>
      <c r="M4" s="1" t="s">
        <v>3</v>
      </c>
      <c r="N4" cm="1">
        <f t="array" ref="N4">INDEX($G$3:$I$21, MATCH(TRUE, ISNUMBER(SEARCH(M4, $G$3:$G$21)), 0), 2)</f>
        <v>10</v>
      </c>
      <c r="O4" t="str" cm="1">
        <f t="array" ref="O4">INDEX($G$3:$I$21, MATCH(TRUE, ISNUMBER(SEARCH(M4, $G$3:$G$21)), 0), 3)</f>
        <v>Muy buen analisis. Efectivamente con esos supuestos y dado que la valuacion es por objeto, a alguien siempre le convience pedir una cantidad mayor con un precio menor y no hay equilibrio de nash</v>
      </c>
    </row>
    <row r="5" spans="1:15" ht="22" customHeight="1" x14ac:dyDescent="0.2">
      <c r="A5" s="12">
        <v>8</v>
      </c>
      <c r="B5" s="12">
        <v>1</v>
      </c>
      <c r="C5" s="13">
        <v>1</v>
      </c>
      <c r="D5" s="13">
        <v>1</v>
      </c>
      <c r="E5" s="15">
        <f>+D5*(B5-$C$3)</f>
        <v>0</v>
      </c>
      <c r="F5" s="15">
        <v>0</v>
      </c>
      <c r="G5" s="22" t="s">
        <v>178</v>
      </c>
      <c r="H5">
        <v>4</v>
      </c>
      <c r="I5" s="25" t="s">
        <v>207</v>
      </c>
      <c r="J5" s="26" t="s">
        <v>229</v>
      </c>
      <c r="M5" s="1" t="s">
        <v>5</v>
      </c>
      <c r="N5" cm="1">
        <f t="array" ref="N5">INDEX($G$3:$I$21, MATCH(TRUE, ISNUMBER(SEARCH(M5, $G$3:$G$21)), 0), 2)</f>
        <v>2</v>
      </c>
      <c r="O5" t="str" cm="1">
        <f t="array" ref="O5">INDEX($G$3:$I$21, MATCH(TRUE, ISNUMBER(SEARCH(M5, $G$3:$G$21)), 0), 3)</f>
        <v>a) Por ejemplo: si el J8 ofrece 27 esta estrictamente mejor. 
b) La utilidad del 5 es negativa, no puede ser equilibrio</v>
      </c>
    </row>
    <row r="6" spans="1:15" ht="22" customHeight="1" x14ac:dyDescent="0.2">
      <c r="A6">
        <v>7</v>
      </c>
      <c r="B6">
        <v>20</v>
      </c>
      <c r="C6" s="13">
        <v>1</v>
      </c>
      <c r="D6" s="13">
        <v>2</v>
      </c>
      <c r="E6" s="15">
        <f>+D6*(B6-$C$3)</f>
        <v>38</v>
      </c>
      <c r="F6" s="15">
        <v>2</v>
      </c>
      <c r="G6" s="21" t="s">
        <v>179</v>
      </c>
      <c r="H6">
        <v>4</v>
      </c>
      <c r="I6" s="25" t="s">
        <v>217</v>
      </c>
      <c r="J6" s="26" t="s">
        <v>230</v>
      </c>
      <c r="M6" s="1" t="s">
        <v>7</v>
      </c>
      <c r="N6" s="12">
        <v>10</v>
      </c>
    </row>
    <row r="7" spans="1:15" ht="22" customHeight="1" x14ac:dyDescent="0.2">
      <c r="A7" s="12">
        <v>6</v>
      </c>
      <c r="B7" s="12">
        <v>21</v>
      </c>
      <c r="C7" s="13">
        <v>16</v>
      </c>
      <c r="D7" s="13">
        <v>1</v>
      </c>
      <c r="E7" s="15">
        <f>+D7*(B7-$C$3)</f>
        <v>20</v>
      </c>
      <c r="F7" s="15">
        <v>1</v>
      </c>
      <c r="G7" s="21" t="s">
        <v>180</v>
      </c>
      <c r="H7">
        <v>8</v>
      </c>
      <c r="I7" s="25" t="s">
        <v>218</v>
      </c>
      <c r="J7" s="26" t="s">
        <v>231</v>
      </c>
      <c r="M7" s="1" t="s">
        <v>98</v>
      </c>
      <c r="O7" t="e" cm="1">
        <f t="array" ref="O7">INDEX($G$3:$I$21, MATCH(TRUE, ISNUMBER(SEARCH(M7, $G$3:$G$21)), 0), 3)</f>
        <v>#N/A</v>
      </c>
    </row>
    <row r="8" spans="1:15" ht="22" customHeight="1" x14ac:dyDescent="0.2">
      <c r="A8">
        <v>5</v>
      </c>
      <c r="B8">
        <v>22</v>
      </c>
      <c r="C8" s="13">
        <v>17</v>
      </c>
      <c r="D8" s="13">
        <v>1</v>
      </c>
      <c r="E8" s="15">
        <f>+D8*(B8-$C$3)</f>
        <v>21</v>
      </c>
      <c r="F8" s="15">
        <v>1</v>
      </c>
      <c r="G8" s="21" t="s">
        <v>181</v>
      </c>
      <c r="H8">
        <v>2</v>
      </c>
      <c r="I8" s="25" t="s">
        <v>220</v>
      </c>
      <c r="J8" s="26" t="s">
        <v>232</v>
      </c>
      <c r="M8" s="1" t="s">
        <v>9</v>
      </c>
      <c r="N8" cm="1">
        <f t="array" ref="N8">INDEX($G$3:$I$21, MATCH(TRUE, ISNUMBER(SEARCH(M8, $G$3:$G$21)), 0), 2)</f>
        <v>4</v>
      </c>
      <c r="O8" t="str" cm="1">
        <f t="array" ref="O8">INDEX($G$3:$I$21, MATCH(TRUE, ISNUMBER(SEARCH(M8, $G$3:$G$21)), 0), 3)</f>
        <v xml:space="preserve">a) " al no conocer las ofertas del resto, corren el riesgo de no obtener el objeto que desean " eso esta mal, los perfiles hay que analizarlos dejando fija la estartegia de los otros. Dado que los otros tienen esa estrategia que incluye Q=1 cualquiera puede elegir menos que 3. Por eso el que proponen no es un equilibrio
b) </v>
      </c>
    </row>
    <row r="9" spans="1:15" ht="22" customHeight="1" x14ac:dyDescent="0.2">
      <c r="A9" s="12">
        <v>4</v>
      </c>
      <c r="B9" s="12">
        <v>23</v>
      </c>
      <c r="C9" s="13">
        <v>18</v>
      </c>
      <c r="D9" s="13">
        <v>1</v>
      </c>
      <c r="E9" s="15">
        <f>+D9*(B9-$C$3)</f>
        <v>22</v>
      </c>
      <c r="F9" s="15">
        <v>1</v>
      </c>
      <c r="G9" s="21" t="s">
        <v>182</v>
      </c>
      <c r="H9">
        <v>2</v>
      </c>
      <c r="I9" s="25" t="s">
        <v>221</v>
      </c>
      <c r="J9" s="26" t="s">
        <v>233</v>
      </c>
      <c r="M9" s="1" t="s">
        <v>11</v>
      </c>
      <c r="N9" cm="1">
        <f t="array" ref="N9">INDEX($G$3:$I$21, MATCH(TRUE, ISNUMBER(SEARCH(M9, $G$3:$G$21)), 0), 2)</f>
        <v>4</v>
      </c>
      <c r="O9" t="str" cm="1">
        <f t="array" ref="O9">INDEX($G$3:$I$21, MATCH(TRUE, ISNUMBER(SEARCH(M9, $G$3:$G$21)), 0), 3)</f>
        <v>a) Nadie queda afuera bajando su precio ya que dejamos fijo que los demas ofrecen Q=1. Pueden bajar sus precios y estar mejor. 
b) El J4 puede bajar su precio a 78  y ganar mas y no cambia el orden en la lista.</v>
      </c>
    </row>
    <row r="10" spans="1:15" ht="22" customHeight="1" x14ac:dyDescent="0.2">
      <c r="A10">
        <v>3</v>
      </c>
      <c r="B10">
        <v>24</v>
      </c>
      <c r="C10" s="13">
        <v>19</v>
      </c>
      <c r="D10" s="13">
        <v>1</v>
      </c>
      <c r="E10" s="15">
        <f>+D10*(B10-$C$3)</f>
        <v>23</v>
      </c>
      <c r="F10" s="15">
        <v>1</v>
      </c>
      <c r="G10" s="21" t="s">
        <v>183</v>
      </c>
      <c r="H10">
        <v>9</v>
      </c>
      <c r="I10" s="25" t="s">
        <v>213</v>
      </c>
      <c r="J10" s="26" t="s">
        <v>234</v>
      </c>
      <c r="M10" s="1" t="s">
        <v>247</v>
      </c>
      <c r="N10" cm="1">
        <f t="array" ref="N10">INDEX($G$3:$I$21, MATCH(TRUE, ISNUMBER(SEARCH(M10, $G$3:$G$21)), 0), 2)</f>
        <v>0</v>
      </c>
      <c r="O10" t="str" cm="1">
        <f t="array" ref="O10">INDEX($G$3:$I$21, MATCH(TRUE, ISNUMBER(SEARCH(M10, $G$3:$G$21)), 0), 3)</f>
        <v>a) si el J8 ofrece 92 en vez de 93 está estrictamente mejor. B) el corte es por cantidad, no por precio</v>
      </c>
    </row>
    <row r="11" spans="1:15" ht="22" customHeight="1" x14ac:dyDescent="0.2">
      <c r="A11" s="12">
        <v>2</v>
      </c>
      <c r="B11" s="12">
        <v>25</v>
      </c>
      <c r="C11" s="13">
        <v>20</v>
      </c>
      <c r="D11" s="13">
        <v>1</v>
      </c>
      <c r="E11" s="15">
        <f>+D11*(B11-$C$3)</f>
        <v>24</v>
      </c>
      <c r="F11" s="15">
        <v>1</v>
      </c>
      <c r="G11" s="21" t="s">
        <v>184</v>
      </c>
      <c r="H11">
        <v>4</v>
      </c>
      <c r="I11" s="25" t="s">
        <v>222</v>
      </c>
      <c r="J11" s="26" t="s">
        <v>235</v>
      </c>
      <c r="M11" s="1" t="s">
        <v>246</v>
      </c>
      <c r="N11" cm="1">
        <f t="array" ref="N11">INDEX($G$3:$I$21, MATCH(TRUE, ISNUMBER(SEARCH(M11, $G$3:$G$21)), 0), 2)</f>
        <v>8</v>
      </c>
      <c r="O11" t="str" cm="1">
        <f t="array" ref="O11">INDEX($G$3:$I$21, MATCH(TRUE, ISNUMBER(SEARCH(M11, $G$3:$G$21)), 0), 3)</f>
        <v>a) chequear desvios en cantidades
b) En precios: uno de los que gana puede empatarle al 5 y como lo valora mas se lo lleva. Chequear desvios en cantidades.</v>
      </c>
    </row>
    <row r="12" spans="1:15" ht="22" customHeight="1" x14ac:dyDescent="0.2">
      <c r="A12">
        <v>1</v>
      </c>
      <c r="B12">
        <v>26</v>
      </c>
      <c r="C12" s="13">
        <v>21</v>
      </c>
      <c r="D12" s="13">
        <v>1</v>
      </c>
      <c r="E12" s="15">
        <f>+D12*(B12-$C$3)</f>
        <v>25</v>
      </c>
      <c r="F12" s="15">
        <v>1</v>
      </c>
      <c r="G12" s="21" t="s">
        <v>185</v>
      </c>
      <c r="H12">
        <v>4</v>
      </c>
      <c r="I12" s="25" t="s">
        <v>223</v>
      </c>
      <c r="J12" s="26" t="s">
        <v>236</v>
      </c>
      <c r="M12" s="1" t="s">
        <v>17</v>
      </c>
      <c r="N12" cm="1">
        <f t="array" ref="N12">INDEX($G$3:$I$21, MATCH(TRUE, ISNUMBER(SEARCH(M12, $G$3:$G$21)), 0), 2)</f>
        <v>4</v>
      </c>
      <c r="O12" t="str" cm="1">
        <f t="array" ref="O12">INDEX($G$3:$I$21, MATCH(TRUE, ISNUMBER(SEARCH(M12, $G$3:$G$21)), 0), 3)</f>
        <v xml:space="preserve">a) " al no conocer las ofertas del resto, corren el riesgo de no obtener el objeto que desean " eso esta mal, los perfiles hay que analizarlos dejando fija la estartegia de los otros. Dado que los otros tienen esa estrategia que incluye Q=1 cualquiera puede elegir menos que 3. Por eso el que proponen no es un equilibrio
b) </v>
      </c>
    </row>
    <row r="13" spans="1:15" ht="22" customHeight="1" x14ac:dyDescent="0.2">
      <c r="G13" s="21" t="s">
        <v>186</v>
      </c>
      <c r="H13">
        <v>4</v>
      </c>
      <c r="I13" s="25" t="s">
        <v>205</v>
      </c>
      <c r="J13" s="26" t="s">
        <v>237</v>
      </c>
      <c r="M13" s="1" t="s">
        <v>19</v>
      </c>
      <c r="N13" cm="1">
        <f t="array" ref="N13">INDEX($G$3:$I$21, MATCH(TRUE, ISNUMBER(SEARCH(M13, $G$3:$G$21)), 0), 2)</f>
        <v>4</v>
      </c>
      <c r="O13" t="str" cm="1">
        <f t="array" ref="O13">INDEX($G$3:$I$21, MATCH(TRUE, ISNUMBER(SEARCH(M13, $G$3:$G$21)), 0), 3)</f>
        <v xml:space="preserve">a) No es equilibrio de Nash. Pueden ofrecer menos y **dado lo que hacen los demas**, tener mayor utilidad. Ejemplo, si el J8 ofrece 60, sube su utilidad y sigue comprando porque todos estan ofreciendo 1.
b) No es equilibrio de Nash. Alguno de los que ganan puede ofrecer pagar lo mismo que el jugador 5 (ofrecer pagar 6) y como tiene mayor valuacion se lo llevaría. En ese caso estaría mejor porque paga menos. </v>
      </c>
    </row>
    <row r="14" spans="1:15" ht="22" customHeight="1" x14ac:dyDescent="0.2">
      <c r="C14" s="12" t="s">
        <v>175</v>
      </c>
      <c r="D14">
        <f>+MIN($C$16:$C$23)</f>
        <v>10</v>
      </c>
      <c r="G14" s="21" t="s">
        <v>187</v>
      </c>
      <c r="H14">
        <v>9</v>
      </c>
      <c r="I14" s="25" t="s">
        <v>213</v>
      </c>
      <c r="J14" s="26" t="s">
        <v>234</v>
      </c>
      <c r="M14" s="1" t="s">
        <v>261</v>
      </c>
      <c r="N14" cm="1">
        <f t="array" ref="N14">INDEX($G$3:$I$21, MATCH(TRUE, ISNUMBER(SEARCH(M14, $G$3:$G$21)), 0), 2)</f>
        <v>0</v>
      </c>
      <c r="O14" t="str" cm="1">
        <f t="array" ref="O14">INDEX($G$3:$I$21, MATCH(TRUE, ISNUMBER(SEARCH(M14, $G$3:$G$21)), 0), 3)</f>
        <v>a) alguno puede ofrecer menos y ganar mas. B) en ese caso no se estarian repartiendo los 8 objetos</v>
      </c>
    </row>
    <row r="15" spans="1:15" ht="22" customHeight="1" x14ac:dyDescent="0.2">
      <c r="A15" s="12" t="s">
        <v>174</v>
      </c>
      <c r="B15" s="12" t="s">
        <v>173</v>
      </c>
      <c r="C15" s="13" t="s">
        <v>170</v>
      </c>
      <c r="D15" s="13" t="s">
        <v>171</v>
      </c>
      <c r="E15" s="14" t="s">
        <v>172</v>
      </c>
      <c r="G15" s="21" t="s">
        <v>188</v>
      </c>
      <c r="H15">
        <v>10</v>
      </c>
      <c r="I15" s="25" t="s">
        <v>219</v>
      </c>
      <c r="J15" s="26" t="s">
        <v>238</v>
      </c>
      <c r="M15" s="1" t="s">
        <v>23</v>
      </c>
      <c r="N15" cm="1">
        <f t="array" ref="N15">INDEX($G$3:$I$21, MATCH(TRUE, ISNUMBER(SEARCH(M15, $G$3:$G$21)), 0), 2)</f>
        <v>4</v>
      </c>
      <c r="O15" t="str" cm="1">
        <f t="array" ref="O15">INDEX($G$3:$I$21, MATCH(TRUE, ISNUMBER(SEARCH(M15, $G$3:$G$21)), 0), 3)</f>
        <v>a) si el J8 baja su oferta no se quedaria afuera, como dicen ustedes. En este inciso nadie se queda afuera porque todos ofrecen una cantidad. Solo se puede quedar alguien afuera si se llega a 8 antes. Entonces cualquiera puede ofrecer menos que el menor de todos y estar mejor, dado que todos ofrecen Q=1. Despues hay que chequear desvios en cantidades
b) El jugador 4 no necesariamente queda afuera, dependeria de las foertas de los jugadores 5-8 de los cuales no dijeron nada</v>
      </c>
    </row>
    <row r="16" spans="1:15" ht="22" customHeight="1" x14ac:dyDescent="0.2">
      <c r="A16" s="12">
        <v>1</v>
      </c>
      <c r="B16">
        <v>40</v>
      </c>
      <c r="C16" s="13">
        <v>30</v>
      </c>
      <c r="D16" s="13">
        <v>2</v>
      </c>
      <c r="E16" s="15">
        <f>+D16*(B16-MIN($C$16:$C$19))</f>
        <v>30</v>
      </c>
      <c r="G16" s="21" t="s">
        <v>189</v>
      </c>
      <c r="H16">
        <v>4</v>
      </c>
      <c r="I16" s="25" t="s">
        <v>216</v>
      </c>
      <c r="J16" s="26" t="s">
        <v>239</v>
      </c>
      <c r="M16" s="1" t="s">
        <v>262</v>
      </c>
      <c r="N16" cm="1">
        <f t="array" ref="N16">INDEX($G$3:$I$21, MATCH(TRUE, ISNUMBER(SEARCH(M16, $G$3:$G$21)), 0), 2)</f>
        <v>4</v>
      </c>
      <c r="O16" t="str" cm="1">
        <f t="array" ref="O16">INDEX($G$3:$I$21, MATCH(TRUE, ISNUMBER(SEARCH(M16, $G$3:$G$21)), 0), 3)</f>
        <v>a) sí hay incentivos al desvio en precios. Como observa que todos ofrecen Q=1, se puede ofrecer un precio menor y quedar en la lista
b) El J4 puede ofrecer pagar menos que 97 y sigue en la misma posicion en la lista pero gana más</v>
      </c>
    </row>
    <row r="17" spans="1:15" ht="22" customHeight="1" x14ac:dyDescent="0.2">
      <c r="A17">
        <v>2</v>
      </c>
      <c r="B17">
        <v>38</v>
      </c>
      <c r="C17" s="13">
        <v>30</v>
      </c>
      <c r="D17" s="13">
        <v>2</v>
      </c>
      <c r="E17" s="15">
        <f t="shared" ref="E17:E19" si="0">+D17*(B17-MIN($C$16:$C$19))</f>
        <v>26</v>
      </c>
      <c r="G17" s="21" t="s">
        <v>190</v>
      </c>
      <c r="H17">
        <v>7</v>
      </c>
      <c r="I17" s="25" t="s">
        <v>214</v>
      </c>
      <c r="J17" s="26" t="s">
        <v>240</v>
      </c>
      <c r="M17" s="1" t="s">
        <v>100</v>
      </c>
      <c r="O17" t="e" cm="1">
        <f t="array" ref="O17">INDEX($G$3:$I$21, MATCH(TRUE, ISNUMBER(SEARCH(M17, $G$3:$G$21)), 0), 3)</f>
        <v>#N/A</v>
      </c>
    </row>
    <row r="18" spans="1:15" ht="22" customHeight="1" x14ac:dyDescent="0.2">
      <c r="A18" s="12">
        <v>3</v>
      </c>
      <c r="B18">
        <v>36</v>
      </c>
      <c r="C18" s="13">
        <v>30</v>
      </c>
      <c r="D18" s="13">
        <v>2</v>
      </c>
      <c r="E18" s="15">
        <f t="shared" si="0"/>
        <v>22</v>
      </c>
      <c r="G18" s="22" t="s">
        <v>191</v>
      </c>
      <c r="H18">
        <v>8</v>
      </c>
      <c r="I18" s="25" t="s">
        <v>224</v>
      </c>
      <c r="J18" s="26" t="s">
        <v>241</v>
      </c>
      <c r="M18" s="1" t="s">
        <v>27</v>
      </c>
      <c r="N18" cm="1">
        <f t="array" ref="N18">INDEX($G$3:$I$21, MATCH(TRUE, ISNUMBER(SEARCH(M18, $G$3:$G$21)), 0), 2)</f>
        <v>4</v>
      </c>
      <c r="O18" t="str" cm="1">
        <f t="array" ref="O18">INDEX($G$3:$I$21, MATCH(TRUE, ISNUMBER(SEARCH(M18, $G$3:$G$21)), 0), 3)</f>
        <v>a) si alguno ofrece menos no se quedda afuera, dejando fijo que todos ofrecen Q=1. Si o si se reparten todas las 8 unidades del bien. 
b) El J4 por ejemplo puede ofrecer 97 y el orden no cambia, pero esta mejor</v>
      </c>
    </row>
    <row r="19" spans="1:15" ht="22" customHeight="1" x14ac:dyDescent="0.2">
      <c r="A19">
        <v>4</v>
      </c>
      <c r="B19">
        <v>34</v>
      </c>
      <c r="C19" s="13">
        <v>25</v>
      </c>
      <c r="D19" s="13">
        <v>2</v>
      </c>
      <c r="E19" s="15">
        <f t="shared" si="0"/>
        <v>18</v>
      </c>
      <c r="G19" s="22" t="s">
        <v>192</v>
      </c>
      <c r="H19">
        <v>0</v>
      </c>
      <c r="I19" s="25" t="s">
        <v>226</v>
      </c>
      <c r="J19" s="26" t="s">
        <v>242</v>
      </c>
      <c r="M19" s="1" t="s">
        <v>248</v>
      </c>
      <c r="N19" cm="1">
        <f t="array" ref="N19">INDEX($G$3:$I$21, MATCH(TRUE, ISNUMBER(SEARCH(M19, $G$3:$G$21)), 0), 2)</f>
        <v>10</v>
      </c>
      <c r="O19" t="str" cm="1">
        <f t="array" ref="O19">INDEX($G$3:$I$21, MATCH(TRUE, ISNUMBER(SEARCH(M19, $G$3:$G$21)), 0), 3)</f>
        <v>Muy buen analisis. Efectivamente con esos supuestos y dado que la valuacion es por objeto, a alguien siempre le convience pedir una cantidad mayor con un precio menor y no hay equilibrio de nash</v>
      </c>
    </row>
    <row r="20" spans="1:15" ht="22" customHeight="1" x14ac:dyDescent="0.2">
      <c r="A20" s="17">
        <v>5</v>
      </c>
      <c r="B20" s="18">
        <v>30</v>
      </c>
      <c r="C20" s="19">
        <v>25</v>
      </c>
      <c r="D20" s="19">
        <v>1</v>
      </c>
      <c r="E20" s="20">
        <v>0</v>
      </c>
      <c r="G20" s="21" t="s">
        <v>193</v>
      </c>
      <c r="H20">
        <v>0</v>
      </c>
      <c r="I20" s="25" t="s">
        <v>225</v>
      </c>
      <c r="J20" s="26" t="s">
        <v>243</v>
      </c>
      <c r="M20" s="1" t="s">
        <v>249</v>
      </c>
      <c r="N20" cm="1">
        <f t="array" ref="N20">INDEX($G$3:$I$21, MATCH(TRUE, ISNUMBER(SEARCH(M20, $G$3:$G$21)), 0), 2)</f>
        <v>4</v>
      </c>
      <c r="O20" t="str" cm="1">
        <f t="array" ref="O20">INDEX($G$3:$I$21, MATCH(TRUE, ISNUMBER(SEARCH(M20, $G$3:$G$21)), 0), 3)</f>
        <v>a) si el J8 ofrece P = 29 en vez de 30 está estrictamente mejor  y no cambia el orden.
b) si el J4 ofrece P = 79 en vez de 80 está estrictamente mejor  y no cambia el orden.</v>
      </c>
    </row>
    <row r="21" spans="1:15" ht="22" customHeight="1" x14ac:dyDescent="0.2">
      <c r="A21">
        <v>6</v>
      </c>
      <c r="B21">
        <v>28</v>
      </c>
      <c r="C21" s="13">
        <v>26</v>
      </c>
      <c r="D21" s="13">
        <v>1</v>
      </c>
      <c r="E21" s="15">
        <v>0</v>
      </c>
      <c r="G21" s="38" t="s">
        <v>260</v>
      </c>
      <c r="H21">
        <v>10</v>
      </c>
      <c r="M21" s="1" t="s">
        <v>250</v>
      </c>
      <c r="N21" cm="1">
        <f t="array" ref="N21">INDEX($G$3:$I$21, MATCH(TRUE, ISNUMBER(SEARCH(M21, $G$3:$G$21)), 0), 2)</f>
        <v>2</v>
      </c>
      <c r="O21" t="str" cm="1">
        <f t="array" ref="O21">INDEX($G$3:$I$21, MATCH(TRUE, ISNUMBER(SEARCH(M21, $G$3:$G$21)), 0), 3)</f>
        <v>a) se puede ofrecer un precio menor y el orden de precios no cambia. 
b) es importante que ofrecen los que se quedan afuera para analizar si hay o no equilibrio. En precios: se puede ofrecer menos precio sin cambiar el orden</v>
      </c>
    </row>
    <row r="22" spans="1:15" ht="22" customHeight="1" x14ac:dyDescent="0.2">
      <c r="A22" s="12">
        <v>7</v>
      </c>
      <c r="B22">
        <v>26</v>
      </c>
      <c r="C22" s="13">
        <v>20</v>
      </c>
      <c r="D22" s="13">
        <v>1</v>
      </c>
      <c r="E22" s="15">
        <v>0</v>
      </c>
      <c r="G22" s="22" t="s">
        <v>251</v>
      </c>
      <c r="H22">
        <v>5</v>
      </c>
      <c r="M22" s="1" t="s">
        <v>35</v>
      </c>
      <c r="N22" cm="1">
        <f t="array" ref="N22">INDEX($G$3:$I$21, MATCH(TRUE, ISNUMBER(SEARCH(M22, $G$3:$G$21)), 0), 2)</f>
        <v>9</v>
      </c>
      <c r="O22" t="str" cm="1">
        <f t="array" ref="O22">INDEX($G$3:$I$21, MATCH(TRUE, ISNUMBER(SEARCH(M22, $G$3:$G$21)), 0), 3)</f>
        <v>Faltó chequear desvios en cantidades</v>
      </c>
    </row>
    <row r="23" spans="1:15" ht="22" customHeight="1" x14ac:dyDescent="0.2">
      <c r="A23">
        <v>8</v>
      </c>
      <c r="B23">
        <v>24</v>
      </c>
      <c r="C23" s="13">
        <v>10</v>
      </c>
      <c r="D23" s="13">
        <v>1</v>
      </c>
      <c r="E23" s="15">
        <v>0</v>
      </c>
      <c r="G23" s="23" t="s">
        <v>194</v>
      </c>
      <c r="H23" s="24"/>
      <c r="M23" s="1" t="s">
        <v>37</v>
      </c>
      <c r="N23" cm="1">
        <f t="array" ref="N23">INDEX($G$3:$I$21, MATCH(TRUE, ISNUMBER(SEARCH(M23, $G$3:$G$21)), 0), 2)</f>
        <v>10</v>
      </c>
      <c r="O23" t="str" cm="1">
        <f t="array" ref="O23">INDEX($G$3:$I$21, MATCH(TRUE, ISNUMBER(SEARCH(M23, $G$3:$G$21)), 0), 3)</f>
        <v>Muy buen analisis. Efectivamente con esos supuestos y dado que la valuacion es por objeto, a alguien siempre le convience pedir una cantidad mayor con un precio menor y no hay equilibrio de nash</v>
      </c>
    </row>
    <row r="24" spans="1:15" ht="22" customHeight="1" x14ac:dyDescent="0.2">
      <c r="G24" s="21" t="s">
        <v>195</v>
      </c>
      <c r="H24">
        <v>4</v>
      </c>
      <c r="I24" s="25" t="s">
        <v>271</v>
      </c>
      <c r="M24" s="1" t="s">
        <v>39</v>
      </c>
      <c r="N24" cm="1">
        <f t="array" ref="N24">INDEX($G$3:$I$21, MATCH(TRUE, ISNUMBER(SEARCH(M24, $G$3:$G$21)), 0), 2)</f>
        <v>8</v>
      </c>
      <c r="O24" t="str" cm="1">
        <f t="array" ref="O24">INDEX($G$3:$I$21, MATCH(TRUE, ISNUMBER(SEARCH(M24, $G$3:$G$21)), 0), 3)</f>
        <v>a) chequear desvios en cantidades
b) En precios: uno de los que gana puede empatarle al 5 y como lo valora mas se lo lleva. Chequear desvios en cantidades.</v>
      </c>
    </row>
    <row r="25" spans="1:15" ht="22" customHeight="1" x14ac:dyDescent="0.2">
      <c r="G25" s="21" t="s">
        <v>196</v>
      </c>
      <c r="H25">
        <v>9</v>
      </c>
      <c r="I25" s="25" t="s">
        <v>265</v>
      </c>
      <c r="M25" s="1" t="s">
        <v>41</v>
      </c>
      <c r="N25">
        <v>5</v>
      </c>
      <c r="O25" t="e" cm="1">
        <f t="array" ref="O25">INDEX($G$3:$I$21, MATCH(TRUE, ISNUMBER(SEARCH(M25, $G$3:$G$21)), 0), 3)</f>
        <v>#N/A</v>
      </c>
    </row>
    <row r="26" spans="1:15" ht="22" customHeight="1" x14ac:dyDescent="0.2">
      <c r="G26" s="21" t="s">
        <v>197</v>
      </c>
      <c r="H26">
        <v>4</v>
      </c>
      <c r="I26" s="25" t="s">
        <v>264</v>
      </c>
      <c r="M26" s="1" t="s">
        <v>42</v>
      </c>
      <c r="N26" cm="1">
        <f t="array" ref="N26">INDEX($G$3:$I$21, MATCH(TRUE, ISNUMBER(SEARCH(M26, $G$3:$G$21)), 0), 2)</f>
        <v>8</v>
      </c>
      <c r="O26" t="str" cm="1">
        <f t="array" ref="O26">INDEX($G$3:$I$21, MATCH(TRUE, ISNUMBER(SEARCH(M26, $G$3:$G$21)), 0), 3)</f>
        <v>a) chequear desvios en cantidades
b) En precios: uno de los que gana puede empatarle al 5 (ofrecer 60) y como lo valora mas se lo lleva. Chequear desvios en cantidades.</v>
      </c>
    </row>
    <row r="27" spans="1:15" ht="22" customHeight="1" x14ac:dyDescent="0.2">
      <c r="G27" s="22" t="s">
        <v>276</v>
      </c>
      <c r="H27">
        <v>9</v>
      </c>
      <c r="I27" s="25" t="s">
        <v>263</v>
      </c>
      <c r="M27" s="1" t="s">
        <v>252</v>
      </c>
      <c r="N27" cm="1">
        <f t="array" ref="N27">INDEX($G$3:$I$21, MATCH(TRUE, ISNUMBER(SEARCH(M27, $G$3:$G$21)), 0), 2)</f>
        <v>4</v>
      </c>
      <c r="O27" t="str" cm="1">
        <f t="array" ref="O27">INDEX($G$3:$I$21, MATCH(TRUE, ISNUMBER(SEARCH(M27, $G$3:$G$21)), 0), 3)</f>
        <v xml:space="preserve">a) " al no conocer las ofertas del resto, corren el riesgo de no obtener el objeto que desean " eso esta mal, los perfiles hay que analizarlos dejando fija la estartegia de los otros. Dado que los otros tienen esa estrategia que incluye Q=1 cualquiera puede elegir menos que 3. Por eso el que proponen no es un equilibrio
b) </v>
      </c>
    </row>
    <row r="28" spans="1:15" ht="22" customHeight="1" x14ac:dyDescent="0.2">
      <c r="G28" s="22" t="s">
        <v>198</v>
      </c>
      <c r="H28">
        <v>4</v>
      </c>
      <c r="I28" s="25" t="s">
        <v>270</v>
      </c>
      <c r="M28" s="1" t="s">
        <v>46</v>
      </c>
      <c r="N28" cm="1">
        <f t="array" ref="N28">INDEX($G$3:$I$21, MATCH(TRUE, ISNUMBER(SEARCH(M28, $G$3:$G$21)), 0), 2)</f>
        <v>4</v>
      </c>
      <c r="O28" t="str" cm="1">
        <f t="array" ref="O28">INDEX($G$3:$I$21, MATCH(TRUE, ISNUMBER(SEARCH(M28, $G$3:$G$21)), 0), 3)</f>
        <v xml:space="preserve">a) No es equilibrio de Nash. Pueden ofrecer menos y **dado lo que hacen los demas**, tener mayor utilidad. Ejemplo, si el J8 ofrece 60, sube su utilidad y sigue comprando porque todos estan ofreciendo 1.
b) No es equilibrio de Nash. Alguno de los que ganan puede ofrecer pagar lo mismo que el jugador 5 (ofrecer pagar 6) y como tiene mayor valuacion se lo llevaría. En ese caso estaría mejor porque paga menos. </v>
      </c>
    </row>
    <row r="29" spans="1:15" ht="22" customHeight="1" x14ac:dyDescent="0.2">
      <c r="G29" s="21" t="s">
        <v>199</v>
      </c>
      <c r="H29">
        <v>4</v>
      </c>
      <c r="I29" s="25" t="s">
        <v>269</v>
      </c>
      <c r="M29" s="1" t="s">
        <v>253</v>
      </c>
      <c r="N29" cm="1">
        <f t="array" ref="N29">INDEX($G$3:$I$21, MATCH(TRUE, ISNUMBER(SEARCH(M29, $G$3:$G$21)), 0), 2)</f>
        <v>2</v>
      </c>
      <c r="O29" t="str" cm="1">
        <f t="array" ref="O29">INDEX($G$3:$I$21, MATCH(TRUE, ISNUMBER(SEARCH(M29, $G$3:$G$21)), 0), 3)</f>
        <v>a) se puede ofrecer un precio menor y el orden de precios no cambia. 
b) es importante que ofrecen los que se quedan afuera para analizar si hay o no equilibrio. En precios: se puede ofrecer menos precio sin cambiar el orden</v>
      </c>
    </row>
    <row r="30" spans="1:15" ht="22" customHeight="1" x14ac:dyDescent="0.2">
      <c r="G30" s="21" t="s">
        <v>200</v>
      </c>
      <c r="H30">
        <v>7</v>
      </c>
      <c r="I30" s="25" t="s">
        <v>268</v>
      </c>
      <c r="M30" s="1" t="s">
        <v>102</v>
      </c>
      <c r="N30" cm="1">
        <f t="array" ref="N30">INDEX($G$3:$I$21, MATCH(TRUE, ISNUMBER(SEARCH(M30, $G$3:$G$21)), 0), 2)</f>
        <v>4</v>
      </c>
      <c r="O30" t="str" cm="1">
        <f t="array" ref="O30">INDEX($G$3:$I$21, MATCH(TRUE, ISNUMBER(SEARCH(M30, $G$3:$G$21)), 0), 3)</f>
        <v>a) Nadie queda afuera bajando su precio ya que dejamos fijo que los demas ofrecen Q=1. Pueden bajar sus precios y estar mejor. 
b) El J4 puede bajar su precio a 78  y ganar mas y no cambia el orden en la lista.</v>
      </c>
    </row>
    <row r="31" spans="1:15" ht="22" customHeight="1" x14ac:dyDescent="0.2">
      <c r="G31" s="21" t="s">
        <v>201</v>
      </c>
      <c r="H31">
        <v>4</v>
      </c>
      <c r="I31" s="25" t="s">
        <v>267</v>
      </c>
      <c r="M31" s="1" t="s">
        <v>50</v>
      </c>
      <c r="N31" cm="1">
        <f t="array" ref="N31">INDEX($G$3:$I$21, MATCH(TRUE, ISNUMBER(SEARCH(M31, $G$3:$G$21)), 0), 2)</f>
        <v>7</v>
      </c>
      <c r="O31" t="str" cm="1">
        <f t="array" ref="O31">INDEX($G$3:$I$21, MATCH(TRUE, ISNUMBER(SEARCH(M31, $G$3:$G$21)), 0), 3)</f>
        <v>a) Lo del empate seria solo si alguno se queda afuera. Como todos ofrecen 1 no es importante. Falta chequar desvios en cantidades
b) El que proponen no es un equilibrio de Nash. Alguno de los primero cuatro puede ofrecer menos y **dado lo que hacen los demas** tener mayor utilidad, ya que si por ejemplo el 4 ofrece 29 en vez de 30, sube su utildiad y no cambia el orden en la lista.</v>
      </c>
    </row>
    <row r="32" spans="1:15" ht="22" customHeight="1" x14ac:dyDescent="0.2">
      <c r="G32" s="21" t="s">
        <v>202</v>
      </c>
      <c r="H32">
        <v>4</v>
      </c>
      <c r="I32" s="25" t="s">
        <v>266</v>
      </c>
      <c r="M32" s="1" t="s">
        <v>52</v>
      </c>
      <c r="N32" cm="1">
        <f t="array" ref="N32">INDEX($G$3:$I$21, MATCH(TRUE, ISNUMBER(SEARCH(M32, $G$3:$G$21)), 0), 2)</f>
        <v>2</v>
      </c>
      <c r="O32" t="str" cm="1">
        <f t="array" ref="O32">INDEX($G$3:$I$21, MATCH(TRUE, ISNUMBER(SEARCH(M32, $G$3:$G$21)), 0), 3)</f>
        <v>a) Por ejemplo: si el J8 ofrece 27 esta estrictamente mejor. 
b) La utilidad del 5 es negativa, no puede ser equilibrio</v>
      </c>
    </row>
    <row r="33" spans="7:15" ht="22" customHeight="1" x14ac:dyDescent="0.2">
      <c r="G33" s="21" t="s">
        <v>203</v>
      </c>
      <c r="H33">
        <v>9</v>
      </c>
      <c r="I33" s="25" t="s">
        <v>263</v>
      </c>
      <c r="M33" s="1" t="s">
        <v>259</v>
      </c>
      <c r="N33" cm="1">
        <f t="array" ref="N33">INDEX($G$3:$I$21, MATCH(TRUE, ISNUMBER(SEARCH(M33, $G$3:$G$21)), 0), 2)</f>
        <v>8</v>
      </c>
      <c r="O33" t="str" cm="1">
        <f t="array" ref="O33">INDEX($G$3:$I$21, MATCH(TRUE, ISNUMBER(SEARCH(M33, $G$3:$G$21)), 0), 3)</f>
        <v>a) chequear desvios en cantidades
b) En precios: uno de los que gana puede empatarle al 5 (ofrecer 60) y como lo valora mas se lo lleva. Chequear desvios en cantidades.</v>
      </c>
    </row>
    <row r="34" spans="7:15" ht="22" customHeight="1" x14ac:dyDescent="0.2">
      <c r="G34" s="22" t="s">
        <v>281</v>
      </c>
      <c r="H34">
        <v>0</v>
      </c>
      <c r="I34" s="25" t="s">
        <v>282</v>
      </c>
      <c r="M34" s="1" t="s">
        <v>56</v>
      </c>
      <c r="N34" cm="1">
        <f t="array" ref="N34">INDEX($G$3:$I$21, MATCH(TRUE, ISNUMBER(SEARCH(M34, $G$3:$G$21)), 0), 2)</f>
        <v>0</v>
      </c>
      <c r="O34" t="str" cm="1">
        <f t="array" ref="O34">INDEX($G$3:$I$21, MATCH(TRUE, ISNUMBER(SEARCH(M34, $G$3:$G$21)), 0), 3)</f>
        <v>a) alguno puede ofrecer menos y ganar mas. B) en ese caso no se estarian repartiendo los 8 objetos</v>
      </c>
    </row>
    <row r="35" spans="7:15" ht="22" customHeight="1" x14ac:dyDescent="0.2">
      <c r="G35" s="22" t="s">
        <v>283</v>
      </c>
      <c r="H35">
        <v>4</v>
      </c>
      <c r="I35" s="25" t="s">
        <v>284</v>
      </c>
      <c r="M35" s="1" t="s">
        <v>58</v>
      </c>
      <c r="N35">
        <f>+$H$21</f>
        <v>10</v>
      </c>
    </row>
    <row r="36" spans="7:15" ht="22" customHeight="1" x14ac:dyDescent="0.2">
      <c r="M36" s="1" t="s">
        <v>60</v>
      </c>
      <c r="N36">
        <f>+$H$21</f>
        <v>10</v>
      </c>
    </row>
    <row r="37" spans="7:15" ht="22" customHeight="1" x14ac:dyDescent="0.2">
      <c r="M37" s="1" t="s">
        <v>62</v>
      </c>
      <c r="N37" cm="1">
        <f t="array" ref="N37">INDEX($G$3:$I$21, MATCH(TRUE, ISNUMBER(SEARCH(M37, $G$3:$G$21)), 0), 2)</f>
        <v>9</v>
      </c>
      <c r="O37" t="str" cm="1">
        <f t="array" ref="O37">INDEX($G$3:$I$21, MATCH(TRUE, ISNUMBER(SEARCH(M37, $G$3:$G$21)), 0), 3)</f>
        <v>Faltó chequear desvios en cantidades</v>
      </c>
    </row>
    <row r="38" spans="7:15" ht="22" customHeight="1" x14ac:dyDescent="0.2">
      <c r="M38" s="1" t="s">
        <v>64</v>
      </c>
      <c r="N38" cm="1">
        <f t="array" ref="N38">INDEX($G$3:$I$21, MATCH(TRUE, ISNUMBER(SEARCH(M38, $G$3:$G$21)), 0), 2)</f>
        <v>2</v>
      </c>
      <c r="O38" t="str" cm="1">
        <f t="array" ref="O38">INDEX($G$3:$I$21, MATCH(TRUE, ISNUMBER(SEARCH(M38, $G$3:$G$21)), 0), 3)</f>
        <v>a) Por ejemplo: si el J8 ofrece 27 esta estrictamente mejor. 
b) La utilidad del 5 es negativa, no puede ser equilibrio</v>
      </c>
    </row>
    <row r="39" spans="7:15" ht="22" customHeight="1" x14ac:dyDescent="0.2">
      <c r="M39" s="1" t="s">
        <v>65</v>
      </c>
      <c r="N39" cm="1">
        <f t="array" ref="N39">INDEX($G$3:$I$21, MATCH(TRUE, ISNUMBER(SEARCH(M39, $G$3:$G$21)), 0), 2)</f>
        <v>4</v>
      </c>
      <c r="O39" t="str" cm="1">
        <f t="array" ref="O39">INDEX($G$3:$I$21, MATCH(TRUE, ISNUMBER(SEARCH(M39, $G$3:$G$21)), 0), 3)</f>
        <v xml:space="preserve">a) No es equilibrio de Nash. Pueden ofrecer menos y **dado lo que hacen los demas**, tener mayor utilidad. Ejemplo, si el J8 ofrece 60, sube su utilidad y sigue comprando porque todos estan ofreciendo 1.
b) No es equilibrio de Nash. Alguno de los que ganan puede ofrecer pagar lo mismo que el jugador 5 (ofrecer pagar 6) y como tiene mayor valuacion se lo llevaría. En ese caso estaría mejor porque paga menos. </v>
      </c>
    </row>
    <row r="40" spans="7:15" ht="22" customHeight="1" x14ac:dyDescent="0.2">
      <c r="M40" s="1" t="s">
        <v>104</v>
      </c>
      <c r="O40" t="e" cm="1">
        <f t="array" ref="O40">INDEX($G$3:$I$21, MATCH(TRUE, ISNUMBER(SEARCH(M40, $G$3:$G$21)), 0), 3)</f>
        <v>#N/A</v>
      </c>
    </row>
    <row r="41" spans="7:15" ht="22" customHeight="1" x14ac:dyDescent="0.2">
      <c r="G41" s="39" t="s">
        <v>110</v>
      </c>
      <c r="H41" cm="1">
        <f t="array" ref="H41">INDEX($G$24:$I$35, MATCH(TRUE, ISNUMBER(SEARCH(G41, $G$24:$G$35)), 0), 2)</f>
        <v>0</v>
      </c>
      <c r="I41" t="str" cm="1">
        <f t="array" ref="I41">INDEX($G$24:$I$35, MATCH(TRUE, ISNUMBER(SEARCH(G41, $G$24:$G$35)), 0), 3)</f>
        <v>a) no se llevan todos una copiab) no estan bien especificados los que ganan</v>
      </c>
      <c r="M41" s="1" t="s">
        <v>254</v>
      </c>
      <c r="N41" cm="1">
        <f t="array" ref="N41">INDEX($G$3:$I$21, MATCH(TRUE, ISNUMBER(SEARCH(M41, $G$3:$G$21)), 0), 2)</f>
        <v>2</v>
      </c>
      <c r="O41" t="str" cm="1">
        <f t="array" ref="O41">INDEX($G$3:$I$21, MATCH(TRUE, ISNUMBER(SEARCH(M41, $G$3:$G$21)), 0), 3)</f>
        <v>a) se puede ofrecer un precio menor y el orden de precios no cambia. 
b) es importante que ofrecen los que se quedan afuera para analizar si hay o no equilibrio. En precios: se puede ofrecer menos precio sin cambiar el orden</v>
      </c>
    </row>
    <row r="42" spans="7:15" ht="22" customHeight="1" x14ac:dyDescent="0.2">
      <c r="G42" s="1" t="s">
        <v>112</v>
      </c>
      <c r="H42" cm="1">
        <f t="array" ref="H42">INDEX($G$24:$I$35, MATCH(TRUE, ISNUMBER(SEARCH(G42, $G$24:$G$35)), 0), 2)</f>
        <v>9</v>
      </c>
      <c r="I42" t="str" cm="1">
        <f t="array" ref="I42">INDEX($G$24:$I$35, MATCH(TRUE, ISNUMBER(SEARCH(G42, $G$24:$G$35)), 0), 3)</f>
        <v>a) Chequear incentivos al desvio en cantidades  b) El J1 puede empatarle al 6</v>
      </c>
      <c r="M42" s="1" t="s">
        <v>255</v>
      </c>
      <c r="N42" cm="1">
        <f t="array" ref="N42">INDEX($G$3:$I$21, MATCH(TRUE, ISNUMBER(SEARCH(M42, $G$3:$G$21)), 0), 2)</f>
        <v>4</v>
      </c>
      <c r="O42" t="str" cm="1">
        <f t="array" ref="O42">INDEX($G$3:$I$21, MATCH(TRUE, ISNUMBER(SEARCH(M42, $G$3:$G$21)), 0), 3)</f>
        <v>a) No es equilibrio de Nash. El J8 puede ofrecer 67 en vez de 68 y se beneficia
b) No es equilibrio de Nash. Rl J4 puede ofrecer menos y quedar en la misma posicion del ranking. Esta bien que los que se quedan afuera no quieren pasarlo. Pero el J4 puede bajar su precio hasta igualar el mas alto de los que se quedaron afuera</v>
      </c>
    </row>
    <row r="43" spans="7:15" ht="22" customHeight="1" x14ac:dyDescent="0.2">
      <c r="G43" s="1" t="s">
        <v>280</v>
      </c>
      <c r="H43" cm="1">
        <f t="array" ref="H43">INDEX($G$24:$I$35, MATCH(TRUE, ISNUMBER(SEARCH(G43, $G$24:$G$35)), 0), 2)</f>
        <v>4</v>
      </c>
      <c r="I43" t="str" cm="1">
        <f t="array" ref="I43">INDEX($G$24:$I$35, MATCH(TRUE, ISNUMBER(SEARCH(G43, $G$24:$G$35)), 0), 3)</f>
        <v>a) el que hace la menor oferta de precio puede ofrecer menos y estar mejor. B) El 4to puede bajar el preciop hasta empatarle al 5to  . Chequear desvios cantidades</v>
      </c>
      <c r="M43" s="1" t="s">
        <v>256</v>
      </c>
      <c r="N43" cm="1">
        <f t="array" ref="N43">INDEX($G$3:$I$21, MATCH(TRUE, ISNUMBER(SEARCH(M43, $G$3:$G$21)), 0), 2)</f>
        <v>0</v>
      </c>
      <c r="O43" t="str" cm="1">
        <f t="array" ref="O43">INDEX($G$3:$I$21, MATCH(TRUE, ISNUMBER(SEARCH(M43, $G$3:$G$21)), 0), 3)</f>
        <v>a) alguno puede ofrecer menos y ganar mas. B) en ese caso no se estarian repartiendo los 8 objetos</v>
      </c>
    </row>
    <row r="44" spans="7:15" ht="22" customHeight="1" x14ac:dyDescent="0.2">
      <c r="G44" s="1" t="s">
        <v>115</v>
      </c>
      <c r="H44" cm="1">
        <f t="array" ref="H44">INDEX($G$24:$I$35, MATCH(TRUE, ISNUMBER(SEARCH(G44, $G$24:$G$35)), 0), 2)</f>
        <v>4</v>
      </c>
      <c r="I44" t="str" cm="1">
        <f t="array" ref="I44">INDEX($G$24:$I$35, MATCH(TRUE, ISNUMBER(SEARCH(G44, $G$24:$G$35)), 0), 3)</f>
        <v>No queda claro cual es el precio que ofrece cada un o si tiene incentivos a ofreceer otro precio</v>
      </c>
      <c r="M44" s="1" t="s">
        <v>72</v>
      </c>
      <c r="N44" cm="1">
        <f t="array" ref="N44">INDEX($G$3:$I$21, MATCH(TRUE, ISNUMBER(SEARCH(M44, $G$3:$G$21)), 0), 2)</f>
        <v>4</v>
      </c>
      <c r="O44" t="str" cm="1">
        <f t="array" ref="O44">INDEX($G$3:$I$21, MATCH(TRUE, ISNUMBER(SEARCH(M44, $G$3:$G$21)), 0), 3)</f>
        <v>a) si alguno ofrece menos no se quedda afuera, dejando fijo que todos ofrecen Q=1. Si o si se reparten todas las 8 unidades del bien. 
b) El J4 por ejemplo puede ofrecer 97 y el orden no cambia, pero esta mejor</v>
      </c>
    </row>
    <row r="45" spans="7:15" ht="22" customHeight="1" x14ac:dyDescent="0.2">
      <c r="G45" s="1" t="s">
        <v>117</v>
      </c>
      <c r="H45" cm="1">
        <f t="array" ref="H45">INDEX($G$24:$I$35, MATCH(TRUE, ISNUMBER(SEARCH(G45, $G$24:$G$35)), 0), 2)</f>
        <v>4</v>
      </c>
      <c r="I45" t="str" cm="1">
        <f t="array" ref="I45">INDEX($G$24:$I$35, MATCH(TRUE, ISNUMBER(SEARCH(G45, $G$24:$G$35)), 0), 3)</f>
        <v>a) el que hace la menor oferta de precio puede ofrecer menos y estar mejor. B) El 4to puede bajar el precio hasta empatarle al 5to  . Chequear desvios cantidades</v>
      </c>
      <c r="M45" s="1" t="s">
        <v>74</v>
      </c>
      <c r="N45" cm="1">
        <f t="array" ref="N45">INDEX($G$3:$I$21, MATCH(TRUE, ISNUMBER(SEARCH(M45, $G$3:$G$21)), 0), 2)</f>
        <v>9</v>
      </c>
      <c r="O45" t="str" cm="1">
        <f t="array" ref="O45">INDEX($G$3:$I$21, MATCH(TRUE, ISNUMBER(SEARCH(M45, $G$3:$G$21)), 0), 3)</f>
        <v>Faltó chequear desvios en cantidades</v>
      </c>
    </row>
    <row r="46" spans="7:15" ht="22" customHeight="1" x14ac:dyDescent="0.2">
      <c r="G46" s="1" t="s">
        <v>119</v>
      </c>
      <c r="H46" cm="1">
        <f t="array" ref="H46">INDEX($G$24:$I$35, MATCH(TRUE, ISNUMBER(SEARCH(G46, $G$24:$G$35)), 0), 2)</f>
        <v>4</v>
      </c>
      <c r="I46" t="str" cm="1">
        <f t="array" ref="I46">INDEX($G$24:$I$35, MATCH(TRUE, ISNUMBER(SEARCH(G46, $G$24:$G$35)), 0), 3)</f>
        <v>a) El J8 puede ofrecer menos y estar mejor. b) El 4 puede bajar su oferta hasta empatarle al 5 . Chequear desvios cantidades</v>
      </c>
      <c r="M46" s="1" t="s">
        <v>75</v>
      </c>
      <c r="N46" cm="1">
        <f t="array" ref="N46">INDEX($G$3:$I$21, MATCH(TRUE, ISNUMBER(SEARCH(M46, $G$3:$G$21)), 0), 2)</f>
        <v>7</v>
      </c>
      <c r="O46" t="str" cm="1">
        <f t="array" ref="O46">INDEX($G$3:$I$21, MATCH(TRUE, ISNUMBER(SEARCH(M46, $G$3:$G$21)), 0), 3)</f>
        <v>a) Lo del empate seria solo si alguno se queda afuera. Como todos ofrecen 1 no es importante. Falta chequar desvios en cantidades
b) El que proponen no es un equilibrio de Nash. Alguno de los primero cuatro puede ofrecer menos y **dado lo que hacen los demas** tener mayor utilidad, ya que si por ejemplo el 4 ofrece 29 en vez de 30, sube su utildiad y no cambia el orden en la lista.</v>
      </c>
    </row>
    <row r="47" spans="7:15" ht="22" customHeight="1" x14ac:dyDescent="0.2">
      <c r="G47" s="1" t="s">
        <v>285</v>
      </c>
      <c r="H47" cm="1">
        <f t="array" ref="H47">INDEX($G$24:$I$35, MATCH(TRUE, ISNUMBER(SEARCH(G47, $G$24:$G$35)), 0), 2)</f>
        <v>7</v>
      </c>
      <c r="I47" t="str" cm="1">
        <f t="array" ref="I47">INDEX($G$24:$I$35, MATCH(TRUE, ISNUMBER(SEARCH(G47, $G$24:$G$35)), 0), 3)</f>
        <v>a) Bien justificado pero no es EN porque el jugador 7 puede usar la estrategia (q=2, p=1) y al tener mejor valuacion se lo lleva él b) El 4 puede empatar al 5 y gana porque tiene mayor valuacion</v>
      </c>
      <c r="M47" s="1" t="s">
        <v>77</v>
      </c>
      <c r="N47" cm="1">
        <f t="array" ref="N47">INDEX($G$3:$I$21, MATCH(TRUE, ISNUMBER(SEARCH(M47, $G$3:$G$21)), 0), 2)</f>
        <v>4</v>
      </c>
      <c r="O47" t="str" cm="1">
        <f t="array" ref="O47">INDEX($G$3:$I$21, MATCH(TRUE, ISNUMBER(SEARCH(M47, $G$3:$G$21)), 0), 3)</f>
        <v>a) No es equilibrio de Nash. El J8 puede ofrecer 67 en vez de 68 y se beneficia
b) No es equilibrio de Nash. Rl J4 puede ofrecer menos y quedar en la misma posicion del ranking. Esta bien que los que se quedan afuera no quieren pasarlo. Pero el J4 puede bajar su precio hasta igualar el mas alto de los que se quedaron afuera</v>
      </c>
    </row>
    <row r="48" spans="7:15" ht="22" customHeight="1" x14ac:dyDescent="0.2">
      <c r="G48" s="1" t="s">
        <v>122</v>
      </c>
      <c r="H48" cm="1">
        <f t="array" ref="H48">INDEX($G$24:$I$35, MATCH(TRUE, ISNUMBER(SEARCH(G48, $G$24:$G$35)), 0), 2)</f>
        <v>9</v>
      </c>
      <c r="I48" t="str" cm="1">
        <f t="array" ref="I48">INDEX($G$24:$I$35, MATCH(TRUE, ISNUMBER(SEARCH(G48, $G$24:$G$35)), 0), 3)</f>
        <v>Chequear incentivos al desvio en cantidades</v>
      </c>
      <c r="M48" s="1" t="s">
        <v>79</v>
      </c>
      <c r="N48" cm="1">
        <f t="array" ref="N48">INDEX($G$3:$I$21, MATCH(TRUE, ISNUMBER(SEARCH(M48, $G$3:$G$21)), 0), 2)</f>
        <v>9</v>
      </c>
      <c r="O48" t="str" cm="1">
        <f t="array" ref="O48">INDEX($G$3:$I$21, MATCH(TRUE, ISNUMBER(SEARCH(M48, $G$3:$G$21)), 0), 3)</f>
        <v>Faltó chequear desvios en cantidades</v>
      </c>
    </row>
    <row r="49" spans="7:15" ht="22" customHeight="1" x14ac:dyDescent="0.2">
      <c r="G49" s="1" t="s">
        <v>123</v>
      </c>
      <c r="H49" cm="1">
        <f t="array" ref="H49">INDEX($G$24:$I$35, MATCH(TRUE, ISNUMBER(SEARCH(G49, $G$24:$G$35)), 0), 2)</f>
        <v>4</v>
      </c>
      <c r="I49" t="str" cm="1">
        <f t="array" ref="I49">INDEX($G$24:$I$35, MATCH(TRUE, ISNUMBER(SEARCH(G49, $G$24:$G$35)), 0), 3)</f>
        <v>a) el que hace la menor oferta de precio puede ofrecer menos y estar mejor. B) El 4to puede bajar el precio hasta empatarle al 5to  . Chequear desvios cantidades</v>
      </c>
      <c r="M49" s="1" t="s">
        <v>81</v>
      </c>
      <c r="N49" cm="1">
        <f t="array" ref="N49">INDEX($G$3:$I$21, MATCH(TRUE, ISNUMBER(SEARCH(M49, $G$3:$G$21)), 0), 2)</f>
        <v>0</v>
      </c>
      <c r="O49" t="str" cm="1">
        <f t="array" ref="O49">INDEX($G$3:$I$21, MATCH(TRUE, ISNUMBER(SEARCH(M49, $G$3:$G$21)), 0), 3)</f>
        <v>a) si el J8 ofrece 92 en vez de 93 está estrictamente mejor. B) el corte es por cantidad, no por precio</v>
      </c>
    </row>
    <row r="50" spans="7:15" ht="22" customHeight="1" x14ac:dyDescent="0.2">
      <c r="G50" s="1" t="s">
        <v>125</v>
      </c>
      <c r="H50" cm="1">
        <f t="array" ref="H50">INDEX($G$24:$I$35, MATCH(TRUE, ISNUMBER(SEARCH(G50, $G$24:$G$35)), 0), 2)</f>
        <v>4</v>
      </c>
      <c r="I50" t="str" cm="1">
        <f t="array" ref="I50">INDEX($G$24:$I$35, MATCH(TRUE, ISNUMBER(SEARCH(G50, $G$24:$G$35)), 0), 3)</f>
        <v>a) El J8 puede ofrecer menos y estar mejor. b) El 4 puede empatarle al 5 . Chequear desvios cantidades</v>
      </c>
      <c r="M50" s="1" t="s">
        <v>83</v>
      </c>
      <c r="N50" cm="1">
        <f t="array" ref="N50">INDEX($G$3:$I$21, MATCH(TRUE, ISNUMBER(SEARCH(M50, $G$3:$G$21)), 0), 2)</f>
        <v>0</v>
      </c>
      <c r="O50" t="str" cm="1">
        <f t="array" ref="O50">INDEX($G$3:$I$21, MATCH(TRUE, ISNUMBER(SEARCH(M50, $G$3:$G$21)), 0), 3)</f>
        <v>a) si el J8 ofrece 92 en vez de 93 está estrictamente mejor. B) el corte es por cantidad, no por precio</v>
      </c>
    </row>
    <row r="51" spans="7:15" ht="22" customHeight="1" x14ac:dyDescent="0.2">
      <c r="G51" s="1" t="s">
        <v>127</v>
      </c>
      <c r="H51" cm="1">
        <f t="array" ref="H51">INDEX($G$24:$I$35, MATCH(TRUE, ISNUMBER(SEARCH(G51, $G$24:$G$35)), 0), 2)</f>
        <v>4</v>
      </c>
      <c r="I51" t="str" cm="1">
        <f t="array" ref="I51">INDEX($G$24:$I$35, MATCH(TRUE, ISNUMBER(SEARCH(G51, $G$24:$G$35)), 0), 3)</f>
        <v>a) El J8 puede ofrecer menos y estar mejor. b) El 4 puede empatarle al 5 . Chequear desvios cantidades</v>
      </c>
      <c r="M51" s="1" t="s">
        <v>257</v>
      </c>
      <c r="N51" cm="1">
        <f t="array" ref="N51">INDEX($G$3:$I$21, MATCH(TRUE, ISNUMBER(SEARCH(M51, $G$3:$G$21)), 0), 2)</f>
        <v>4</v>
      </c>
      <c r="O51" t="str" cm="1">
        <f t="array" ref="O51">INDEX($G$3:$I$21, MATCH(TRUE, ISNUMBER(SEARCH(M51, $G$3:$G$21)), 0), 3)</f>
        <v>a) si el J8 ofrece P = 29 en vez de 30 está estrictamente mejor  y no cambia el orden.
b) si el J4 ofrece P = 79 en vez de 80 está estrictamente mejor  y no cambia el orden.</v>
      </c>
    </row>
    <row r="52" spans="7:15" ht="22" customHeight="1" x14ac:dyDescent="0.2">
      <c r="G52" s="1" t="s">
        <v>127</v>
      </c>
      <c r="H52" cm="1">
        <f t="array" ref="H52">INDEX($G$24:$I$35, MATCH(TRUE, ISNUMBER(SEARCH(G52, $G$24:$G$35)), 0), 2)</f>
        <v>4</v>
      </c>
      <c r="I52" t="str" cm="1">
        <f t="array" ref="I52">INDEX($G$24:$I$35, MATCH(TRUE, ISNUMBER(SEARCH(G52, $G$24:$G$35)), 0), 3)</f>
        <v>a) El J8 puede ofrecer menos y estar mejor. b) El 4 puede empatarle al 5 . Chequear desvios cantidades</v>
      </c>
      <c r="M52" s="1" t="s">
        <v>86</v>
      </c>
      <c r="N52" cm="1">
        <f t="array" ref="N52">INDEX($G$3:$I$21, MATCH(TRUE, ISNUMBER(SEARCH(M52, $G$3:$G$21)), 0), 2)</f>
        <v>9</v>
      </c>
      <c r="O52" t="str" cm="1">
        <f t="array" ref="O52">INDEX($G$3:$I$21, MATCH(TRUE, ISNUMBER(SEARCH(M52, $G$3:$G$21)), 0), 3)</f>
        <v>Faltó chequear desvios en cantidades</v>
      </c>
    </row>
    <row r="53" spans="7:15" ht="22" customHeight="1" x14ac:dyDescent="0.2">
      <c r="G53" s="1" t="s">
        <v>130</v>
      </c>
      <c r="H53" cm="1">
        <f t="array" ref="H53">INDEX($G$24:$I$35, MATCH(TRUE, ISNUMBER(SEARCH(G53, $G$24:$G$35)), 0), 2)</f>
        <v>4</v>
      </c>
      <c r="I53" t="str" cm="1">
        <f t="array" ref="I53">INDEX($G$24:$I$35, MATCH(TRUE, ISNUMBER(SEARCH(G53, $G$24:$G$35)), 0), 3)</f>
        <v>a) El J8 puede ofrecer menos y estar mejor. b) El 4 puede bajar su oferta hasta empatarle al 5 . Chequear desvios cantidades</v>
      </c>
      <c r="M53" s="1" t="s">
        <v>88</v>
      </c>
      <c r="N53" cm="1">
        <f t="array" ref="N53">INDEX($G$3:$I$21, MATCH(TRUE, ISNUMBER(SEARCH(M53, $G$3:$G$21)), 0), 2)</f>
        <v>7</v>
      </c>
      <c r="O53" t="str" cm="1">
        <f t="array" ref="O53">INDEX($G$3:$I$21, MATCH(TRUE, ISNUMBER(SEARCH(M53, $G$3:$G$21)), 0), 3)</f>
        <v>a) Lo del empate seria solo si alguno se queda afuera. Como todos ofrecen 1 no es importante. Falta chequar desvios en cantidades
b) El que proponen no es un equilibrio de Nash. Alguno de los primero cuatro puede ofrecer menos y **dado lo que hacen los demas** tener mayor utilidad, ya que si por ejemplo el 4 ofrece 29 en vez de 30, sube su utildiad y no cambia el orden en la lista.</v>
      </c>
    </row>
    <row r="54" spans="7:15" ht="22" customHeight="1" x14ac:dyDescent="0.2">
      <c r="G54" s="39" t="s">
        <v>131</v>
      </c>
      <c r="H54" cm="1">
        <f t="array" ref="H54">INDEX($G$24:$I$35, MATCH(TRUE, ISNUMBER(SEARCH(G54, $G$24:$G$35)), 0), 2)</f>
        <v>0</v>
      </c>
      <c r="I54" t="str" cm="1">
        <f t="array" ref="I54">INDEX($G$24:$I$35, MATCH(TRUE, ISNUMBER(SEARCH(G54, $G$24:$G$35)), 0), 3)</f>
        <v>a) no se llevan todos una copiab) no estan bien especificados los que ganan</v>
      </c>
      <c r="M54" s="1" t="s">
        <v>90</v>
      </c>
      <c r="N54" cm="1">
        <f t="array" ref="N54">INDEX($G$3:$I$21, MATCH(TRUE, ISNUMBER(SEARCH(M54, $G$3:$G$21)), 0), 2)</f>
        <v>4</v>
      </c>
      <c r="O54" t="str" cm="1">
        <f t="array" ref="O54">INDEX($G$3:$I$21, MATCH(TRUE, ISNUMBER(SEARCH(M54, $G$3:$G$21)), 0), 3)</f>
        <v>a) si alguno ofrece menos no se quedda afuera, dejando fijo que todos ofrecen Q=1. Si o si se reparten todas las 8 unidades del bien. 
b) El J4 por ejemplo puede ofrecer 97 y el orden no cambia, pero esta mejor</v>
      </c>
    </row>
    <row r="55" spans="7:15" ht="22" customHeight="1" x14ac:dyDescent="0.2">
      <c r="G55" s="1" t="s">
        <v>279</v>
      </c>
      <c r="H55" cm="1">
        <f t="array" ref="H55">INDEX($G$24:$I$35, MATCH(TRUE, ISNUMBER(SEARCH(G55, $G$24:$G$35)), 0), 2)</f>
        <v>4</v>
      </c>
      <c r="I55" t="str" cm="1">
        <f t="array" ref="I55">INDEX($G$24:$I$35, MATCH(TRUE, ISNUMBER(SEARCH(G55, $G$24:$G$35)), 0), 3)</f>
        <v>a) El J8 puede ofrecer menos y estar mejor. b) El 4 puede empatarle al 5 . Chequear desvios cantidades</v>
      </c>
      <c r="M55" s="1" t="s">
        <v>258</v>
      </c>
      <c r="N55" cm="1">
        <f t="array" ref="N55">INDEX($G$3:$I$21, MATCH(TRUE, ISNUMBER(SEARCH(M55, $G$3:$G$21)), 0), 2)</f>
        <v>4</v>
      </c>
      <c r="O55" t="str" cm="1">
        <f t="array" ref="O55">INDEX($G$3:$I$21, MATCH(TRUE, ISNUMBER(SEARCH(M55, $G$3:$G$21)), 0), 3)</f>
        <v>a) sí hay incentivos al desvio en precios. Como observa que todos ofrecen Q=1, se puede ofrecer un precio menor y quedar en la lista
b) El J4 puede ofrecer pagar menos que 97 y sigue en la misma posicion en la lista pero gana más</v>
      </c>
    </row>
    <row r="56" spans="7:15" ht="22" customHeight="1" x14ac:dyDescent="0.2">
      <c r="G56" s="1" t="s">
        <v>135</v>
      </c>
      <c r="H56" cm="1">
        <f t="array" ref="H56">INDEX($G$24:$I$35, MATCH(TRUE, ISNUMBER(SEARCH(G56, $G$24:$G$35)), 0), 2)</f>
        <v>7</v>
      </c>
      <c r="I56" t="str" cm="1">
        <f t="array" ref="I56">INDEX($G$24:$I$35, MATCH(TRUE, ISNUMBER(SEARCH(G56, $G$24:$G$35)), 0), 3)</f>
        <v>a) Bien justificado pero no es EN porque el jugador 7 puede usar la estrategia (q=2, p=1) y al tener mejor valuacion se lo lleva él b) El 4 puede empatar al 5 y gana porque tiene mayor valuacion</v>
      </c>
      <c r="M56" s="1" t="s">
        <v>94</v>
      </c>
      <c r="N56" s="12">
        <v>10</v>
      </c>
    </row>
    <row r="57" spans="7:15" ht="22" customHeight="1" x14ac:dyDescent="0.2">
      <c r="G57" s="1" t="s">
        <v>278</v>
      </c>
      <c r="H57" cm="1">
        <f t="array" ref="H57">INDEX($G$24:$I$35, MATCH(TRUE, ISNUMBER(SEARCH(G57, $G$24:$G$35)), 0), 2)</f>
        <v>9</v>
      </c>
      <c r="I57" t="str" cm="1">
        <f t="array" ref="I57">INDEX($G$24:$I$35, MATCH(TRUE, ISNUMBER(SEARCH(G57, $G$24:$G$35)), 0), 3)</f>
        <v>Chequear incentivos al desvio en cantidades</v>
      </c>
      <c r="M57" s="1" t="s">
        <v>95</v>
      </c>
      <c r="N57" cm="1">
        <f t="array" ref="N57">INDEX($G$3:$I$21, MATCH(TRUE, ISNUMBER(SEARCH(M57, $G$3:$G$21)), 0), 2)</f>
        <v>4</v>
      </c>
      <c r="O57" t="str" cm="1">
        <f t="array" ref="O57">INDEX($G$3:$I$21, MATCH(TRUE, ISNUMBER(SEARCH(M57, $G$3:$G$21)), 0), 3)</f>
        <v>a) sí hay incentivos al desvio en precios. Como observa que todos ofrecen Q=1, se puede ofrecer un precio menor y quedar en la lista
b) El J4 puede ofrecer pagar menos que 97 y sigue en la misma posicion en la lista pero gana más</v>
      </c>
    </row>
    <row r="58" spans="7:15" ht="22" customHeight="1" x14ac:dyDescent="0.2">
      <c r="G58" s="1" t="s">
        <v>139</v>
      </c>
      <c r="H58" cm="1">
        <f t="array" ref="H58">INDEX($G$24:$I$35, MATCH(TRUE, ISNUMBER(SEARCH(G58, $G$24:$G$35)), 0), 2)</f>
        <v>4</v>
      </c>
      <c r="I58" t="str" cm="1">
        <f t="array" ref="I58">INDEX($G$24:$I$35, MATCH(TRUE, ISNUMBER(SEARCH(G58, $G$24:$G$35)), 0), 3)</f>
        <v>a) el que hace la menor oferta de precio puede ofrecer menos y estar mejor. B) El 4to puede bajar el preciop hasta empatarle al 5to  . Chequear desvios cantidades</v>
      </c>
    </row>
    <row r="59" spans="7:15" ht="22" customHeight="1" x14ac:dyDescent="0.2">
      <c r="G59" s="1" t="s">
        <v>275</v>
      </c>
      <c r="H59" cm="1">
        <f t="array" ref="H59">INDEX($G$24:$I$35, MATCH(TRUE, ISNUMBER(SEARCH(G59, $G$24:$G$35)), 0), 2)</f>
        <v>4</v>
      </c>
      <c r="I59" t="str" cm="1">
        <f t="array" ref="I59">INDEX($G$24:$I$35, MATCH(TRUE, ISNUMBER(SEARCH(G59, $G$24:$G$35)), 0), 3)</f>
        <v>a) el jugador 8 puede bajar su precio a 64, el orden no cambia y gana estrictamente mas. B) el jugador 4 puede bajar su oferta hasta igualar la del 5, por ejemplo, y esta estrictamente mejor</v>
      </c>
      <c r="N59">
        <f>+AVERAGE(N3:N57)</f>
        <v>5.2115384615384617</v>
      </c>
    </row>
    <row r="60" spans="7:15" ht="22" customHeight="1" x14ac:dyDescent="0.2">
      <c r="G60" s="1" t="s">
        <v>277</v>
      </c>
      <c r="H60" cm="1">
        <f t="array" ref="H60">INDEX($G$24:$I$35, MATCH(TRUE, ISNUMBER(SEARCH(G60, $G$24:$G$35)), 0), 2)</f>
        <v>4</v>
      </c>
      <c r="I60" t="str" cm="1">
        <f t="array" ref="I60">INDEX($G$24:$I$35, MATCH(TRUE, ISNUMBER(SEARCH(G60, $G$24:$G$35)), 0), 3)</f>
        <v>a) el que hace la menor oferta de precio puede ofrecer menos y estar mejor. B) El 4to puede bajar el preciop hasta empatarle al 5to  . Chequear desvios cantidades</v>
      </c>
    </row>
    <row r="61" spans="7:15" ht="22" customHeight="1" x14ac:dyDescent="0.2">
      <c r="G61" s="1" t="s">
        <v>274</v>
      </c>
      <c r="H61" cm="1">
        <f t="array" ref="H61">INDEX($G$24:$I$35, MATCH(TRUE, ISNUMBER(SEARCH(G61, $G$24:$G$35)), 0), 2)</f>
        <v>4</v>
      </c>
      <c r="I61" t="str" cm="1">
        <f t="array" ref="I61">INDEX($G$24:$I$35, MATCH(TRUE, ISNUMBER(SEARCH(G61, $G$24:$G$35)), 0), 3)</f>
        <v>a) El J8 puede ofrecer menos y estar mejor. b) El 4 puede bajar su oferta hasta empatarle al 5 . Chequear desvios cantidades</v>
      </c>
    </row>
    <row r="62" spans="7:15" ht="22" customHeight="1" x14ac:dyDescent="0.2">
      <c r="G62" s="1" t="s">
        <v>147</v>
      </c>
      <c r="H62" cm="1">
        <f t="array" ref="H62">INDEX($G$24:$I$35, MATCH(TRUE, ISNUMBER(SEARCH(G62, $G$24:$G$35)), 0), 2)</f>
        <v>4</v>
      </c>
      <c r="I62" t="str" cm="1">
        <f t="array" ref="I62">INDEX($G$24:$I$35, MATCH(TRUE, ISNUMBER(SEARCH(G62, $G$24:$G$35)), 0), 3)</f>
        <v>a) no se estarian llevando una unidad cada uno. Quedan incentivos a bajar el precio ofertado b) El 4 puede empatarle al 5 y gana porque hay desempate por valuación</v>
      </c>
    </row>
    <row r="63" spans="7:15" ht="22" customHeight="1" x14ac:dyDescent="0.2">
      <c r="G63" s="1" t="s">
        <v>149</v>
      </c>
      <c r="H63" cm="1">
        <f t="array" ref="H63">INDEX($G$24:$I$35, MATCH(TRUE, ISNUMBER(SEARCH(G63, $G$24:$G$35)), 0), 2)</f>
        <v>9</v>
      </c>
      <c r="I63" t="str" cm="1">
        <f t="array" ref="I63">INDEX($G$24:$I$35, MATCH(TRUE, ISNUMBER(SEARCH(G63, $G$24:$G$35)), 0), 3)</f>
        <v>Chequear incentivos al desvio en cantidades</v>
      </c>
    </row>
    <row r="64" spans="7:15" ht="22" customHeight="1" x14ac:dyDescent="0.2">
      <c r="G64" s="1" t="s">
        <v>151</v>
      </c>
      <c r="H64" cm="1">
        <f t="array" ref="H64">INDEX($G$24:$I$35, MATCH(TRUE, ISNUMBER(SEARCH(G64, $G$24:$G$35)), 0), 2)</f>
        <v>7</v>
      </c>
      <c r="I64" t="str" cm="1">
        <f t="array" ref="I64">INDEX($G$24:$I$35, MATCH(TRUE, ISNUMBER(SEARCH(G64, $G$24:$G$35)), 0), 3)</f>
        <v>a) Bien justificado pero no es EN porque el jugador 7 puede usar la estrategia (q=2, p=1) y al tener mejor valuacion se lo lleva él b) El 4 puede empatar al 5 y gana porque tiene mayor valuacion</v>
      </c>
    </row>
    <row r="65" spans="7:9" ht="22" customHeight="1" x14ac:dyDescent="0.2">
      <c r="G65" s="1" t="s">
        <v>152</v>
      </c>
      <c r="H65" cm="1">
        <f t="array" ref="H65">INDEX($G$24:$I$35, MATCH(TRUE, ISNUMBER(SEARCH(G65, $G$24:$G$35)), 0), 2)</f>
        <v>9</v>
      </c>
      <c r="I65" t="str" cm="1">
        <f t="array" ref="I65">INDEX($G$24:$I$35, MATCH(TRUE, ISNUMBER(SEARCH(G65, $G$24:$G$35)), 0), 3)</f>
        <v>Chequear incentivos al desvio en cantidades</v>
      </c>
    </row>
    <row r="66" spans="7:9" ht="22" customHeight="1" x14ac:dyDescent="0.2">
      <c r="G66" s="1" t="s">
        <v>273</v>
      </c>
      <c r="H66" cm="1">
        <f t="array" ref="H66">INDEX($G$24:$I$35, MATCH(TRUE, ISNUMBER(SEARCH(G66, $G$24:$G$35)), 0), 2)</f>
        <v>4</v>
      </c>
      <c r="I66" t="str" cm="1">
        <f t="array" ref="I66">INDEX($G$24:$I$35, MATCH(TRUE, ISNUMBER(SEARCH(G66, $G$24:$G$35)), 0), 3)</f>
        <v>No queda claro cual es el precio que ofrece cada un o si tiene incentivos a ofreceer otro precio</v>
      </c>
    </row>
    <row r="67" spans="7:9" ht="22" customHeight="1" x14ac:dyDescent="0.2">
      <c r="G67" s="1" t="s">
        <v>272</v>
      </c>
      <c r="H67" cm="1">
        <f t="array" ref="H67">INDEX($G$24:$I$35, MATCH(TRUE, ISNUMBER(SEARCH(G67, $G$24:$G$35)), 0), 2)</f>
        <v>4</v>
      </c>
      <c r="I67" t="str" cm="1">
        <f t="array" ref="I67">INDEX($G$24:$I$35, MATCH(TRUE, ISNUMBER(SEARCH(G67, $G$24:$G$35)), 0), 3)</f>
        <v>a) el jugador 8 puede bajar su precio a 64, el orden no cambia y gana estrictamente mas. B) el jugador 4 puede bajar su oferta hasta igualar la del 5, por ejemplo, y esta estrictamente mejor</v>
      </c>
    </row>
    <row r="68" spans="7:9" ht="22" customHeight="1" x14ac:dyDescent="0.2">
      <c r="G68" s="1" t="s">
        <v>157</v>
      </c>
      <c r="H68" cm="1">
        <f t="array" ref="H68">INDEX($G$24:$I$35, MATCH(TRUE, ISNUMBER(SEARCH(G68, $G$24:$G$35)), 0), 2)</f>
        <v>9</v>
      </c>
      <c r="I68" t="str" cm="1">
        <f t="array" ref="I68">INDEX($G$24:$I$35, MATCH(TRUE, ISNUMBER(SEARCH(G68, $G$24:$G$35)), 0), 3)</f>
        <v>Chequear incentivos al desvio en cantidades</v>
      </c>
    </row>
    <row r="69" spans="7:9" ht="22" customHeight="1" x14ac:dyDescent="0.2">
      <c r="G69" s="1" t="s">
        <v>159</v>
      </c>
      <c r="H69" cm="1">
        <f t="array" ref="H69">INDEX($G$24:$I$35, MATCH(TRUE, ISNUMBER(SEARCH(G69, $G$24:$G$35)), 0), 2)</f>
        <v>9</v>
      </c>
      <c r="I69" t="str" cm="1">
        <f t="array" ref="I69">INDEX($G$24:$I$35, MATCH(TRUE, ISNUMBER(SEARCH(G69, $G$24:$G$35)), 0), 3)</f>
        <v>a) Chequear incentivos al desvio en cantidades  b) El J1 puede empatarle al 6</v>
      </c>
    </row>
    <row r="70" spans="7:9" ht="22" customHeight="1" x14ac:dyDescent="0.2">
      <c r="G70" s="1" t="s">
        <v>161</v>
      </c>
      <c r="H70" cm="1">
        <f t="array" ref="H70">INDEX($G$24:$I$35, MATCH(TRUE, ISNUMBER(SEARCH(G70, $G$24:$G$35)), 0), 2)</f>
        <v>4</v>
      </c>
      <c r="I70" t="str" cm="1">
        <f t="array" ref="I70">INDEX($G$24:$I$35, MATCH(TRUE, ISNUMBER(SEARCH(G70, $G$24:$G$35)), 0), 3)</f>
        <v>a) el que hace la menor oferta de precio puede ofrecer menos y estar mejor. B) El 4to puede bajar el precio hasta empatarle al 5to  . Chequear desvios cantidades</v>
      </c>
    </row>
    <row r="71" spans="7:9" ht="22" customHeight="1" x14ac:dyDescent="0.2">
      <c r="G71" s="1" t="s">
        <v>163</v>
      </c>
      <c r="H71" cm="1">
        <f t="array" ref="H71">INDEX($G$24:$I$35, MATCH(TRUE, ISNUMBER(SEARCH(G71, $G$24:$G$35)), 0), 2)</f>
        <v>9</v>
      </c>
      <c r="I71" t="str" cm="1">
        <f t="array" ref="I71">INDEX($G$24:$I$35, MATCH(TRUE, ISNUMBER(SEARCH(G71, $G$24:$G$35)), 0), 3)</f>
        <v>Chequear incentivos al desvio en cantidades</v>
      </c>
    </row>
    <row r="72" spans="7:9" ht="22" customHeight="1" x14ac:dyDescent="0.2">
      <c r="G72" s="39" t="s">
        <v>165</v>
      </c>
      <c r="H72" cm="1">
        <f t="array" ref="H72">INDEX($G$24:$I$35, MATCH(TRUE, ISNUMBER(SEARCH(G72, $G$24:$G$35)), 0), 2)</f>
        <v>0</v>
      </c>
      <c r="I72" t="str" cm="1">
        <f t="array" ref="I72">INDEX($G$24:$I$35, MATCH(TRUE, ISNUMBER(SEARCH(G72, $G$24:$G$35)), 0), 3)</f>
        <v>a) no se llevan todos una copiab) no estan bien especificados los que ganan</v>
      </c>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95C700-76F8-914A-9036-4B41FF5FADED}">
  <dimension ref="A1:M32"/>
  <sheetViews>
    <sheetView workbookViewId="0">
      <selection activeCell="F33" sqref="F33"/>
    </sheetView>
  </sheetViews>
  <sheetFormatPr baseColWidth="10" defaultRowHeight="16" x14ac:dyDescent="0.2"/>
  <cols>
    <col min="1" max="1" width="2.83203125" customWidth="1"/>
    <col min="2" max="2" width="10.83203125" customWidth="1"/>
    <col min="3" max="3" width="11.1640625" bestFit="1" customWidth="1"/>
    <col min="4" max="4" width="9.33203125" customWidth="1"/>
    <col min="5" max="5" width="7.6640625" bestFit="1" customWidth="1"/>
    <col min="6" max="6" width="7.5" bestFit="1" customWidth="1"/>
    <col min="8" max="8" width="2.1640625" bestFit="1" customWidth="1"/>
    <col min="9" max="9" width="11" bestFit="1" customWidth="1"/>
    <col min="10" max="10" width="11.6640625" customWidth="1"/>
    <col min="11" max="11" width="6.5" customWidth="1"/>
    <col min="12" max="12" width="7.6640625" bestFit="1" customWidth="1"/>
    <col min="13" max="13" width="7.5" bestFit="1" customWidth="1"/>
  </cols>
  <sheetData>
    <row r="1" spans="1:13" ht="17" x14ac:dyDescent="0.2">
      <c r="C1" s="28" t="s">
        <v>208</v>
      </c>
      <c r="J1" s="28" t="s">
        <v>208</v>
      </c>
    </row>
    <row r="2" spans="1:13" x14ac:dyDescent="0.2">
      <c r="C2" s="30">
        <v>18</v>
      </c>
      <c r="E2" s="12" t="s">
        <v>211</v>
      </c>
      <c r="J2" s="30">
        <v>1</v>
      </c>
      <c r="L2" s="12" t="s">
        <v>211</v>
      </c>
    </row>
    <row r="3" spans="1:13" x14ac:dyDescent="0.2">
      <c r="A3" s="31" t="s">
        <v>174</v>
      </c>
      <c r="B3" s="31" t="s">
        <v>210</v>
      </c>
      <c r="C3" s="16" t="s">
        <v>170</v>
      </c>
      <c r="D3" s="16" t="s">
        <v>171</v>
      </c>
      <c r="E3" s="31" t="s">
        <v>172</v>
      </c>
      <c r="F3" s="31" t="s">
        <v>209</v>
      </c>
      <c r="H3" s="31" t="s">
        <v>174</v>
      </c>
      <c r="I3" s="31" t="s">
        <v>210</v>
      </c>
      <c r="J3" s="16" t="s">
        <v>170</v>
      </c>
      <c r="K3" s="16" t="s">
        <v>171</v>
      </c>
      <c r="L3" s="31" t="s">
        <v>172</v>
      </c>
      <c r="M3" s="31" t="s">
        <v>209</v>
      </c>
    </row>
    <row r="4" spans="1:13" x14ac:dyDescent="0.2">
      <c r="A4" s="14">
        <v>8</v>
      </c>
      <c r="B4" s="14">
        <v>28</v>
      </c>
      <c r="C4" s="13">
        <v>25</v>
      </c>
      <c r="D4" s="13">
        <v>1</v>
      </c>
      <c r="E4" s="15">
        <f>+D4*(B4-$C$2)</f>
        <v>10</v>
      </c>
      <c r="F4" s="15">
        <v>1</v>
      </c>
      <c r="H4" s="14">
        <v>8</v>
      </c>
      <c r="I4" s="14">
        <v>8</v>
      </c>
      <c r="J4" s="13">
        <v>1</v>
      </c>
      <c r="K4" s="13">
        <v>1</v>
      </c>
      <c r="L4" s="15">
        <f t="shared" ref="L4:L10" si="0">+K4*(I4-$J$2)</f>
        <v>7</v>
      </c>
      <c r="M4" s="15">
        <v>1</v>
      </c>
    </row>
    <row r="5" spans="1:13" x14ac:dyDescent="0.2">
      <c r="A5" s="15">
        <v>7</v>
      </c>
      <c r="B5" s="15">
        <v>27</v>
      </c>
      <c r="C5" s="13">
        <v>24</v>
      </c>
      <c r="D5" s="13">
        <v>1</v>
      </c>
      <c r="E5" s="15">
        <f t="shared" ref="E5:E9" si="1">+D5*(B5-$C$2)</f>
        <v>9</v>
      </c>
      <c r="F5" s="15">
        <v>1</v>
      </c>
      <c r="H5" s="15">
        <v>7</v>
      </c>
      <c r="I5" s="15">
        <v>7</v>
      </c>
      <c r="J5" s="13">
        <v>1</v>
      </c>
      <c r="K5" s="13">
        <v>1</v>
      </c>
      <c r="L5" s="15">
        <f t="shared" si="0"/>
        <v>6</v>
      </c>
      <c r="M5" s="15">
        <v>1</v>
      </c>
    </row>
    <row r="6" spans="1:13" x14ac:dyDescent="0.2">
      <c r="A6" s="14">
        <v>6</v>
      </c>
      <c r="B6" s="14">
        <v>26</v>
      </c>
      <c r="C6" s="13">
        <v>23</v>
      </c>
      <c r="D6" s="13">
        <v>1</v>
      </c>
      <c r="E6" s="15">
        <f t="shared" si="1"/>
        <v>8</v>
      </c>
      <c r="F6" s="15">
        <v>1</v>
      </c>
      <c r="H6" s="14">
        <v>6</v>
      </c>
      <c r="I6" s="14">
        <v>6</v>
      </c>
      <c r="J6" s="13">
        <v>1</v>
      </c>
      <c r="K6" s="13">
        <v>1</v>
      </c>
      <c r="L6" s="15">
        <f t="shared" si="0"/>
        <v>5</v>
      </c>
      <c r="M6" s="15">
        <v>1</v>
      </c>
    </row>
    <row r="7" spans="1:13" x14ac:dyDescent="0.2">
      <c r="A7" s="15">
        <v>5</v>
      </c>
      <c r="B7" s="15">
        <v>25</v>
      </c>
      <c r="C7" s="13">
        <v>22</v>
      </c>
      <c r="D7" s="13">
        <v>1</v>
      </c>
      <c r="E7" s="15">
        <f t="shared" si="1"/>
        <v>7</v>
      </c>
      <c r="F7" s="15">
        <v>1</v>
      </c>
      <c r="H7" s="15">
        <v>5</v>
      </c>
      <c r="I7" s="15">
        <v>5</v>
      </c>
      <c r="J7" s="13">
        <v>1</v>
      </c>
      <c r="K7" s="13">
        <v>1</v>
      </c>
      <c r="L7" s="15">
        <f t="shared" si="0"/>
        <v>4</v>
      </c>
      <c r="M7" s="15">
        <v>1</v>
      </c>
    </row>
    <row r="8" spans="1:13" x14ac:dyDescent="0.2">
      <c r="A8" s="14">
        <v>4</v>
      </c>
      <c r="B8" s="14">
        <v>24</v>
      </c>
      <c r="C8" s="13">
        <v>21</v>
      </c>
      <c r="D8" s="13">
        <v>1</v>
      </c>
      <c r="E8" s="15">
        <f t="shared" si="1"/>
        <v>6</v>
      </c>
      <c r="F8" s="15">
        <v>1</v>
      </c>
      <c r="H8" s="14">
        <v>4</v>
      </c>
      <c r="I8" s="14">
        <v>4</v>
      </c>
      <c r="J8" s="13">
        <v>1</v>
      </c>
      <c r="K8" s="13">
        <v>1</v>
      </c>
      <c r="L8" s="15">
        <f t="shared" si="0"/>
        <v>3</v>
      </c>
      <c r="M8" s="15">
        <v>1</v>
      </c>
    </row>
    <row r="9" spans="1:13" x14ac:dyDescent="0.2">
      <c r="A9" s="15">
        <v>3</v>
      </c>
      <c r="B9" s="15">
        <v>23</v>
      </c>
      <c r="C9" s="13">
        <v>20</v>
      </c>
      <c r="D9" s="13">
        <v>1</v>
      </c>
      <c r="E9" s="15">
        <f t="shared" si="1"/>
        <v>5</v>
      </c>
      <c r="F9" s="15">
        <v>1</v>
      </c>
      <c r="H9" s="15">
        <v>3</v>
      </c>
      <c r="I9" s="15">
        <v>3</v>
      </c>
      <c r="J9" s="13">
        <v>1</v>
      </c>
      <c r="K9" s="13">
        <v>1</v>
      </c>
      <c r="L9" s="15">
        <f t="shared" si="0"/>
        <v>2</v>
      </c>
      <c r="M9" s="15">
        <v>1</v>
      </c>
    </row>
    <row r="10" spans="1:13" x14ac:dyDescent="0.2">
      <c r="A10" s="32">
        <v>2</v>
      </c>
      <c r="B10" s="33">
        <v>22</v>
      </c>
      <c r="C10" s="34">
        <v>19</v>
      </c>
      <c r="D10" s="34">
        <v>1</v>
      </c>
      <c r="E10" s="35">
        <f>+D11*(B10-$C$2)</f>
        <v>4</v>
      </c>
      <c r="F10" s="36">
        <v>1</v>
      </c>
      <c r="H10" s="15">
        <v>2</v>
      </c>
      <c r="I10" s="15">
        <v>2</v>
      </c>
      <c r="J10" s="13">
        <v>1</v>
      </c>
      <c r="K10" s="13">
        <v>1</v>
      </c>
      <c r="L10" s="15">
        <f t="shared" si="0"/>
        <v>1</v>
      </c>
      <c r="M10" s="15">
        <v>1</v>
      </c>
    </row>
    <row r="11" spans="1:13" x14ac:dyDescent="0.2">
      <c r="A11" s="15">
        <v>1</v>
      </c>
      <c r="B11" s="15">
        <v>21</v>
      </c>
      <c r="C11" s="13">
        <v>18</v>
      </c>
      <c r="D11" s="13">
        <v>1</v>
      </c>
      <c r="E11" s="15">
        <f>+D10*(B11-$C$2)</f>
        <v>3</v>
      </c>
      <c r="F11" s="15">
        <v>1</v>
      </c>
      <c r="H11" s="15">
        <v>1</v>
      </c>
      <c r="I11" s="15">
        <v>1</v>
      </c>
      <c r="J11" s="13">
        <v>1</v>
      </c>
      <c r="K11" s="13">
        <v>1</v>
      </c>
      <c r="L11" s="15">
        <f>+K11*(I11-$J$2)</f>
        <v>0</v>
      </c>
      <c r="M11" s="15">
        <v>1</v>
      </c>
    </row>
    <row r="13" spans="1:13" ht="17" x14ac:dyDescent="0.2">
      <c r="C13" s="28" t="s">
        <v>208</v>
      </c>
      <c r="J13" s="28" t="s">
        <v>208</v>
      </c>
    </row>
    <row r="14" spans="1:13" x14ac:dyDescent="0.2">
      <c r="C14" s="30">
        <v>18</v>
      </c>
      <c r="E14" s="12" t="s">
        <v>211</v>
      </c>
      <c r="J14" s="30">
        <v>1</v>
      </c>
      <c r="L14" s="12" t="s">
        <v>211</v>
      </c>
    </row>
    <row r="15" spans="1:13" x14ac:dyDescent="0.2">
      <c r="A15" s="31" t="s">
        <v>174</v>
      </c>
      <c r="B15" s="31" t="s">
        <v>210</v>
      </c>
      <c r="C15" s="16" t="s">
        <v>170</v>
      </c>
      <c r="D15" s="16" t="s">
        <v>171</v>
      </c>
      <c r="E15" s="31" t="s">
        <v>172</v>
      </c>
      <c r="F15" s="31" t="s">
        <v>209</v>
      </c>
      <c r="H15" s="31" t="s">
        <v>174</v>
      </c>
      <c r="I15" s="31" t="s">
        <v>210</v>
      </c>
      <c r="J15" s="16" t="s">
        <v>170</v>
      </c>
      <c r="K15" s="16" t="s">
        <v>171</v>
      </c>
      <c r="L15" s="31" t="s">
        <v>172</v>
      </c>
      <c r="M15" s="31" t="s">
        <v>209</v>
      </c>
    </row>
    <row r="16" spans="1:13" x14ac:dyDescent="0.2">
      <c r="A16" s="14">
        <v>8</v>
      </c>
      <c r="B16" s="14">
        <v>28</v>
      </c>
      <c r="C16" s="13">
        <v>25</v>
      </c>
      <c r="D16" s="13">
        <v>1</v>
      </c>
      <c r="E16" s="15">
        <f t="shared" ref="E16:E23" si="2">+D16*(B16-$C$14)</f>
        <v>10</v>
      </c>
      <c r="F16" s="15">
        <v>1</v>
      </c>
      <c r="H16" s="14">
        <v>8</v>
      </c>
      <c r="I16" s="14">
        <v>8</v>
      </c>
      <c r="J16" s="13">
        <v>8</v>
      </c>
      <c r="K16" s="13">
        <v>1</v>
      </c>
      <c r="L16" s="15">
        <f t="shared" ref="L16:L22" si="3">+K16*(I16-$J$14)</f>
        <v>7</v>
      </c>
      <c r="M16" s="15">
        <v>1</v>
      </c>
    </row>
    <row r="17" spans="1:13" x14ac:dyDescent="0.2">
      <c r="A17" s="15">
        <v>7</v>
      </c>
      <c r="B17" s="15">
        <v>27</v>
      </c>
      <c r="C17" s="13">
        <v>24</v>
      </c>
      <c r="D17" s="13">
        <v>1</v>
      </c>
      <c r="E17" s="15">
        <f t="shared" si="2"/>
        <v>9</v>
      </c>
      <c r="F17" s="15">
        <v>1</v>
      </c>
      <c r="H17" s="15">
        <v>7</v>
      </c>
      <c r="I17" s="15">
        <v>7</v>
      </c>
      <c r="J17" s="13">
        <v>8</v>
      </c>
      <c r="K17" s="13">
        <v>1</v>
      </c>
      <c r="L17" s="15">
        <f t="shared" si="3"/>
        <v>6</v>
      </c>
      <c r="M17" s="15">
        <v>1</v>
      </c>
    </row>
    <row r="18" spans="1:13" x14ac:dyDescent="0.2">
      <c r="A18" s="14">
        <v>6</v>
      </c>
      <c r="B18" s="14">
        <v>26</v>
      </c>
      <c r="C18" s="13">
        <v>23</v>
      </c>
      <c r="D18" s="13">
        <v>1</v>
      </c>
      <c r="E18" s="15">
        <f t="shared" si="2"/>
        <v>8</v>
      </c>
      <c r="F18" s="15">
        <v>1</v>
      </c>
      <c r="H18" s="14">
        <v>6</v>
      </c>
      <c r="I18" s="14">
        <v>6</v>
      </c>
      <c r="J18" s="13">
        <v>8</v>
      </c>
      <c r="K18" s="13">
        <v>1</v>
      </c>
      <c r="L18" s="15">
        <f t="shared" si="3"/>
        <v>5</v>
      </c>
      <c r="M18" s="15">
        <v>1</v>
      </c>
    </row>
    <row r="19" spans="1:13" x14ac:dyDescent="0.2">
      <c r="A19" s="15">
        <v>5</v>
      </c>
      <c r="B19" s="15">
        <v>25</v>
      </c>
      <c r="C19" s="13">
        <v>22</v>
      </c>
      <c r="D19" s="13">
        <v>1</v>
      </c>
      <c r="E19" s="15">
        <f t="shared" si="2"/>
        <v>7</v>
      </c>
      <c r="F19" s="15">
        <v>1</v>
      </c>
      <c r="H19" s="15">
        <v>5</v>
      </c>
      <c r="I19" s="15">
        <v>5</v>
      </c>
      <c r="J19" s="13">
        <v>8</v>
      </c>
      <c r="K19" s="13">
        <v>1</v>
      </c>
      <c r="L19" s="15">
        <f t="shared" si="3"/>
        <v>4</v>
      </c>
      <c r="M19" s="15">
        <v>1</v>
      </c>
    </row>
    <row r="20" spans="1:13" x14ac:dyDescent="0.2">
      <c r="A20" s="14">
        <v>4</v>
      </c>
      <c r="B20" s="14">
        <v>24</v>
      </c>
      <c r="C20" s="13">
        <v>21</v>
      </c>
      <c r="D20" s="13">
        <v>1</v>
      </c>
      <c r="E20" s="15">
        <f t="shared" si="2"/>
        <v>6</v>
      </c>
      <c r="F20" s="15">
        <v>1</v>
      </c>
      <c r="H20" s="14">
        <v>4</v>
      </c>
      <c r="I20" s="14">
        <v>4</v>
      </c>
      <c r="J20" s="13">
        <v>8</v>
      </c>
      <c r="K20" s="13">
        <v>1</v>
      </c>
      <c r="L20" s="15">
        <f t="shared" si="3"/>
        <v>3</v>
      </c>
      <c r="M20" s="15">
        <v>1</v>
      </c>
    </row>
    <row r="21" spans="1:13" x14ac:dyDescent="0.2">
      <c r="A21" s="15">
        <v>3</v>
      </c>
      <c r="B21" s="15">
        <v>23</v>
      </c>
      <c r="C21" s="13">
        <v>20</v>
      </c>
      <c r="D21" s="13">
        <v>1</v>
      </c>
      <c r="E21" s="15">
        <f t="shared" si="2"/>
        <v>5</v>
      </c>
      <c r="F21" s="15">
        <v>1</v>
      </c>
      <c r="H21" s="15">
        <v>3</v>
      </c>
      <c r="I21" s="15">
        <v>3</v>
      </c>
      <c r="J21" s="13">
        <v>8</v>
      </c>
      <c r="K21" s="13">
        <v>1</v>
      </c>
      <c r="L21" s="15">
        <f t="shared" si="3"/>
        <v>2</v>
      </c>
      <c r="M21" s="15">
        <v>1</v>
      </c>
    </row>
    <row r="22" spans="1:13" x14ac:dyDescent="0.2">
      <c r="A22" s="32">
        <v>2</v>
      </c>
      <c r="B22" s="33">
        <v>22</v>
      </c>
      <c r="C22" s="34">
        <v>18</v>
      </c>
      <c r="D22" s="34">
        <v>2</v>
      </c>
      <c r="E22" s="35">
        <f>+D22*(B22-$C$14)</f>
        <v>8</v>
      </c>
      <c r="F22" s="36">
        <v>2</v>
      </c>
      <c r="G22" s="37"/>
      <c r="H22" s="15">
        <v>2</v>
      </c>
      <c r="I22" s="15">
        <v>2</v>
      </c>
      <c r="J22" s="13">
        <v>1</v>
      </c>
      <c r="K22" s="13">
        <v>2</v>
      </c>
      <c r="L22" s="15">
        <f t="shared" si="3"/>
        <v>2</v>
      </c>
      <c r="M22" s="15">
        <v>1</v>
      </c>
    </row>
    <row r="23" spans="1:13" x14ac:dyDescent="0.2">
      <c r="A23" s="15">
        <v>1</v>
      </c>
      <c r="B23" s="15">
        <v>21</v>
      </c>
      <c r="C23" s="13">
        <v>18</v>
      </c>
      <c r="D23" s="13">
        <v>1</v>
      </c>
      <c r="E23" s="15">
        <f t="shared" si="2"/>
        <v>3</v>
      </c>
      <c r="F23" s="15">
        <v>0</v>
      </c>
      <c r="H23" s="15">
        <v>1</v>
      </c>
      <c r="I23" s="15">
        <v>1</v>
      </c>
      <c r="J23" s="13">
        <v>1</v>
      </c>
      <c r="K23" s="13">
        <v>1</v>
      </c>
      <c r="L23" s="15">
        <f>+K23*(I23-$J$14)</f>
        <v>0</v>
      </c>
      <c r="M23" s="15">
        <v>1</v>
      </c>
    </row>
    <row r="25" spans="1:13" x14ac:dyDescent="0.2">
      <c r="C25" s="12" t="s">
        <v>212</v>
      </c>
    </row>
    <row r="32" spans="1:13" x14ac:dyDescent="0.2">
      <c r="F32">
        <f>2*28</f>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CAMPUS</vt:lpstr>
      <vt:lpstr>CABA</vt:lpstr>
      <vt:lpstr>PARCIALITOS</vt:lpstr>
      <vt:lpstr>EJ3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Federico Lopez</cp:lastModifiedBy>
  <dcterms:created xsi:type="dcterms:W3CDTF">2025-04-22T16:48:33Z</dcterms:created>
  <dcterms:modified xsi:type="dcterms:W3CDTF">2025-05-02T04:58:18Z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2025-04-22T13:46:59-03:00</dcterms:created>
  <dcterms:modified xsi:type="dcterms:W3CDTF">2025-04-22T13:46:59-03:00</dcterms:modified>
  <cp:revision>0</cp:revision>
</cp:coreProperties>
</file>