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12C66D48-FB19-4B87-9AA4-D3300C523840}" xr6:coauthVersionLast="45" xr6:coauthVersionMax="45" xr10:uidLastSave="{00000000-0000-0000-0000-000000000000}"/>
  <bookViews>
    <workbookView xWindow="1080" yWindow="1080" windowWidth="15375" windowHeight="7875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9" i="2" l="1"/>
  <c r="G28" i="2"/>
  <c r="F28" i="2"/>
  <c r="F26" i="2"/>
  <c r="G25" i="2"/>
  <c r="F25" i="2"/>
  <c r="F23" i="2"/>
  <c r="G22" i="2"/>
  <c r="F22" i="2"/>
  <c r="F20" i="2"/>
  <c r="E19" i="2"/>
  <c r="G19" i="2" s="1"/>
  <c r="G16" i="2"/>
  <c r="G15" i="2"/>
  <c r="E15" i="2"/>
  <c r="G14" i="2"/>
  <c r="E13" i="2"/>
  <c r="F17" i="2" s="1"/>
  <c r="G11" i="2"/>
  <c r="F11" i="2"/>
  <c r="G10" i="2"/>
  <c r="E10" i="2"/>
  <c r="F10" i="2" s="1"/>
  <c r="G9" i="2"/>
  <c r="F9" i="2"/>
  <c r="E8" i="2"/>
  <c r="F12" i="2" s="1"/>
  <c r="F7" i="2"/>
  <c r="G6" i="2"/>
  <c r="F6" i="2"/>
  <c r="F3" i="2"/>
  <c r="D3" i="2"/>
  <c r="G3" i="2" s="1"/>
  <c r="E2" i="2"/>
  <c r="F4" i="2" s="1"/>
  <c r="F30" i="1"/>
  <c r="D21" i="1"/>
  <c r="F12" i="1"/>
  <c r="D8" i="1"/>
  <c r="F8" i="1" s="1"/>
  <c r="D5" i="1"/>
  <c r="D4" i="1"/>
  <c r="D3" i="1"/>
  <c r="D2" i="1"/>
  <c r="F16" i="2" l="1"/>
  <c r="F19" i="2"/>
  <c r="F15" i="2"/>
  <c r="F14" i="2"/>
</calcChain>
</file>

<file path=xl/sharedStrings.xml><?xml version="1.0" encoding="utf-8"?>
<sst xmlns="http://schemas.openxmlformats.org/spreadsheetml/2006/main" count="152" uniqueCount="38">
  <si>
    <t>Prueba</t>
  </si>
  <si>
    <t>Muestra</t>
  </si>
  <si>
    <t>Fase</t>
  </si>
  <si>
    <t>Cantidad AC</t>
  </si>
  <si>
    <t>Rendimiento total</t>
  </si>
  <si>
    <t>Pureza</t>
  </si>
  <si>
    <t>Precipitando</t>
  </si>
  <si>
    <t>EERE1</t>
  </si>
  <si>
    <t>Orig</t>
  </si>
  <si>
    <t>EERE2</t>
  </si>
  <si>
    <t>EERE3</t>
  </si>
  <si>
    <t>EERE(2+3)</t>
  </si>
  <si>
    <t>Prec</t>
  </si>
  <si>
    <t>ELL directa</t>
  </si>
  <si>
    <t>EERE6</t>
  </si>
  <si>
    <t>FO</t>
  </si>
  <si>
    <t>FA</t>
  </si>
  <si>
    <t>EERE7</t>
  </si>
  <si>
    <t>EERE4</t>
  </si>
  <si>
    <t>PrecAc</t>
  </si>
  <si>
    <t>EERE5</t>
  </si>
  <si>
    <t>Conc</t>
  </si>
  <si>
    <t>EERENN</t>
  </si>
  <si>
    <t>Duplicado</t>
  </si>
  <si>
    <t>Masa Total (g)</t>
  </si>
  <si>
    <t>Cantidad AC (g)</t>
  </si>
  <si>
    <t>Rendimiento</t>
  </si>
  <si>
    <t>Extracto</t>
  </si>
  <si>
    <t>---</t>
  </si>
  <si>
    <t>Fase Orgánica</t>
  </si>
  <si>
    <t>Fase Acuosa</t>
  </si>
  <si>
    <t>Insolubles en agua</t>
  </si>
  <si>
    <t>Insolubles en ácido</t>
  </si>
  <si>
    <t>Ensayo</t>
  </si>
  <si>
    <t>Ensayo 1</t>
  </si>
  <si>
    <t>Ensayo 2</t>
  </si>
  <si>
    <t>Ensayo 3</t>
  </si>
  <si>
    <t>Ensayo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</si>
</sst>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rgb="FF000000"/>
      <name val="FreeSans"/>
      <charset val="1"/>
    </font>
    <font>
      <b/>
      <sz val="11"/>
      <color rgb="FF000000"/>
      <name val="Free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0" xfId="0" applyAlignment="1">
      <alignment horizontal="right" wrapText="1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Normal="100" workbookViewId="0"/>
  </sheetViews>
  <sheetFormatPr baseColWidth="10" defaultColWidth="8.875" defaultRowHeight="14.25"/>
  <cols>
    <col min="1" max="1" width="19.375" customWidth="1"/>
    <col min="2" max="2" width="11.25" customWidth="1"/>
    <col min="3" max="3" width="13.25" customWidth="1"/>
    <col min="4" max="4" width="11" customWidth="1"/>
    <col min="5" max="5" width="14.875" customWidth="1"/>
    <col min="6" max="6" width="11.75" customWidth="1"/>
    <col min="7" max="7" width="10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f>0.0308*5.051</f>
        <v>0.15557080000000001</v>
      </c>
    </row>
    <row r="3" spans="1:6">
      <c r="B3" t="s">
        <v>9</v>
      </c>
      <c r="C3" t="s">
        <v>8</v>
      </c>
      <c r="D3">
        <f>0.0385*5.045</f>
        <v>0.1942325</v>
      </c>
    </row>
    <row r="4" spans="1:6">
      <c r="B4" t="s">
        <v>10</v>
      </c>
      <c r="C4" t="s">
        <v>8</v>
      </c>
      <c r="D4">
        <f>0.0307*5.006</f>
        <v>0.15368420000000002</v>
      </c>
    </row>
    <row r="5" spans="1:6">
      <c r="B5" t="s">
        <v>11</v>
      </c>
      <c r="C5" t="s">
        <v>12</v>
      </c>
      <c r="D5">
        <f>0.12*0.015</f>
        <v>1.8E-3</v>
      </c>
    </row>
    <row r="7" spans="1:6">
      <c r="A7" t="s">
        <v>13</v>
      </c>
      <c r="B7" t="s">
        <v>14</v>
      </c>
      <c r="C7" t="s">
        <v>8</v>
      </c>
      <c r="D7">
        <v>0.251</v>
      </c>
    </row>
    <row r="8" spans="1:6">
      <c r="B8" t="s">
        <v>14</v>
      </c>
      <c r="C8" t="s">
        <v>15</v>
      </c>
      <c r="D8">
        <f>0.003+0.034+0.133</f>
        <v>0.17</v>
      </c>
      <c r="F8">
        <f>+D8/(0.67)</f>
        <v>0.2537313432835821</v>
      </c>
    </row>
    <row r="9" spans="1:6">
      <c r="B9" t="s">
        <v>14</v>
      </c>
      <c r="C9" t="s">
        <v>16</v>
      </c>
      <c r="D9">
        <v>8.9999999999999993E-3</v>
      </c>
    </row>
    <row r="11" spans="1:6">
      <c r="B11" t="s">
        <v>17</v>
      </c>
      <c r="C11" t="s">
        <v>8</v>
      </c>
      <c r="D11">
        <v>0.24199999999999999</v>
      </c>
    </row>
    <row r="12" spans="1:6" ht="15">
      <c r="B12" t="s">
        <v>17</v>
      </c>
      <c r="C12" t="s">
        <v>15</v>
      </c>
      <c r="D12" s="1">
        <v>0.23799999999999999</v>
      </c>
      <c r="F12">
        <f>+D12/0.504</f>
        <v>0.47222222222222221</v>
      </c>
    </row>
    <row r="13" spans="1:6" ht="15">
      <c r="B13" t="s">
        <v>17</v>
      </c>
      <c r="C13" t="s">
        <v>16</v>
      </c>
      <c r="D13" s="1">
        <v>1E-3</v>
      </c>
    </row>
    <row r="18" spans="1:7">
      <c r="A18">
        <v>2</v>
      </c>
      <c r="B18" t="s">
        <v>18</v>
      </c>
      <c r="C18" t="s">
        <v>8</v>
      </c>
      <c r="D18">
        <v>0.251</v>
      </c>
    </row>
    <row r="19" spans="1:7">
      <c r="A19">
        <v>2</v>
      </c>
      <c r="B19" t="s">
        <v>18</v>
      </c>
      <c r="C19" t="s">
        <v>16</v>
      </c>
      <c r="D19">
        <v>8.0000000000000002E-3</v>
      </c>
    </row>
    <row r="20" spans="1:7">
      <c r="A20">
        <v>2</v>
      </c>
      <c r="B20" t="s">
        <v>18</v>
      </c>
      <c r="C20" t="s">
        <v>19</v>
      </c>
      <c r="D20">
        <v>1.0999999999999999E-2</v>
      </c>
    </row>
    <row r="21" spans="1:7">
      <c r="B21" t="s">
        <v>18</v>
      </c>
      <c r="C21" t="s">
        <v>15</v>
      </c>
      <c r="D21">
        <f>0.11+0.021+0.02</f>
        <v>0.151</v>
      </c>
    </row>
    <row r="22" spans="1:7">
      <c r="A22">
        <v>2</v>
      </c>
      <c r="B22" t="s">
        <v>20</v>
      </c>
      <c r="C22" t="s">
        <v>8</v>
      </c>
      <c r="D22">
        <v>0.27400000000000002</v>
      </c>
    </row>
    <row r="23" spans="1:7">
      <c r="A23">
        <v>2</v>
      </c>
      <c r="B23" t="s">
        <v>20</v>
      </c>
      <c r="C23" t="s">
        <v>16</v>
      </c>
      <c r="D23">
        <v>0.02</v>
      </c>
    </row>
    <row r="24" spans="1:7">
      <c r="A24">
        <v>2</v>
      </c>
      <c r="B24" t="s">
        <v>20</v>
      </c>
      <c r="C24" t="s">
        <v>19</v>
      </c>
      <c r="D24">
        <v>3.5999999999999997E-2</v>
      </c>
    </row>
    <row r="25" spans="1:7">
      <c r="B25" t="s">
        <v>20</v>
      </c>
      <c r="C25" t="s">
        <v>15</v>
      </c>
      <c r="D25">
        <v>0.10100000000000001</v>
      </c>
    </row>
    <row r="28" spans="1:7">
      <c r="G28" t="s">
        <v>21</v>
      </c>
    </row>
    <row r="29" spans="1:7">
      <c r="B29" t="s">
        <v>22</v>
      </c>
      <c r="C29" t="s">
        <v>8</v>
      </c>
      <c r="D29">
        <v>1.0289999999999999</v>
      </c>
      <c r="G29">
        <v>9.36</v>
      </c>
    </row>
    <row r="30" spans="1:7">
      <c r="B30" t="s">
        <v>22</v>
      </c>
      <c r="C30" t="s">
        <v>15</v>
      </c>
      <c r="D30">
        <v>0.23699999999999999</v>
      </c>
      <c r="F30">
        <f>+D30/0.423</f>
        <v>0.56028368794326244</v>
      </c>
      <c r="G30">
        <v>4.7300000000000004</v>
      </c>
    </row>
    <row r="31" spans="1:7">
      <c r="B31" t="s">
        <v>22</v>
      </c>
      <c r="C31" t="s">
        <v>16</v>
      </c>
      <c r="D31">
        <v>0.53100000000000003</v>
      </c>
      <c r="G31">
        <v>4.83</v>
      </c>
    </row>
  </sheetData>
  <pageMargins left="0" right="0" top="0.13888888888888901" bottom="0.13888888888888901" header="0" footer="0"/>
  <pageSetup orientation="portrait" useFirstPageNumber="1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="80" zoomScaleNormal="80" workbookViewId="0">
      <selection activeCell="A2" sqref="A2"/>
    </sheetView>
  </sheetViews>
  <sheetFormatPr baseColWidth="10" defaultColWidth="8.875" defaultRowHeight="14.25"/>
  <cols>
    <col min="1" max="1" width="31.125" customWidth="1"/>
    <col min="2" max="2" width="10.5" customWidth="1"/>
    <col min="3" max="3" width="23.125" customWidth="1"/>
    <col min="4" max="6" width="17.625" customWidth="1"/>
  </cols>
  <sheetData>
    <row r="1" spans="1:7">
      <c r="A1" s="2" t="s">
        <v>33</v>
      </c>
      <c r="B1" s="2" t="s">
        <v>23</v>
      </c>
      <c r="C1" s="2" t="s">
        <v>2</v>
      </c>
      <c r="D1" s="2" t="s">
        <v>24</v>
      </c>
      <c r="E1" s="2" t="s">
        <v>25</v>
      </c>
      <c r="F1" s="2" t="s">
        <v>26</v>
      </c>
      <c r="G1" s="2" t="s">
        <v>5</v>
      </c>
    </row>
    <row r="2" spans="1:7">
      <c r="A2" s="3" t="s">
        <v>34</v>
      </c>
      <c r="B2" s="4">
        <v>1</v>
      </c>
      <c r="C2" t="s">
        <v>27</v>
      </c>
      <c r="D2" s="5" t="s">
        <v>28</v>
      </c>
      <c r="E2" s="6">
        <f>0.0308*5.051</f>
        <v>0.15557080000000001</v>
      </c>
      <c r="F2" s="5" t="s">
        <v>28</v>
      </c>
      <c r="G2" s="5" t="s">
        <v>28</v>
      </c>
    </row>
    <row r="3" spans="1:7">
      <c r="A3" s="3" t="s">
        <v>34</v>
      </c>
      <c r="B3" s="7">
        <v>1</v>
      </c>
      <c r="C3" t="s">
        <v>29</v>
      </c>
      <c r="D3" s="6">
        <f>91.053---90.949</f>
        <v>0.1039999999999992</v>
      </c>
      <c r="E3" s="6">
        <v>9.4999999999999998E-3</v>
      </c>
      <c r="F3" s="6">
        <f>+E3/$E$2*100</f>
        <v>6.1065444157901094</v>
      </c>
      <c r="G3" s="6">
        <f>+E3/D3*100</f>
        <v>9.1346153846154543</v>
      </c>
    </row>
    <row r="4" spans="1:7">
      <c r="A4" s="3" t="s">
        <v>34</v>
      </c>
      <c r="B4" s="7">
        <v>1</v>
      </c>
      <c r="C4" t="s">
        <v>30</v>
      </c>
      <c r="D4" s="5" t="s">
        <v>28</v>
      </c>
      <c r="E4" s="6">
        <v>1E-3</v>
      </c>
      <c r="F4" s="6">
        <f>+E4/$E$2*100</f>
        <v>0.64279414903053778</v>
      </c>
      <c r="G4" s="5" t="s">
        <v>28</v>
      </c>
    </row>
    <row r="5" spans="1:7">
      <c r="A5" s="3" t="s">
        <v>34</v>
      </c>
      <c r="B5" s="8">
        <v>2</v>
      </c>
      <c r="C5" t="s">
        <v>27</v>
      </c>
      <c r="D5" s="5" t="s">
        <v>28</v>
      </c>
      <c r="E5" s="6">
        <v>0.1678945</v>
      </c>
      <c r="F5" s="5" t="s">
        <v>28</v>
      </c>
      <c r="G5" s="5" t="s">
        <v>28</v>
      </c>
    </row>
    <row r="6" spans="1:7">
      <c r="A6" s="3" t="s">
        <v>34</v>
      </c>
      <c r="B6" s="7">
        <v>2</v>
      </c>
      <c r="C6" t="s">
        <v>29</v>
      </c>
      <c r="D6" s="6">
        <v>0.185</v>
      </c>
      <c r="E6" s="6">
        <v>1.2999999999999999E-2</v>
      </c>
      <c r="F6" s="6">
        <f>+E6/E5*100</f>
        <v>7.7429576311314543</v>
      </c>
      <c r="G6" s="6">
        <f>+E6/D6*100</f>
        <v>7.0270270270270272</v>
      </c>
    </row>
    <row r="7" spans="1:7">
      <c r="A7" s="3" t="s">
        <v>34</v>
      </c>
      <c r="B7" s="7">
        <v>2</v>
      </c>
      <c r="C7" t="s">
        <v>30</v>
      </c>
      <c r="D7" s="5" t="s">
        <v>28</v>
      </c>
      <c r="E7" s="6">
        <v>4.0000000000000001E-3</v>
      </c>
      <c r="F7" s="6">
        <f>+E7/E5*100</f>
        <v>2.3824485018866017</v>
      </c>
      <c r="G7" s="5" t="s">
        <v>28</v>
      </c>
    </row>
    <row r="8" spans="1:7">
      <c r="A8" s="3" t="s">
        <v>35</v>
      </c>
      <c r="B8" s="4">
        <v>1</v>
      </c>
      <c r="C8" t="s">
        <v>27</v>
      </c>
      <c r="D8" s="5" t="s">
        <v>28</v>
      </c>
      <c r="E8" s="6">
        <f>0.0385*5.045</f>
        <v>0.1942325</v>
      </c>
      <c r="F8" s="5" t="s">
        <v>28</v>
      </c>
      <c r="G8" s="5" t="s">
        <v>28</v>
      </c>
    </row>
    <row r="9" spans="1:7">
      <c r="A9" s="3" t="s">
        <v>35</v>
      </c>
      <c r="B9" s="7">
        <v>1</v>
      </c>
      <c r="C9" s="9" t="s">
        <v>31</v>
      </c>
      <c r="D9" s="6">
        <v>0.13200000000000001</v>
      </c>
      <c r="E9" s="6">
        <v>1.0999999999999999E-2</v>
      </c>
      <c r="F9" s="6">
        <f>+E9/$E$8*100</f>
        <v>5.6633158714427294</v>
      </c>
      <c r="G9" s="6">
        <f>+E9/D9*100</f>
        <v>8.3333333333333321</v>
      </c>
    </row>
    <row r="10" spans="1:7">
      <c r="A10" s="3" t="s">
        <v>35</v>
      </c>
      <c r="B10" s="10">
        <v>1</v>
      </c>
      <c r="C10" t="s">
        <v>32</v>
      </c>
      <c r="D10" s="6">
        <v>0.183</v>
      </c>
      <c r="E10" s="6">
        <f>0.12/0.167*0.01</f>
        <v>7.1856287425149691E-3</v>
      </c>
      <c r="F10" s="6">
        <f>+E10/$E$8*100</f>
        <v>3.699498663980008</v>
      </c>
      <c r="G10" s="6">
        <f>+E10/D10*100</f>
        <v>3.9265730833415136</v>
      </c>
    </row>
    <row r="11" spans="1:7">
      <c r="A11" s="3" t="s">
        <v>35</v>
      </c>
      <c r="B11" s="10">
        <v>1</v>
      </c>
      <c r="C11" t="s">
        <v>29</v>
      </c>
      <c r="D11" s="6">
        <v>0.10299999999999999</v>
      </c>
      <c r="E11" s="6">
        <v>4.7E-2</v>
      </c>
      <c r="F11" s="6">
        <f>+E11/$E$8*100</f>
        <v>24.197804177982572</v>
      </c>
      <c r="G11" s="6">
        <f>+E11/D11*100</f>
        <v>45.631067961165051</v>
      </c>
    </row>
    <row r="12" spans="1:7">
      <c r="A12" s="3" t="s">
        <v>35</v>
      </c>
      <c r="B12" s="10">
        <v>1</v>
      </c>
      <c r="C12" t="s">
        <v>30</v>
      </c>
      <c r="D12" s="5" t="s">
        <v>28</v>
      </c>
      <c r="E12" s="6">
        <v>1.5E-3</v>
      </c>
      <c r="F12" s="11">
        <f>+E12/E8*100</f>
        <v>0.77227034610582679</v>
      </c>
      <c r="G12" s="5" t="s">
        <v>28</v>
      </c>
    </row>
    <row r="13" spans="1:7">
      <c r="A13" s="3" t="s">
        <v>35</v>
      </c>
      <c r="B13" s="12">
        <v>2</v>
      </c>
      <c r="C13" t="s">
        <v>27</v>
      </c>
      <c r="D13" s="6">
        <v>5.0060000000000002</v>
      </c>
      <c r="E13" s="6">
        <f>0.0307*5.006</f>
        <v>0.15368420000000002</v>
      </c>
      <c r="F13" s="5" t="s">
        <v>28</v>
      </c>
      <c r="G13" s="5" t="s">
        <v>28</v>
      </c>
    </row>
    <row r="14" spans="1:7">
      <c r="A14" s="3" t="s">
        <v>35</v>
      </c>
      <c r="B14" s="7">
        <v>2</v>
      </c>
      <c r="C14" s="9" t="s">
        <v>31</v>
      </c>
      <c r="D14" s="6">
        <v>0.19900000000000001</v>
      </c>
      <c r="E14" s="6">
        <v>2.1000000000000001E-2</v>
      </c>
      <c r="F14" s="6">
        <f>+E14/$E$13*100</f>
        <v>13.664384497560581</v>
      </c>
      <c r="G14" s="6">
        <f>+E14/D14*100</f>
        <v>10.552763819095476</v>
      </c>
    </row>
    <row r="15" spans="1:7">
      <c r="A15" s="3" t="s">
        <v>35</v>
      </c>
      <c r="B15" s="10">
        <v>2</v>
      </c>
      <c r="C15" t="s">
        <v>32</v>
      </c>
      <c r="D15" s="6">
        <v>0.10100000000000001</v>
      </c>
      <c r="E15" s="6">
        <f>0.172/0.167*0.01</f>
        <v>1.029940119760479E-2</v>
      </c>
      <c r="F15" s="6">
        <f>+E15/$E$13*100</f>
        <v>6.7016656218432269</v>
      </c>
      <c r="G15" s="6">
        <f>+E15/D15*100</f>
        <v>10.197426928321573</v>
      </c>
    </row>
    <row r="16" spans="1:7">
      <c r="A16" s="3" t="s">
        <v>35</v>
      </c>
      <c r="B16" s="10">
        <v>2</v>
      </c>
      <c r="C16" t="s">
        <v>29</v>
      </c>
      <c r="D16" s="6">
        <v>0.124</v>
      </c>
      <c r="E16" s="6">
        <v>3.9E-2</v>
      </c>
      <c r="F16" s="6">
        <f>+E16/$E$13*100</f>
        <v>25.37671406689822</v>
      </c>
      <c r="G16" s="6">
        <f>+E16/D16*100</f>
        <v>31.451612903225808</v>
      </c>
    </row>
    <row r="17" spans="1:7">
      <c r="A17" s="3" t="s">
        <v>35</v>
      </c>
      <c r="B17" s="10">
        <v>2</v>
      </c>
      <c r="C17" t="s">
        <v>30</v>
      </c>
      <c r="D17" s="5" t="s">
        <v>28</v>
      </c>
      <c r="E17" s="6">
        <v>1.1999999999999999E-3</v>
      </c>
      <c r="F17" s="13">
        <f>+E17/E13*100</f>
        <v>0.78082197128917596</v>
      </c>
      <c r="G17" s="5" t="s">
        <v>28</v>
      </c>
    </row>
    <row r="18" spans="1:7">
      <c r="A18" s="3" t="s">
        <v>36</v>
      </c>
      <c r="B18" s="4">
        <v>1</v>
      </c>
      <c r="C18" t="s">
        <v>27</v>
      </c>
      <c r="D18" s="5" t="s">
        <v>28</v>
      </c>
      <c r="E18" s="6">
        <v>0.251</v>
      </c>
      <c r="F18" s="5" t="s">
        <v>28</v>
      </c>
      <c r="G18" s="5" t="s">
        <v>28</v>
      </c>
    </row>
    <row r="19" spans="1:7">
      <c r="A19" s="3" t="s">
        <v>36</v>
      </c>
      <c r="B19" s="10">
        <v>1</v>
      </c>
      <c r="C19" t="s">
        <v>29</v>
      </c>
      <c r="D19" s="6">
        <v>0.36699999999999999</v>
      </c>
      <c r="E19" s="6">
        <f>0.11+0.021</f>
        <v>0.13100000000000001</v>
      </c>
      <c r="F19" s="6">
        <f>+E19/$E$18*100</f>
        <v>52.191235059760956</v>
      </c>
      <c r="G19" s="6">
        <f>+E19/D19*100</f>
        <v>35.694822888283376</v>
      </c>
    </row>
    <row r="20" spans="1:7">
      <c r="A20" s="3" t="s">
        <v>36</v>
      </c>
      <c r="B20" s="10">
        <v>1</v>
      </c>
      <c r="C20" t="s">
        <v>30</v>
      </c>
      <c r="D20" s="5" t="s">
        <v>28</v>
      </c>
      <c r="E20" s="6">
        <v>8.0000000000000002E-3</v>
      </c>
      <c r="F20" s="6">
        <f>+E20/$E$18*100</f>
        <v>3.1872509960159361</v>
      </c>
      <c r="G20" s="5" t="s">
        <v>28</v>
      </c>
    </row>
    <row r="21" spans="1:7">
      <c r="A21" s="3" t="s">
        <v>36</v>
      </c>
      <c r="B21" s="12">
        <v>2</v>
      </c>
      <c r="C21" t="s">
        <v>27</v>
      </c>
      <c r="D21" s="5" t="s">
        <v>28</v>
      </c>
      <c r="E21" s="6">
        <v>0.27400000000000002</v>
      </c>
      <c r="F21" s="5" t="s">
        <v>28</v>
      </c>
      <c r="G21" s="5" t="s">
        <v>28</v>
      </c>
    </row>
    <row r="22" spans="1:7">
      <c r="A22" s="3" t="s">
        <v>36</v>
      </c>
      <c r="B22" s="10">
        <v>2</v>
      </c>
      <c r="C22" t="s">
        <v>29</v>
      </c>
      <c r="D22" s="6">
        <v>0.33</v>
      </c>
      <c r="E22" s="6">
        <v>0.10100000000000001</v>
      </c>
      <c r="F22" s="6">
        <f>+E22/$E$21*100</f>
        <v>36.861313868613138</v>
      </c>
      <c r="G22" s="6">
        <f>+E22/$D$22*100</f>
        <v>30.606060606060609</v>
      </c>
    </row>
    <row r="23" spans="1:7">
      <c r="A23" s="3" t="s">
        <v>36</v>
      </c>
      <c r="B23" s="10">
        <v>2</v>
      </c>
      <c r="C23" t="s">
        <v>30</v>
      </c>
      <c r="D23" s="5" t="s">
        <v>28</v>
      </c>
      <c r="E23" s="6">
        <v>5.0000000000000001E-3</v>
      </c>
      <c r="F23" s="6">
        <f>+E23/$E$21*100</f>
        <v>1.824817518248175</v>
      </c>
      <c r="G23" s="5" t="s">
        <v>28</v>
      </c>
    </row>
    <row r="24" spans="1:7">
      <c r="A24" s="3" t="s">
        <v>37</v>
      </c>
      <c r="B24" s="4">
        <v>1</v>
      </c>
      <c r="C24" t="s">
        <v>27</v>
      </c>
      <c r="D24" s="5" t="s">
        <v>28</v>
      </c>
      <c r="E24" s="6">
        <v>1.0289999999999999</v>
      </c>
      <c r="F24" s="5" t="s">
        <v>28</v>
      </c>
      <c r="G24" s="5" t="s">
        <v>28</v>
      </c>
    </row>
    <row r="25" spans="1:7">
      <c r="A25" s="3" t="s">
        <v>37</v>
      </c>
      <c r="B25" s="12">
        <v>1</v>
      </c>
      <c r="C25" t="s">
        <v>29</v>
      </c>
      <c r="D25" s="6">
        <v>1.3480000000000001</v>
      </c>
      <c r="E25" s="6">
        <v>0.77400000000000002</v>
      </c>
      <c r="F25" s="6">
        <f>+E25/E24*100</f>
        <v>75.218658892128289</v>
      </c>
      <c r="G25" s="6">
        <f>+E25/D25*100</f>
        <v>57.418397626112764</v>
      </c>
    </row>
    <row r="26" spans="1:7">
      <c r="A26" s="3" t="s">
        <v>37</v>
      </c>
      <c r="B26" s="12">
        <v>1</v>
      </c>
      <c r="C26" t="s">
        <v>30</v>
      </c>
      <c r="D26" s="5" t="s">
        <v>28</v>
      </c>
      <c r="E26" s="6">
        <v>0.02</v>
      </c>
      <c r="F26" s="6">
        <f>+E26/E24*100</f>
        <v>1.9436345966958215</v>
      </c>
      <c r="G26" s="6"/>
    </row>
    <row r="27" spans="1:7">
      <c r="A27" s="3" t="s">
        <v>37</v>
      </c>
      <c r="B27" s="12">
        <v>2</v>
      </c>
      <c r="C27" t="s">
        <v>27</v>
      </c>
      <c r="D27" s="5" t="s">
        <v>28</v>
      </c>
      <c r="E27" s="6">
        <v>0.91200000000000003</v>
      </c>
      <c r="F27" s="5" t="s">
        <v>28</v>
      </c>
      <c r="G27" s="5" t="s">
        <v>28</v>
      </c>
    </row>
    <row r="28" spans="1:7">
      <c r="A28" s="3" t="s">
        <v>37</v>
      </c>
      <c r="B28" s="12">
        <v>2</v>
      </c>
      <c r="C28" t="s">
        <v>29</v>
      </c>
      <c r="D28" s="6">
        <v>1.175</v>
      </c>
      <c r="E28" s="6">
        <v>0.47199999999999998</v>
      </c>
      <c r="F28" s="6">
        <f>+E28/E27*100</f>
        <v>51.754385964912274</v>
      </c>
      <c r="G28" s="6">
        <f>+F28/D28</f>
        <v>44.046285927584911</v>
      </c>
    </row>
    <row r="29" spans="1:7">
      <c r="A29" s="3" t="s">
        <v>37</v>
      </c>
      <c r="B29" s="12">
        <v>2</v>
      </c>
      <c r="C29" t="s">
        <v>30</v>
      </c>
      <c r="D29" s="5" t="s">
        <v>28</v>
      </c>
      <c r="E29" s="6">
        <v>0.02</v>
      </c>
      <c r="F29" s="6">
        <f>+E29/$E$27*100</f>
        <v>2.1929824561403506</v>
      </c>
      <c r="G29" s="5" t="s">
        <v>28</v>
      </c>
    </row>
  </sheetData>
  <pageMargins left="0.7" right="0.7" top="0.3" bottom="0.3" header="0.51180555555555496" footer="0.51180555555555496"/>
  <pageSetup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Laptop</cp:lastModifiedBy>
  <cp:revision>26</cp:revision>
  <dcterms:created xsi:type="dcterms:W3CDTF">2019-12-25T10:45:33Z</dcterms:created>
  <dcterms:modified xsi:type="dcterms:W3CDTF">2020-04-01T14:15:41Z</dcterms:modified>
  <dc:language>en-US</dc:language>
</cp:coreProperties>
</file>