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dericoglancszpigel/Desktop/"/>
    </mc:Choice>
  </mc:AlternateContent>
  <xr:revisionPtr revIDLastSave="0" documentId="13_ncr:1_{2EA4EF47-7506-604D-A921-4868D9416344}" xr6:coauthVersionLast="45" xr6:coauthVersionMax="45" xr10:uidLastSave="{00000000-0000-0000-0000-000000000000}"/>
  <bookViews>
    <workbookView xWindow="0" yWindow="460" windowWidth="20740" windowHeight="11160" xr2:uid="{00000000-000D-0000-FFFF-FFFF00000000}"/>
  </bookViews>
  <sheets>
    <sheet name="iris" sheetId="1" r:id="rId1"/>
    <sheet name="Solver" sheetId="2" r:id="rId2"/>
    <sheet name="Backprop" sheetId="4" r:id="rId3"/>
    <sheet name="Clusters" sheetId="3" r:id="rId4"/>
  </sheets>
  <definedNames>
    <definedName name="Clusnew">Clusters!$R$2:$R$76</definedName>
    <definedName name="Cluster0">Clusters!$L$2:$L$76</definedName>
    <definedName name="L1N1">Solver!$B$2:$F$2</definedName>
    <definedName name="L1N2">Solver!$B$3:$F$3</definedName>
    <definedName name="L1w">Solver!$B$2:$F$3</definedName>
    <definedName name="L1w_B">Backprop!$B$2:$F$3</definedName>
    <definedName name="L2N1">Solver!$B$7:$D$7</definedName>
    <definedName name="L2N2">Solver!$B$8:$D$8</definedName>
    <definedName name="L2N3">Solver!$B$9:$D$9</definedName>
    <definedName name="L2w">Solver!$B$7:$D$9</definedName>
    <definedName name="L2w_B">Backprop!$B$7:$D$9</definedName>
    <definedName name="MHL">Solver!$B$2:$F$3</definedName>
    <definedName name="MOL">Solver!$B$7:$D$9</definedName>
    <definedName name="solver_adj" localSheetId="1" hidden="1">Solver!$B$2:$F$3</definedName>
    <definedName name="solver_cvg" localSheetId="3" hidden="1">"0,0001"</definedName>
    <definedName name="solver_cvg" localSheetId="1" hidden="1">"""""""""""""""""""""""""""""""""""""""""""""""""""""""""""""""""""""""""""""""""""""""""""""""""""""""""""""""""""""""""""""""0,0001"""""""""""""""""""""""""""""""""""""""""""""""""""""""""""""""""""""""""""""""""""""""""""""""""""""""""""""""""""""""""""""""</definedName>
    <definedName name="solver_drv" localSheetId="3" hidden="1">1</definedName>
    <definedName name="solver_drv" localSheetId="1" hidden="1">1</definedName>
    <definedName name="solver_eng" localSheetId="3" hidden="1">1</definedName>
    <definedName name="solver_eng" localSheetId="1" hidden="1">1</definedName>
    <definedName name="solver_est" localSheetId="3" hidden="1">1</definedName>
    <definedName name="solver_est" localSheetId="1" hidden="1">1</definedName>
    <definedName name="solver_itr" localSheetId="3" hidden="1">2147483647</definedName>
    <definedName name="solver_itr" localSheetId="1" hidden="1">2147483647</definedName>
    <definedName name="solver_lhs1" localSheetId="1" hidden="1">Solver!$B$2:$F$3</definedName>
    <definedName name="solver_lhs2" localSheetId="1" hidden="1">Solver!$B$2:$F$3</definedName>
    <definedName name="solver_mip" localSheetId="3" hidden="1">2147483647</definedName>
    <definedName name="solver_mip" localSheetId="1" hidden="1">2147483647</definedName>
    <definedName name="solver_mni" localSheetId="3" hidden="1">30</definedName>
    <definedName name="solver_mni" localSheetId="1" hidden="1">30</definedName>
    <definedName name="solver_mrt" localSheetId="3" hidden="1">"0,075"</definedName>
    <definedName name="solver_mrt" localSheetId="1" hidden="1">"""""""""""""""""""""""""""""""""""""""""""""""""""""""""""""""""""""""""""""""""""""""""""""""""""""""""""""""""""""""""""""""0,075"""""""""""""""""""""""""""""""""""""""""""""""""""""""""""""""""""""""""""""""""""""""""""""""""""""""""""""""""""""""""""""""</definedName>
    <definedName name="solver_msl" localSheetId="3" hidden="1">2</definedName>
    <definedName name="solver_msl" localSheetId="1" hidden="1">2</definedName>
    <definedName name="solver_neg" localSheetId="3" hidden="1">1</definedName>
    <definedName name="solver_neg" localSheetId="1" hidden="1">2</definedName>
    <definedName name="solver_nod" localSheetId="3" hidden="1">2147483647</definedName>
    <definedName name="solver_nod" localSheetId="1" hidden="1">2147483647</definedName>
    <definedName name="solver_num" localSheetId="3" hidden="1">0</definedName>
    <definedName name="solver_num" localSheetId="1" hidden="1">0</definedName>
    <definedName name="solver_nwt" localSheetId="3" hidden="1">1</definedName>
    <definedName name="solver_nwt" localSheetId="1" hidden="1">1</definedName>
    <definedName name="solver_opt" localSheetId="3" hidden="1">Clusters!#REF!</definedName>
    <definedName name="solver_opt" localSheetId="1" hidden="1">Solver!$AF$7</definedName>
    <definedName name="solver_pre" localSheetId="3" hidden="1">"0,000001"</definedName>
    <definedName name="solver_pre" localSheetId="1" hidden="1">"""""""""""""""""""""""""""""""""""""""""""""""""""""""""""""""""""""""""""""""""""""""""""""""""""""""""""""""""""""""""""""""0,000001"""""""""""""""""""""""""""""""""""""""""""""""""""""""""""""""""""""""""""""""""""""""""""""""""""""""""""""""""""""""""""""""</definedName>
    <definedName name="solver_rbv" localSheetId="3" hidden="1">1</definedName>
    <definedName name="solver_rbv" localSheetId="1" hidden="1">2</definedName>
    <definedName name="solver_rel1" localSheetId="1" hidden="1">3</definedName>
    <definedName name="solver_rel2" localSheetId="1" hidden="1">3</definedName>
    <definedName name="solver_rhs1" localSheetId="1" hidden="1">-20</definedName>
    <definedName name="solver_rhs2" localSheetId="1" hidden="1">-20</definedName>
    <definedName name="solver_rlx" localSheetId="3" hidden="1">2</definedName>
    <definedName name="solver_rlx" localSheetId="1" hidden="1">2</definedName>
    <definedName name="solver_rsd" localSheetId="3" hidden="1">0</definedName>
    <definedName name="solver_rsd" localSheetId="1" hidden="1">0</definedName>
    <definedName name="solver_scl" localSheetId="3" hidden="1">1</definedName>
    <definedName name="solver_scl" localSheetId="1" hidden="1">2</definedName>
    <definedName name="solver_sho" localSheetId="3" hidden="1">2</definedName>
    <definedName name="solver_sho" localSheetId="1" hidden="1">2</definedName>
    <definedName name="solver_ssz" localSheetId="3" hidden="1">100</definedName>
    <definedName name="solver_ssz" localSheetId="1" hidden="1">0</definedName>
    <definedName name="solver_tim" localSheetId="3" hidden="1">2147483647</definedName>
    <definedName name="solver_tim" localSheetId="1" hidden="1">2147483647</definedName>
    <definedName name="solver_tol" localSheetId="3" hidden="1">0.01</definedName>
    <definedName name="solver_tol" localSheetId="1" hidden="1">1</definedName>
    <definedName name="solver_typ" localSheetId="3" hidden="1">2</definedName>
    <definedName name="solver_typ" localSheetId="1" hidden="1">2</definedName>
    <definedName name="solver_val" localSheetId="3" hidden="1">0</definedName>
    <definedName name="solver_val" localSheetId="1" hidden="1">0</definedName>
    <definedName name="solver_ver" localSheetId="3" hidden="1">3</definedName>
    <definedName name="solver_ver" localSheetId="1" hidden="1">3</definedName>
    <definedName name="XPRIME">Solver!$C$13:$G$87</definedName>
  </definedNames>
  <calcPr calcId="191029" iterate="1"/>
</workbook>
</file>

<file path=xl/calcChain.xml><?xml version="1.0" encoding="utf-8"?>
<calcChain xmlns="http://schemas.openxmlformats.org/spreadsheetml/2006/main">
  <c r="I143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4" i="1"/>
  <c r="I145" i="1"/>
  <c r="I146" i="1"/>
  <c r="I147" i="1"/>
  <c r="I148" i="1"/>
  <c r="I149" i="1"/>
  <c r="I150" i="1"/>
  <c r="I151" i="1"/>
  <c r="I2" i="1"/>
  <c r="C76" i="3" l="1" a="1"/>
  <c r="G76" i="3" s="1"/>
  <c r="A76" i="3"/>
  <c r="C75" i="3" a="1"/>
  <c r="F75" i="3" s="1"/>
  <c r="A75" i="3"/>
  <c r="C74" i="3" a="1"/>
  <c r="G74" i="3" s="1"/>
  <c r="A74" i="3"/>
  <c r="C73" i="3" a="1"/>
  <c r="F73" i="3" s="1"/>
  <c r="A73" i="3"/>
  <c r="C72" i="3" a="1"/>
  <c r="E72" i="3" s="1"/>
  <c r="A72" i="3"/>
  <c r="C71" i="3" a="1"/>
  <c r="D71" i="3" s="1"/>
  <c r="A71" i="3"/>
  <c r="C70" i="3" a="1"/>
  <c r="D70" i="3" s="1"/>
  <c r="A70" i="3"/>
  <c r="C69" i="3" a="1"/>
  <c r="D69" i="3" s="1"/>
  <c r="A69" i="3"/>
  <c r="C68" i="3" a="1"/>
  <c r="G68" i="3" s="1"/>
  <c r="A68" i="3"/>
  <c r="C67" i="3" a="1"/>
  <c r="F67" i="3" s="1"/>
  <c r="A67" i="3"/>
  <c r="C66" i="3" a="1"/>
  <c r="G66" i="3" s="1"/>
  <c r="A66" i="3"/>
  <c r="C65" i="3" a="1"/>
  <c r="F65" i="3" s="1"/>
  <c r="A65" i="3"/>
  <c r="C64" i="3" a="1"/>
  <c r="F64" i="3" s="1"/>
  <c r="A64" i="3"/>
  <c r="C63" i="3" a="1"/>
  <c r="D63" i="3" s="1"/>
  <c r="A63" i="3"/>
  <c r="C62" i="3" a="1"/>
  <c r="D62" i="3" s="1"/>
  <c r="A62" i="3"/>
  <c r="C61" i="3" a="1"/>
  <c r="F61" i="3" s="1"/>
  <c r="A61" i="3"/>
  <c r="C60" i="3" a="1"/>
  <c r="G60" i="3" s="1"/>
  <c r="A60" i="3"/>
  <c r="C59" i="3" a="1"/>
  <c r="F59" i="3" s="1"/>
  <c r="A59" i="3"/>
  <c r="C58" i="3" a="1"/>
  <c r="G58" i="3" s="1"/>
  <c r="A58" i="3"/>
  <c r="C57" i="3" a="1"/>
  <c r="G57" i="3" s="1"/>
  <c r="A57" i="3"/>
  <c r="C56" i="3" a="1"/>
  <c r="F56" i="3" s="1"/>
  <c r="A56" i="3"/>
  <c r="C55" i="3" a="1"/>
  <c r="E55" i="3" s="1"/>
  <c r="A55" i="3"/>
  <c r="C54" i="3" a="1"/>
  <c r="D54" i="3" s="1"/>
  <c r="A54" i="3"/>
  <c r="C53" i="3" a="1"/>
  <c r="C53" i="3" s="1"/>
  <c r="A53" i="3"/>
  <c r="C52" i="3" a="1"/>
  <c r="G52" i="3" s="1"/>
  <c r="A52" i="3"/>
  <c r="C51" i="3" a="1"/>
  <c r="F51" i="3" s="1"/>
  <c r="A51" i="3"/>
  <c r="C50" i="3" a="1"/>
  <c r="G50" i="3" s="1"/>
  <c r="A50" i="3"/>
  <c r="C49" i="3" a="1"/>
  <c r="G49" i="3" s="1"/>
  <c r="A49" i="3"/>
  <c r="C48" i="3" a="1"/>
  <c r="F48" i="3" s="1"/>
  <c r="A48" i="3"/>
  <c r="C47" i="3" a="1"/>
  <c r="E47" i="3" s="1"/>
  <c r="A47" i="3"/>
  <c r="C46" i="3" a="1"/>
  <c r="D46" i="3" s="1"/>
  <c r="A46" i="3"/>
  <c r="C45" i="3" a="1"/>
  <c r="C45" i="3" s="1"/>
  <c r="A45" i="3"/>
  <c r="C44" i="3" a="1"/>
  <c r="G44" i="3" s="1"/>
  <c r="A44" i="3"/>
  <c r="C43" i="3" a="1"/>
  <c r="F43" i="3" s="1"/>
  <c r="A43" i="3"/>
  <c r="C42" i="3" a="1"/>
  <c r="G42" i="3" s="1"/>
  <c r="A42" i="3"/>
  <c r="C41" i="3" a="1"/>
  <c r="G41" i="3" s="1"/>
  <c r="A41" i="3"/>
  <c r="C40" i="3" a="1"/>
  <c r="F40" i="3" s="1"/>
  <c r="A40" i="3"/>
  <c r="C39" i="3" a="1"/>
  <c r="E39" i="3" s="1"/>
  <c r="A39" i="3"/>
  <c r="C38" i="3" a="1"/>
  <c r="D38" i="3" s="1"/>
  <c r="A38" i="3"/>
  <c r="C37" i="3" a="1"/>
  <c r="C37" i="3" s="1"/>
  <c r="A37" i="3"/>
  <c r="C36" i="3" a="1"/>
  <c r="G36" i="3" s="1"/>
  <c r="A36" i="3"/>
  <c r="C35" i="3" a="1"/>
  <c r="F35" i="3" s="1"/>
  <c r="A35" i="3"/>
  <c r="C34" i="3" a="1"/>
  <c r="G34" i="3" s="1"/>
  <c r="A34" i="3"/>
  <c r="C33" i="3" a="1"/>
  <c r="G33" i="3" s="1"/>
  <c r="A33" i="3"/>
  <c r="C32" i="3" a="1"/>
  <c r="F32" i="3" s="1"/>
  <c r="A32" i="3"/>
  <c r="C31" i="3" a="1"/>
  <c r="E31" i="3" s="1"/>
  <c r="A31" i="3"/>
  <c r="C30" i="3" a="1"/>
  <c r="D30" i="3" s="1"/>
  <c r="A30" i="3"/>
  <c r="C29" i="3" a="1"/>
  <c r="C29" i="3" s="1"/>
  <c r="A29" i="3"/>
  <c r="C28" i="3" a="1"/>
  <c r="G28" i="3" s="1"/>
  <c r="A28" i="3"/>
  <c r="C27" i="3" a="1"/>
  <c r="F27" i="3" s="1"/>
  <c r="A27" i="3"/>
  <c r="C26" i="3" a="1"/>
  <c r="G26" i="3" s="1"/>
  <c r="A26" i="3"/>
  <c r="C25" i="3" a="1"/>
  <c r="G25" i="3" s="1"/>
  <c r="A25" i="3"/>
  <c r="C24" i="3" a="1"/>
  <c r="F24" i="3" s="1"/>
  <c r="A24" i="3"/>
  <c r="C23" i="3" a="1"/>
  <c r="E23" i="3" s="1"/>
  <c r="A23" i="3"/>
  <c r="C22" i="3" a="1"/>
  <c r="D22" i="3" s="1"/>
  <c r="A22" i="3"/>
  <c r="C21" i="3" a="1"/>
  <c r="C21" i="3" s="1"/>
  <c r="A21" i="3"/>
  <c r="C20" i="3" a="1"/>
  <c r="G20" i="3" s="1"/>
  <c r="A20" i="3"/>
  <c r="C19" i="3" a="1"/>
  <c r="F19" i="3" s="1"/>
  <c r="A19" i="3"/>
  <c r="C18" i="3" a="1"/>
  <c r="G18" i="3" s="1"/>
  <c r="A18" i="3"/>
  <c r="C17" i="3" a="1"/>
  <c r="G17" i="3" s="1"/>
  <c r="A17" i="3"/>
  <c r="C16" i="3" a="1"/>
  <c r="F16" i="3" s="1"/>
  <c r="A16" i="3"/>
  <c r="C15" i="3" a="1"/>
  <c r="E15" i="3" s="1"/>
  <c r="A15" i="3"/>
  <c r="C14" i="3" a="1"/>
  <c r="D14" i="3" s="1"/>
  <c r="A14" i="3"/>
  <c r="C13" i="3" a="1"/>
  <c r="C13" i="3" s="1"/>
  <c r="A13" i="3"/>
  <c r="C12" i="3" a="1"/>
  <c r="G12" i="3" s="1"/>
  <c r="A12" i="3"/>
  <c r="C11" i="3" a="1"/>
  <c r="F11" i="3" s="1"/>
  <c r="A11" i="3"/>
  <c r="C10" i="3" a="1"/>
  <c r="G10" i="3" s="1"/>
  <c r="A10" i="3"/>
  <c r="C9" i="3" a="1"/>
  <c r="G9" i="3" s="1"/>
  <c r="A9" i="3"/>
  <c r="C8" i="3" a="1"/>
  <c r="F8" i="3" s="1"/>
  <c r="A8" i="3"/>
  <c r="C7" i="3" a="1"/>
  <c r="E7" i="3" s="1"/>
  <c r="A7" i="3"/>
  <c r="C6" i="3" a="1"/>
  <c r="D6" i="3" s="1"/>
  <c r="A6" i="3"/>
  <c r="C5" i="3" a="1"/>
  <c r="C5" i="3" s="1"/>
  <c r="A5" i="3"/>
  <c r="C4" i="3" a="1"/>
  <c r="G4" i="3" s="1"/>
  <c r="A4" i="3"/>
  <c r="C3" i="3" a="1"/>
  <c r="F3" i="3" s="1"/>
  <c r="A3" i="3"/>
  <c r="C2" i="3" a="1"/>
  <c r="E2" i="3" s="1"/>
  <c r="A2" i="3"/>
  <c r="D87" i="4" a="1"/>
  <c r="E87" i="4" s="1"/>
  <c r="A87" i="4"/>
  <c r="D86" i="4" a="1"/>
  <c r="H86" i="4" s="1"/>
  <c r="A86" i="4"/>
  <c r="D85" i="4" a="1"/>
  <c r="H85" i="4" s="1"/>
  <c r="A85" i="4"/>
  <c r="D84" i="4" a="1"/>
  <c r="E84" i="4" s="1"/>
  <c r="A84" i="4"/>
  <c r="D83" i="4" a="1"/>
  <c r="H83" i="4" s="1"/>
  <c r="A83" i="4"/>
  <c r="D82" i="4" a="1"/>
  <c r="D82" i="4" s="1"/>
  <c r="A82" i="4"/>
  <c r="D81" i="4" a="1"/>
  <c r="H81" i="4" s="1"/>
  <c r="A81" i="4"/>
  <c r="D80" i="4" a="1"/>
  <c r="H80" i="4" s="1"/>
  <c r="A80" i="4"/>
  <c r="D79" i="4" a="1"/>
  <c r="E79" i="4" s="1"/>
  <c r="A79" i="4"/>
  <c r="D78" i="4" a="1"/>
  <c r="H78" i="4" s="1"/>
  <c r="A78" i="4"/>
  <c r="D77" i="4" a="1"/>
  <c r="H77" i="4" s="1"/>
  <c r="A77" i="4"/>
  <c r="D76" i="4" a="1"/>
  <c r="E76" i="4" s="1"/>
  <c r="A76" i="4"/>
  <c r="D75" i="4" a="1"/>
  <c r="D75" i="4" s="1"/>
  <c r="A75" i="4"/>
  <c r="D74" i="4" a="1"/>
  <c r="H74" i="4" s="1"/>
  <c r="A74" i="4"/>
  <c r="D73" i="4" a="1"/>
  <c r="H73" i="4" s="1"/>
  <c r="A73" i="4"/>
  <c r="D72" i="4" a="1"/>
  <c r="H72" i="4" s="1"/>
  <c r="A72" i="4"/>
  <c r="D71" i="4" a="1"/>
  <c r="A71" i="4"/>
  <c r="D70" i="4" a="1"/>
  <c r="H70" i="4" s="1"/>
  <c r="A70" i="4"/>
  <c r="D69" i="4" a="1"/>
  <c r="F69" i="4" s="1"/>
  <c r="A69" i="4"/>
  <c r="D68" i="4" a="1"/>
  <c r="E68" i="4" s="1"/>
  <c r="A68" i="4"/>
  <c r="D67" i="4" a="1"/>
  <c r="G67" i="4" s="1"/>
  <c r="A67" i="4"/>
  <c r="D66" i="4" a="1"/>
  <c r="H66" i="4" s="1"/>
  <c r="A66" i="4"/>
  <c r="D65" i="4" a="1"/>
  <c r="H65" i="4" s="1"/>
  <c r="A65" i="4"/>
  <c r="D64" i="4" a="1"/>
  <c r="F64" i="4" s="1"/>
  <c r="A64" i="4"/>
  <c r="D63" i="4" a="1"/>
  <c r="A63" i="4"/>
  <c r="D62" i="4" a="1"/>
  <c r="D62" i="4" s="1"/>
  <c r="A62" i="4"/>
  <c r="D61" i="4" a="1"/>
  <c r="G61" i="4" s="1"/>
  <c r="A61" i="4"/>
  <c r="D60" i="4" a="1"/>
  <c r="A60" i="4"/>
  <c r="D59" i="4" a="1"/>
  <c r="E59" i="4" s="1"/>
  <c r="A59" i="4"/>
  <c r="D58" i="4" a="1"/>
  <c r="E58" i="4" s="1"/>
  <c r="A58" i="4"/>
  <c r="D57" i="4" a="1"/>
  <c r="H57" i="4" s="1"/>
  <c r="A57" i="4"/>
  <c r="D56" i="4" a="1"/>
  <c r="H56" i="4" s="1"/>
  <c r="A56" i="4"/>
  <c r="D55" i="4" a="1"/>
  <c r="H55" i="4" s="1"/>
  <c r="A55" i="4"/>
  <c r="D54" i="4" a="1"/>
  <c r="A54" i="4"/>
  <c r="D53" i="4" a="1"/>
  <c r="D53" i="4" s="1"/>
  <c r="A53" i="4"/>
  <c r="D52" i="4" a="1"/>
  <c r="H52" i="4" s="1"/>
  <c r="A52" i="4"/>
  <c r="D51" i="4" a="1"/>
  <c r="F51" i="4" s="1"/>
  <c r="A51" i="4"/>
  <c r="D50" i="4" a="1"/>
  <c r="E50" i="4" s="1"/>
  <c r="A50" i="4"/>
  <c r="D49" i="4" a="1"/>
  <c r="G49" i="4" s="1"/>
  <c r="A49" i="4"/>
  <c r="D48" i="4" a="1"/>
  <c r="H48" i="4" s="1"/>
  <c r="A48" i="4"/>
  <c r="D47" i="4" a="1"/>
  <c r="G47" i="4" s="1"/>
  <c r="A47" i="4"/>
  <c r="D46" i="4" a="1"/>
  <c r="D46" i="4" s="1"/>
  <c r="A46" i="4"/>
  <c r="D45" i="4" a="1"/>
  <c r="D45" i="4" s="1"/>
  <c r="A45" i="4"/>
  <c r="D44" i="4" a="1"/>
  <c r="F44" i="4" s="1"/>
  <c r="A44" i="4"/>
  <c r="D43" i="4" a="1"/>
  <c r="E43" i="4" s="1"/>
  <c r="A43" i="4"/>
  <c r="D42" i="4" a="1"/>
  <c r="E42" i="4" s="1"/>
  <c r="A42" i="4"/>
  <c r="D41" i="4" a="1"/>
  <c r="G41" i="4" s="1"/>
  <c r="A41" i="4"/>
  <c r="D40" i="4" a="1"/>
  <c r="H40" i="4" s="1"/>
  <c r="A40" i="4"/>
  <c r="D39" i="4" a="1"/>
  <c r="D39" i="4" s="1"/>
  <c r="A39" i="4"/>
  <c r="D38" i="4" a="1"/>
  <c r="E38" i="4" s="1"/>
  <c r="A38" i="4"/>
  <c r="D37" i="4" a="1"/>
  <c r="F37" i="4" s="1"/>
  <c r="A37" i="4"/>
  <c r="D36" i="4" a="1"/>
  <c r="H36" i="4" s="1"/>
  <c r="A36" i="4"/>
  <c r="D35" i="4" a="1"/>
  <c r="F35" i="4" s="1"/>
  <c r="A35" i="4"/>
  <c r="D34" i="4" a="1"/>
  <c r="E34" i="4" s="1"/>
  <c r="A34" i="4"/>
  <c r="D33" i="4" a="1"/>
  <c r="D33" i="4" s="1"/>
  <c r="A33" i="4"/>
  <c r="D32" i="4" a="1"/>
  <c r="H32" i="4" s="1"/>
  <c r="A32" i="4"/>
  <c r="D31" i="4" a="1"/>
  <c r="H31" i="4" s="1"/>
  <c r="A31" i="4"/>
  <c r="D30" i="4" a="1"/>
  <c r="H30" i="4" s="1"/>
  <c r="A30" i="4"/>
  <c r="D29" i="4" a="1"/>
  <c r="E29" i="4" s="1"/>
  <c r="A29" i="4"/>
  <c r="D28" i="4" a="1"/>
  <c r="D28" i="4" s="1"/>
  <c r="A28" i="4"/>
  <c r="D27" i="4" a="1"/>
  <c r="E27" i="4" s="1"/>
  <c r="A27" i="4"/>
  <c r="D26" i="4" a="1"/>
  <c r="H26" i="4" s="1"/>
  <c r="A26" i="4"/>
  <c r="D25" i="4" a="1"/>
  <c r="A25" i="4"/>
  <c r="D24" i="4" a="1"/>
  <c r="F24" i="4" s="1"/>
  <c r="A24" i="4"/>
  <c r="D23" i="4" a="1"/>
  <c r="G23" i="4" s="1"/>
  <c r="A23" i="4"/>
  <c r="D22" i="4" a="1"/>
  <c r="G22" i="4" s="1"/>
  <c r="A22" i="4"/>
  <c r="D21" i="4" a="1"/>
  <c r="H21" i="4" s="1"/>
  <c r="A21" i="4"/>
  <c r="D20" i="4" a="1"/>
  <c r="E20" i="4" s="1"/>
  <c r="A20" i="4"/>
  <c r="D19" i="4" a="1"/>
  <c r="H19" i="4" s="1"/>
  <c r="A19" i="4"/>
  <c r="D18" i="4" a="1"/>
  <c r="H18" i="4" s="1"/>
  <c r="A18" i="4"/>
  <c r="D17" i="4" a="1"/>
  <c r="F17" i="4" s="1"/>
  <c r="A17" i="4"/>
  <c r="D16" i="4" a="1"/>
  <c r="G16" i="4" s="1"/>
  <c r="A16" i="4"/>
  <c r="D15" i="4" a="1"/>
  <c r="D15" i="4" s="1"/>
  <c r="A15" i="4"/>
  <c r="D14" i="4" a="1"/>
  <c r="A14" i="4"/>
  <c r="D13" i="4" a="1"/>
  <c r="A13" i="4"/>
  <c r="D29" i="3" l="1"/>
  <c r="D72" i="3"/>
  <c r="G61" i="3"/>
  <c r="D56" i="3"/>
  <c r="F39" i="3"/>
  <c r="C47" i="3"/>
  <c r="G29" i="3"/>
  <c r="E33" i="3"/>
  <c r="G65" i="3"/>
  <c r="F69" i="3"/>
  <c r="E41" i="3"/>
  <c r="G59" i="3"/>
  <c r="G69" i="3"/>
  <c r="C31" i="3"/>
  <c r="E49" i="3"/>
  <c r="C7" i="3"/>
  <c r="D21" i="3"/>
  <c r="G24" i="3"/>
  <c r="G56" i="3"/>
  <c r="G67" i="3"/>
  <c r="G21" i="3"/>
  <c r="F31" i="3"/>
  <c r="F34" i="3"/>
  <c r="C44" i="3"/>
  <c r="F47" i="3"/>
  <c r="F2" i="3"/>
  <c r="F12" i="3"/>
  <c r="G51" i="3"/>
  <c r="C61" i="3"/>
  <c r="C63" i="3"/>
  <c r="E71" i="3"/>
  <c r="E73" i="3"/>
  <c r="G2" i="3"/>
  <c r="E9" i="3"/>
  <c r="G16" i="3"/>
  <c r="G35" i="3"/>
  <c r="D61" i="3"/>
  <c r="E63" i="3"/>
  <c r="E69" i="3"/>
  <c r="F71" i="3"/>
  <c r="G73" i="3"/>
  <c r="E61" i="3"/>
  <c r="F63" i="3"/>
  <c r="G71" i="3"/>
  <c r="D8" i="3"/>
  <c r="F15" i="3"/>
  <c r="C20" i="3"/>
  <c r="G32" i="3"/>
  <c r="D40" i="3"/>
  <c r="D45" i="3"/>
  <c r="C55" i="3"/>
  <c r="E57" i="3"/>
  <c r="C76" i="3"/>
  <c r="G8" i="3"/>
  <c r="D13" i="3"/>
  <c r="C23" i="3"/>
  <c r="E25" i="3"/>
  <c r="G40" i="3"/>
  <c r="G45" i="3"/>
  <c r="F50" i="3"/>
  <c r="F55" i="3"/>
  <c r="C60" i="3"/>
  <c r="D64" i="3"/>
  <c r="F66" i="3"/>
  <c r="G3" i="3"/>
  <c r="G11" i="3"/>
  <c r="G13" i="3"/>
  <c r="F18" i="3"/>
  <c r="F23" i="3"/>
  <c r="C28" i="3"/>
  <c r="G43" i="3"/>
  <c r="D48" i="3"/>
  <c r="D53" i="3"/>
  <c r="G64" i="3"/>
  <c r="C69" i="3"/>
  <c r="F72" i="3"/>
  <c r="F74" i="3"/>
  <c r="D16" i="3"/>
  <c r="G48" i="3"/>
  <c r="G53" i="3"/>
  <c r="F58" i="3"/>
  <c r="C71" i="3"/>
  <c r="G72" i="3"/>
  <c r="F26" i="3"/>
  <c r="C36" i="3"/>
  <c r="C39" i="3"/>
  <c r="F4" i="3"/>
  <c r="F7" i="3"/>
  <c r="C12" i="3"/>
  <c r="G19" i="3"/>
  <c r="D24" i="3"/>
  <c r="E65" i="3"/>
  <c r="G75" i="3"/>
  <c r="F10" i="3"/>
  <c r="C15" i="3"/>
  <c r="E17" i="3"/>
  <c r="G27" i="3"/>
  <c r="D32" i="3"/>
  <c r="D37" i="3"/>
  <c r="F42" i="3"/>
  <c r="C52" i="3"/>
  <c r="C68" i="3"/>
  <c r="C4" i="3"/>
  <c r="D5" i="3"/>
  <c r="E6" i="3"/>
  <c r="E14" i="3"/>
  <c r="E22" i="3"/>
  <c r="E30" i="3"/>
  <c r="E38" i="3"/>
  <c r="E46" i="3"/>
  <c r="E54" i="3"/>
  <c r="E62" i="3"/>
  <c r="E70" i="3"/>
  <c r="C3" i="3"/>
  <c r="D4" i="3"/>
  <c r="E5" i="3"/>
  <c r="F6" i="3"/>
  <c r="G7" i="3"/>
  <c r="C11" i="3"/>
  <c r="D12" i="3"/>
  <c r="E13" i="3"/>
  <c r="F14" i="3"/>
  <c r="G15" i="3"/>
  <c r="C19" i="3"/>
  <c r="D20" i="3"/>
  <c r="E21" i="3"/>
  <c r="F22" i="3"/>
  <c r="G23" i="3"/>
  <c r="C27" i="3"/>
  <c r="D28" i="3"/>
  <c r="E29" i="3"/>
  <c r="F30" i="3"/>
  <c r="G31" i="3"/>
  <c r="C35" i="3"/>
  <c r="D36" i="3"/>
  <c r="E37" i="3"/>
  <c r="F38" i="3"/>
  <c r="G39" i="3"/>
  <c r="C43" i="3"/>
  <c r="D44" i="3"/>
  <c r="E45" i="3"/>
  <c r="F46" i="3"/>
  <c r="G47" i="3"/>
  <c r="C51" i="3"/>
  <c r="D52" i="3"/>
  <c r="E53" i="3"/>
  <c r="F54" i="3"/>
  <c r="G55" i="3"/>
  <c r="C59" i="3"/>
  <c r="D60" i="3"/>
  <c r="F62" i="3"/>
  <c r="G63" i="3"/>
  <c r="C67" i="3"/>
  <c r="D68" i="3"/>
  <c r="F70" i="3"/>
  <c r="C75" i="3"/>
  <c r="D76" i="3"/>
  <c r="C2" i="3"/>
  <c r="D3" i="3"/>
  <c r="E4" i="3"/>
  <c r="F5" i="3"/>
  <c r="G6" i="3"/>
  <c r="C10" i="3"/>
  <c r="D11" i="3"/>
  <c r="E12" i="3"/>
  <c r="F13" i="3"/>
  <c r="G14" i="3"/>
  <c r="C18" i="3"/>
  <c r="D19" i="3"/>
  <c r="E20" i="3"/>
  <c r="F21" i="3"/>
  <c r="G22" i="3"/>
  <c r="C26" i="3"/>
  <c r="D27" i="3"/>
  <c r="E28" i="3"/>
  <c r="F29" i="3"/>
  <c r="G30" i="3"/>
  <c r="C34" i="3"/>
  <c r="D35" i="3"/>
  <c r="E36" i="3"/>
  <c r="F37" i="3"/>
  <c r="G38" i="3"/>
  <c r="C42" i="3"/>
  <c r="D43" i="3"/>
  <c r="E44" i="3"/>
  <c r="F45" i="3"/>
  <c r="G46" i="3"/>
  <c r="C50" i="3"/>
  <c r="D51" i="3"/>
  <c r="E52" i="3"/>
  <c r="F53" i="3"/>
  <c r="G54" i="3"/>
  <c r="C58" i="3"/>
  <c r="D59" i="3"/>
  <c r="E60" i="3"/>
  <c r="G62" i="3"/>
  <c r="C66" i="3"/>
  <c r="D67" i="3"/>
  <c r="E68" i="3"/>
  <c r="G70" i="3"/>
  <c r="C74" i="3"/>
  <c r="D75" i="3"/>
  <c r="E76" i="3"/>
  <c r="D2" i="3"/>
  <c r="E3" i="3"/>
  <c r="G5" i="3"/>
  <c r="C9" i="3"/>
  <c r="D10" i="3"/>
  <c r="E11" i="3"/>
  <c r="C17" i="3"/>
  <c r="D18" i="3"/>
  <c r="E19" i="3"/>
  <c r="F20" i="3"/>
  <c r="C25" i="3"/>
  <c r="D26" i="3"/>
  <c r="E27" i="3"/>
  <c r="F28" i="3"/>
  <c r="C33" i="3"/>
  <c r="D34" i="3"/>
  <c r="E35" i="3"/>
  <c r="F36" i="3"/>
  <c r="G37" i="3"/>
  <c r="C41" i="3"/>
  <c r="D42" i="3"/>
  <c r="E43" i="3"/>
  <c r="F44" i="3"/>
  <c r="C49" i="3"/>
  <c r="D50" i="3"/>
  <c r="E51" i="3"/>
  <c r="F52" i="3"/>
  <c r="C57" i="3"/>
  <c r="D58" i="3"/>
  <c r="E59" i="3"/>
  <c r="F60" i="3"/>
  <c r="C65" i="3"/>
  <c r="D66" i="3"/>
  <c r="E67" i="3"/>
  <c r="F68" i="3"/>
  <c r="C73" i="3"/>
  <c r="D74" i="3"/>
  <c r="E75" i="3"/>
  <c r="F76" i="3"/>
  <c r="C8" i="3"/>
  <c r="D9" i="3"/>
  <c r="E10" i="3"/>
  <c r="C16" i="3"/>
  <c r="D17" i="3"/>
  <c r="E18" i="3"/>
  <c r="C24" i="3"/>
  <c r="D25" i="3"/>
  <c r="E26" i="3"/>
  <c r="C32" i="3"/>
  <c r="D33" i="3"/>
  <c r="E34" i="3"/>
  <c r="C40" i="3"/>
  <c r="D41" i="3"/>
  <c r="E42" i="3"/>
  <c r="C48" i="3"/>
  <c r="D49" i="3"/>
  <c r="E50" i="3"/>
  <c r="C56" i="3"/>
  <c r="D57" i="3"/>
  <c r="E58" i="3"/>
  <c r="C64" i="3"/>
  <c r="D65" i="3"/>
  <c r="E66" i="3"/>
  <c r="C72" i="3"/>
  <c r="D73" i="3"/>
  <c r="E74" i="3"/>
  <c r="C6" i="3"/>
  <c r="D7" i="3"/>
  <c r="E8" i="3"/>
  <c r="F9" i="3"/>
  <c r="C14" i="3"/>
  <c r="D15" i="3"/>
  <c r="E16" i="3"/>
  <c r="F17" i="3"/>
  <c r="C22" i="3"/>
  <c r="D23" i="3"/>
  <c r="E24" i="3"/>
  <c r="F25" i="3"/>
  <c r="C30" i="3"/>
  <c r="D31" i="3"/>
  <c r="E32" i="3"/>
  <c r="F33" i="3"/>
  <c r="C38" i="3"/>
  <c r="D39" i="3"/>
  <c r="E40" i="3"/>
  <c r="F41" i="3"/>
  <c r="C46" i="3"/>
  <c r="D47" i="3"/>
  <c r="E48" i="3"/>
  <c r="F49" i="3"/>
  <c r="C54" i="3"/>
  <c r="D55" i="3"/>
  <c r="E56" i="3"/>
  <c r="F57" i="3"/>
  <c r="C62" i="3"/>
  <c r="E64" i="3"/>
  <c r="C70" i="3"/>
  <c r="H45" i="4"/>
  <c r="F15" i="4"/>
  <c r="G40" i="4"/>
  <c r="D47" i="4"/>
  <c r="F50" i="4"/>
  <c r="E21" i="4"/>
  <c r="H47" i="4"/>
  <c r="G50" i="4"/>
  <c r="D29" i="4"/>
  <c r="F32" i="4"/>
  <c r="D51" i="4"/>
  <c r="H37" i="4"/>
  <c r="E69" i="4"/>
  <c r="F21" i="4"/>
  <c r="D31" i="4"/>
  <c r="G21" i="4"/>
  <c r="G65" i="4"/>
  <c r="F68" i="4"/>
  <c r="G29" i="4"/>
  <c r="D32" i="4"/>
  <c r="E40" i="4"/>
  <c r="G42" i="4"/>
  <c r="G45" i="4"/>
  <c r="F47" i="4"/>
  <c r="J47" i="4" s="1"/>
  <c r="D50" i="4"/>
  <c r="F65" i="4"/>
  <c r="D74" i="4"/>
  <c r="F77" i="4"/>
  <c r="F80" i="4"/>
  <c r="D56" i="4"/>
  <c r="E64" i="4"/>
  <c r="H50" i="4"/>
  <c r="E56" i="4"/>
  <c r="E62" i="4"/>
  <c r="G64" i="4"/>
  <c r="J64" i="4" s="1"/>
  <c r="D81" i="4"/>
  <c r="H16" i="4"/>
  <c r="E39" i="4"/>
  <c r="F56" i="4"/>
  <c r="F59" i="4"/>
  <c r="G62" i="4"/>
  <c r="H64" i="4"/>
  <c r="F81" i="4"/>
  <c r="G39" i="4"/>
  <c r="H62" i="4"/>
  <c r="D76" i="4"/>
  <c r="D42" i="4"/>
  <c r="F20" i="4"/>
  <c r="H17" i="4"/>
  <c r="F29" i="4"/>
  <c r="F42" i="4"/>
  <c r="E45" i="4"/>
  <c r="E47" i="4"/>
  <c r="D57" i="4"/>
  <c r="D65" i="4"/>
  <c r="D80" i="4"/>
  <c r="F86" i="4"/>
  <c r="D19" i="4"/>
  <c r="G20" i="4"/>
  <c r="E23" i="4"/>
  <c r="D26" i="4"/>
  <c r="D35" i="4"/>
  <c r="F39" i="4"/>
  <c r="F40" i="4"/>
  <c r="D49" i="4"/>
  <c r="E53" i="4"/>
  <c r="D55" i="4"/>
  <c r="D58" i="4"/>
  <c r="E80" i="4"/>
  <c r="E81" i="4"/>
  <c r="D18" i="4"/>
  <c r="E19" i="4"/>
  <c r="H20" i="4"/>
  <c r="E26" i="4"/>
  <c r="F53" i="4"/>
  <c r="E55" i="4"/>
  <c r="F58" i="4"/>
  <c r="E18" i="4"/>
  <c r="F19" i="4"/>
  <c r="D22" i="4"/>
  <c r="F26" i="4"/>
  <c r="E28" i="4"/>
  <c r="H29" i="4"/>
  <c r="E31" i="4"/>
  <c r="E32" i="4"/>
  <c r="D34" i="4"/>
  <c r="H39" i="4"/>
  <c r="H42" i="4"/>
  <c r="D48" i="4"/>
  <c r="G53" i="4"/>
  <c r="F55" i="4"/>
  <c r="G56" i="4"/>
  <c r="G58" i="4"/>
  <c r="D72" i="4"/>
  <c r="D73" i="4"/>
  <c r="F74" i="4"/>
  <c r="F76" i="4"/>
  <c r="G80" i="4"/>
  <c r="G81" i="4"/>
  <c r="D17" i="4"/>
  <c r="G19" i="4"/>
  <c r="F22" i="4"/>
  <c r="J22" i="4" s="1"/>
  <c r="G26" i="4"/>
  <c r="G28" i="4"/>
  <c r="F31" i="4"/>
  <c r="F34" i="4"/>
  <c r="E48" i="4"/>
  <c r="H53" i="4"/>
  <c r="G55" i="4"/>
  <c r="H58" i="4"/>
  <c r="E72" i="4"/>
  <c r="E73" i="4"/>
  <c r="G74" i="4"/>
  <c r="H76" i="4"/>
  <c r="D84" i="4"/>
  <c r="H15" i="4"/>
  <c r="D16" i="4"/>
  <c r="F18" i="4"/>
  <c r="E16" i="4"/>
  <c r="G17" i="4"/>
  <c r="J17" i="4" s="1"/>
  <c r="G18" i="4"/>
  <c r="D21" i="4"/>
  <c r="H22" i="4"/>
  <c r="H28" i="4"/>
  <c r="G31" i="4"/>
  <c r="G32" i="4"/>
  <c r="G34" i="4"/>
  <c r="F48" i="4"/>
  <c r="F61" i="4"/>
  <c r="J61" i="4" s="1"/>
  <c r="D66" i="4"/>
  <c r="D68" i="4"/>
  <c r="F72" i="4"/>
  <c r="F73" i="4"/>
  <c r="G79" i="4"/>
  <c r="F84" i="4"/>
  <c r="G30" i="4"/>
  <c r="H34" i="4"/>
  <c r="G48" i="4"/>
  <c r="F66" i="4"/>
  <c r="G72" i="4"/>
  <c r="G73" i="4"/>
  <c r="F16" i="4"/>
  <c r="J16" i="4" s="1"/>
  <c r="E15" i="4"/>
  <c r="D20" i="4"/>
  <c r="D40" i="4"/>
  <c r="D59" i="4"/>
  <c r="D64" i="4"/>
  <c r="E65" i="4"/>
  <c r="G66" i="4"/>
  <c r="H68" i="4"/>
  <c r="E77" i="4"/>
  <c r="F82" i="4"/>
  <c r="G14" i="4"/>
  <c r="H14" i="4"/>
  <c r="F14" i="4"/>
  <c r="E14" i="4"/>
  <c r="D14" i="4"/>
  <c r="F25" i="4"/>
  <c r="D25" i="4"/>
  <c r="H25" i="4"/>
  <c r="G25" i="4"/>
  <c r="E25" i="4"/>
  <c r="G13" i="4"/>
  <c r="E13" i="4"/>
  <c r="D13" i="4"/>
  <c r="F13" i="4"/>
  <c r="H13" i="4"/>
  <c r="F23" i="4"/>
  <c r="J23" i="4" s="1"/>
  <c r="H27" i="4"/>
  <c r="F27" i="4"/>
  <c r="D27" i="4"/>
  <c r="G36" i="4"/>
  <c r="E36" i="4"/>
  <c r="D36" i="4"/>
  <c r="F36" i="4"/>
  <c r="D37" i="4"/>
  <c r="E37" i="4"/>
  <c r="G38" i="4"/>
  <c r="F38" i="4"/>
  <c r="H38" i="4"/>
  <c r="D38" i="4"/>
  <c r="H43" i="4"/>
  <c r="G43" i="4"/>
  <c r="F43" i="4"/>
  <c r="D43" i="4"/>
  <c r="G44" i="4"/>
  <c r="J44" i="4" s="1"/>
  <c r="E44" i="4"/>
  <c r="D44" i="4"/>
  <c r="H44" i="4"/>
  <c r="G46" i="4"/>
  <c r="F46" i="4"/>
  <c r="E46" i="4"/>
  <c r="G24" i="4"/>
  <c r="J24" i="4" s="1"/>
  <c r="E24" i="4"/>
  <c r="G15" i="4"/>
  <c r="E17" i="4"/>
  <c r="D24" i="4"/>
  <c r="G27" i="4"/>
  <c r="G37" i="4"/>
  <c r="J37" i="4" s="1"/>
  <c r="H46" i="4"/>
  <c r="F30" i="4"/>
  <c r="D30" i="4"/>
  <c r="H24" i="4"/>
  <c r="E30" i="4"/>
  <c r="D23" i="4"/>
  <c r="H23" i="4"/>
  <c r="H41" i="4"/>
  <c r="F41" i="4"/>
  <c r="J41" i="4" s="1"/>
  <c r="E41" i="4"/>
  <c r="D41" i="4"/>
  <c r="H33" i="4"/>
  <c r="F33" i="4"/>
  <c r="E33" i="4"/>
  <c r="H51" i="4"/>
  <c r="G51" i="4"/>
  <c r="J51" i="4" s="1"/>
  <c r="H60" i="4"/>
  <c r="G60" i="4"/>
  <c r="F60" i="4"/>
  <c r="E60" i="4"/>
  <c r="D60" i="4"/>
  <c r="D71" i="4"/>
  <c r="F71" i="4"/>
  <c r="H71" i="4"/>
  <c r="G71" i="4"/>
  <c r="E71" i="4"/>
  <c r="E22" i="4"/>
  <c r="G33" i="4"/>
  <c r="H35" i="4"/>
  <c r="G35" i="4"/>
  <c r="J35" i="4" s="1"/>
  <c r="E51" i="4"/>
  <c r="D54" i="4"/>
  <c r="H54" i="4"/>
  <c r="G54" i="4"/>
  <c r="F54" i="4"/>
  <c r="F28" i="4"/>
  <c r="E35" i="4"/>
  <c r="F45" i="4"/>
  <c r="E54" i="4"/>
  <c r="G52" i="4"/>
  <c r="E52" i="4"/>
  <c r="D52" i="4"/>
  <c r="H49" i="4"/>
  <c r="F49" i="4"/>
  <c r="J49" i="4" s="1"/>
  <c r="E49" i="4"/>
  <c r="F52" i="4"/>
  <c r="F63" i="4"/>
  <c r="H63" i="4"/>
  <c r="G63" i="4"/>
  <c r="E63" i="4"/>
  <c r="D63" i="4"/>
  <c r="E57" i="4"/>
  <c r="G59" i="4"/>
  <c r="F57" i="4"/>
  <c r="H59" i="4"/>
  <c r="H75" i="4"/>
  <c r="G75" i="4"/>
  <c r="F75" i="4"/>
  <c r="E75" i="4"/>
  <c r="G57" i="4"/>
  <c r="D61" i="4"/>
  <c r="F62" i="4"/>
  <c r="H69" i="4"/>
  <c r="G69" i="4"/>
  <c r="J69" i="4" s="1"/>
  <c r="D69" i="4"/>
  <c r="E61" i="4"/>
  <c r="H67" i="4"/>
  <c r="F67" i="4"/>
  <c r="J67" i="4" s="1"/>
  <c r="E67" i="4"/>
  <c r="G70" i="4"/>
  <c r="E70" i="4"/>
  <c r="D70" i="4"/>
  <c r="H61" i="4"/>
  <c r="D67" i="4"/>
  <c r="F70" i="4"/>
  <c r="E66" i="4"/>
  <c r="G68" i="4"/>
  <c r="E74" i="4"/>
  <c r="G76" i="4"/>
  <c r="D77" i="4"/>
  <c r="F79" i="4"/>
  <c r="E82" i="4"/>
  <c r="G84" i="4"/>
  <c r="D85" i="4"/>
  <c r="F87" i="4"/>
  <c r="H84" i="4"/>
  <c r="E85" i="4"/>
  <c r="G87" i="4"/>
  <c r="H79" i="4"/>
  <c r="G82" i="4"/>
  <c r="D83" i="4"/>
  <c r="F85" i="4"/>
  <c r="H87" i="4"/>
  <c r="G77" i="4"/>
  <c r="D78" i="4"/>
  <c r="H82" i="4"/>
  <c r="E83" i="4"/>
  <c r="G85" i="4"/>
  <c r="D86" i="4"/>
  <c r="E78" i="4"/>
  <c r="F83" i="4"/>
  <c r="E86" i="4"/>
  <c r="F78" i="4"/>
  <c r="G83" i="4"/>
  <c r="G78" i="4"/>
  <c r="D79" i="4"/>
  <c r="G86" i="4"/>
  <c r="D87" i="4"/>
  <c r="J21" i="4" l="1"/>
  <c r="J56" i="4"/>
  <c r="J39" i="4"/>
  <c r="J77" i="4"/>
  <c r="J42" i="4"/>
  <c r="J80" i="4"/>
  <c r="I40" i="4"/>
  <c r="J15" i="4"/>
  <c r="I20" i="4"/>
  <c r="I76" i="4"/>
  <c r="J74" i="4"/>
  <c r="I50" i="4"/>
  <c r="I29" i="4"/>
  <c r="J45" i="4"/>
  <c r="J32" i="4"/>
  <c r="J18" i="4"/>
  <c r="J20" i="4"/>
  <c r="J85" i="4"/>
  <c r="J50" i="4"/>
  <c r="J81" i="4"/>
  <c r="I68" i="4"/>
  <c r="J86" i="4"/>
  <c r="J84" i="4"/>
  <c r="J60" i="4"/>
  <c r="J40" i="4"/>
  <c r="I42" i="4"/>
  <c r="J79" i="4"/>
  <c r="J27" i="4"/>
  <c r="I16" i="4"/>
  <c r="I48" i="4"/>
  <c r="I53" i="4"/>
  <c r="J62" i="4"/>
  <c r="J73" i="4"/>
  <c r="J58" i="4"/>
  <c r="I81" i="4"/>
  <c r="J46" i="4"/>
  <c r="I47" i="4"/>
  <c r="I24" i="4"/>
  <c r="I21" i="4"/>
  <c r="I17" i="4"/>
  <c r="J29" i="4"/>
  <c r="J65" i="4"/>
  <c r="I30" i="4"/>
  <c r="I64" i="4"/>
  <c r="I66" i="4"/>
  <c r="I27" i="4"/>
  <c r="I56" i="4"/>
  <c r="I31" i="4"/>
  <c r="I80" i="4"/>
  <c r="J55" i="4"/>
  <c r="I58" i="4"/>
  <c r="I26" i="4"/>
  <c r="J68" i="4"/>
  <c r="J59" i="4"/>
  <c r="I49" i="4"/>
  <c r="I35" i="4"/>
  <c r="I46" i="4"/>
  <c r="J36" i="4"/>
  <c r="J13" i="4"/>
  <c r="J25" i="4"/>
  <c r="J31" i="4"/>
  <c r="I77" i="4"/>
  <c r="I28" i="4"/>
  <c r="I22" i="4"/>
  <c r="I65" i="4"/>
  <c r="J19" i="4"/>
  <c r="J82" i="4"/>
  <c r="I82" i="4"/>
  <c r="I13" i="4"/>
  <c r="J26" i="4"/>
  <c r="J53" i="4"/>
  <c r="I57" i="4"/>
  <c r="J72" i="4"/>
  <c r="I73" i="4"/>
  <c r="I32" i="4"/>
  <c r="I45" i="4"/>
  <c r="I51" i="4"/>
  <c r="J30" i="4"/>
  <c r="I19" i="4"/>
  <c r="J66" i="4"/>
  <c r="I72" i="4"/>
  <c r="I34" i="4"/>
  <c r="I74" i="4"/>
  <c r="J75" i="4"/>
  <c r="J28" i="4"/>
  <c r="J48" i="4"/>
  <c r="I55" i="4"/>
  <c r="I39" i="4"/>
  <c r="J83" i="4"/>
  <c r="J87" i="4"/>
  <c r="I60" i="4"/>
  <c r="I18" i="4"/>
  <c r="I87" i="4"/>
  <c r="I61" i="4"/>
  <c r="J34" i="4"/>
  <c r="I79" i="4"/>
  <c r="I67" i="4"/>
  <c r="J54" i="4"/>
  <c r="I71" i="4"/>
  <c r="J43" i="4"/>
  <c r="I37" i="4"/>
  <c r="I25" i="4"/>
  <c r="I84" i="4"/>
  <c r="J52" i="4"/>
  <c r="I59" i="4"/>
  <c r="J33" i="4"/>
  <c r="I23" i="4"/>
  <c r="I36" i="4"/>
  <c r="I14" i="4"/>
  <c r="I33" i="4"/>
  <c r="J78" i="4"/>
  <c r="I78" i="4"/>
  <c r="I70" i="4"/>
  <c r="I63" i="4"/>
  <c r="I54" i="4"/>
  <c r="I38" i="4"/>
  <c r="I69" i="4"/>
  <c r="J76" i="4"/>
  <c r="I41" i="4"/>
  <c r="I44" i="4"/>
  <c r="J14" i="4"/>
  <c r="I75" i="4"/>
  <c r="I62" i="4"/>
  <c r="J38" i="4"/>
  <c r="I85" i="4"/>
  <c r="I86" i="4"/>
  <c r="I83" i="4"/>
  <c r="J70" i="4"/>
  <c r="J57" i="4"/>
  <c r="J63" i="4"/>
  <c r="I52" i="4"/>
  <c r="J71" i="4"/>
  <c r="I43" i="4"/>
  <c r="I15" i="4"/>
  <c r="D87" i="2" l="1" a="1"/>
  <c r="D87" i="2" s="1"/>
  <c r="D39" i="2" a="1"/>
  <c r="E39" i="2" s="1"/>
  <c r="D40" i="2" a="1"/>
  <c r="H40" i="2" s="1"/>
  <c r="D41" i="2" a="1"/>
  <c r="D41" i="2" s="1"/>
  <c r="D42" i="2" a="1"/>
  <c r="D42" i="2" s="1"/>
  <c r="D43" i="2" a="1"/>
  <c r="F43" i="2" s="1"/>
  <c r="D44" i="2" a="1"/>
  <c r="H44" i="2" s="1"/>
  <c r="D45" i="2" a="1"/>
  <c r="D45" i="2" s="1"/>
  <c r="D46" i="2" a="1"/>
  <c r="D46" i="2" s="1"/>
  <c r="D47" i="2" a="1"/>
  <c r="F47" i="2" s="1"/>
  <c r="D48" i="2" a="1"/>
  <c r="H48" i="2" s="1"/>
  <c r="D49" i="2" a="1"/>
  <c r="D49" i="2" s="1"/>
  <c r="D50" i="2" a="1"/>
  <c r="D50" i="2" s="1"/>
  <c r="D51" i="2" a="1"/>
  <c r="F51" i="2" s="1"/>
  <c r="D52" i="2" a="1"/>
  <c r="H52" i="2" s="1"/>
  <c r="D53" i="2" a="1"/>
  <c r="D53" i="2" s="1"/>
  <c r="D54" i="2" a="1"/>
  <c r="D54" i="2" s="1"/>
  <c r="D55" i="2" a="1"/>
  <c r="F55" i="2" s="1"/>
  <c r="D56" i="2" a="1"/>
  <c r="H56" i="2" s="1"/>
  <c r="D57" i="2" a="1"/>
  <c r="D57" i="2" s="1"/>
  <c r="D58" i="2" a="1"/>
  <c r="D58" i="2" s="1"/>
  <c r="D59" i="2" a="1"/>
  <c r="E59" i="2" s="1"/>
  <c r="D60" i="2" a="1"/>
  <c r="G60" i="2" s="1"/>
  <c r="D61" i="2" a="1"/>
  <c r="D61" i="2" s="1"/>
  <c r="D62" i="2" a="1"/>
  <c r="D62" i="2" s="1"/>
  <c r="D63" i="2" a="1"/>
  <c r="F63" i="2" s="1"/>
  <c r="D64" i="2" a="1"/>
  <c r="H64" i="2" s="1"/>
  <c r="D65" i="2" a="1"/>
  <c r="D65" i="2" s="1"/>
  <c r="D66" i="2" a="1"/>
  <c r="D66" i="2" s="1"/>
  <c r="D67" i="2" a="1"/>
  <c r="E67" i="2" s="1"/>
  <c r="D68" i="2" a="1"/>
  <c r="G68" i="2" s="1"/>
  <c r="D69" i="2" a="1"/>
  <c r="D69" i="2" s="1"/>
  <c r="D70" i="2" a="1"/>
  <c r="D70" i="2" s="1"/>
  <c r="D71" i="2" a="1"/>
  <c r="F71" i="2" s="1"/>
  <c r="D72" i="2" a="1"/>
  <c r="H72" i="2" s="1"/>
  <c r="D73" i="2" a="1"/>
  <c r="D73" i="2" s="1"/>
  <c r="D74" i="2" a="1"/>
  <c r="D74" i="2" s="1"/>
  <c r="D75" i="2" a="1"/>
  <c r="E75" i="2" s="1"/>
  <c r="D76" i="2" a="1"/>
  <c r="G76" i="2" s="1"/>
  <c r="D77" i="2" a="1"/>
  <c r="D77" i="2" s="1"/>
  <c r="D78" i="2" a="1"/>
  <c r="D78" i="2" s="1"/>
  <c r="D79" i="2" a="1"/>
  <c r="F79" i="2" s="1"/>
  <c r="D80" i="2" a="1"/>
  <c r="H80" i="2" s="1"/>
  <c r="D81" i="2" a="1"/>
  <c r="D81" i="2" s="1"/>
  <c r="D82" i="2" a="1"/>
  <c r="D82" i="2" s="1"/>
  <c r="D83" i="2" a="1"/>
  <c r="E83" i="2" s="1"/>
  <c r="D84" i="2" a="1"/>
  <c r="G84" i="2" s="1"/>
  <c r="D85" i="2" a="1"/>
  <c r="D85" i="2" s="1"/>
  <c r="D86" i="2" a="1"/>
  <c r="D86" i="2" s="1"/>
  <c r="D38" i="2" a="1"/>
  <c r="E38" i="2" s="1"/>
  <c r="D15" i="2" a="1"/>
  <c r="G15" i="2" s="1"/>
  <c r="D16" i="2" a="1"/>
  <c r="D16" i="2" s="1"/>
  <c r="D17" i="2" a="1"/>
  <c r="D17" i="2" s="1"/>
  <c r="D18" i="2" a="1"/>
  <c r="E18" i="2" s="1"/>
  <c r="D19" i="2" a="1"/>
  <c r="H19" i="2" s="1"/>
  <c r="D20" i="2" a="1"/>
  <c r="D20" i="2" s="1"/>
  <c r="D21" i="2" a="1"/>
  <c r="D21" i="2" s="1"/>
  <c r="D22" i="2" a="1"/>
  <c r="D22" i="2" s="1"/>
  <c r="D23" i="2" a="1"/>
  <c r="H23" i="2" s="1"/>
  <c r="D24" i="2" a="1"/>
  <c r="H24" i="2" s="1"/>
  <c r="D25" i="2" a="1"/>
  <c r="D25" i="2" s="1"/>
  <c r="D26" i="2" a="1"/>
  <c r="D26" i="2" s="1"/>
  <c r="D27" i="2" a="1"/>
  <c r="H27" i="2" s="1"/>
  <c r="D28" i="2" a="1"/>
  <c r="G28" i="2" s="1"/>
  <c r="D29" i="2" a="1"/>
  <c r="D29" i="2" s="1"/>
  <c r="D30" i="2" a="1"/>
  <c r="D30" i="2" s="1"/>
  <c r="D31" i="2" a="1"/>
  <c r="F31" i="2" s="1"/>
  <c r="D32" i="2" a="1"/>
  <c r="H32" i="2" s="1"/>
  <c r="D33" i="2" a="1"/>
  <c r="D33" i="2" s="1"/>
  <c r="D34" i="2" a="1"/>
  <c r="D34" i="2" s="1"/>
  <c r="D35" i="2" a="1"/>
  <c r="F35" i="2" s="1"/>
  <c r="D36" i="2" a="1"/>
  <c r="H36" i="2" s="1"/>
  <c r="D37" i="2" a="1"/>
  <c r="D37" i="2" s="1"/>
  <c r="D14" i="2" a="1"/>
  <c r="E14" i="2" s="1"/>
  <c r="D13" i="2" a="1"/>
  <c r="F13" i="2" s="1"/>
  <c r="G32" i="2" l="1"/>
  <c r="F27" i="2"/>
  <c r="G77" i="2"/>
  <c r="D35" i="2"/>
  <c r="G85" i="2"/>
  <c r="F24" i="2"/>
  <c r="E68" i="2"/>
  <c r="E61" i="2"/>
  <c r="G20" i="2"/>
  <c r="H20" i="2"/>
  <c r="F20" i="2"/>
  <c r="G73" i="2"/>
  <c r="E76" i="2"/>
  <c r="D27" i="2"/>
  <c r="H21" i="2"/>
  <c r="E85" i="2"/>
  <c r="E80" i="2"/>
  <c r="G65" i="2"/>
  <c r="G56" i="2"/>
  <c r="G52" i="2"/>
  <c r="G48" i="2"/>
  <c r="G44" i="2"/>
  <c r="G40" i="2"/>
  <c r="G69" i="2"/>
  <c r="E60" i="2"/>
  <c r="E56" i="2"/>
  <c r="E52" i="2"/>
  <c r="E48" i="2"/>
  <c r="E44" i="2"/>
  <c r="E40" i="2"/>
  <c r="G31" i="2"/>
  <c r="J31" i="2" s="1"/>
  <c r="G35" i="2"/>
  <c r="J35" i="2" s="1"/>
  <c r="D31" i="2"/>
  <c r="G16" i="2"/>
  <c r="E84" i="2"/>
  <c r="E69" i="2"/>
  <c r="E64" i="2"/>
  <c r="E77" i="2"/>
  <c r="E72" i="2"/>
  <c r="G57" i="2"/>
  <c r="G53" i="2"/>
  <c r="G49" i="2"/>
  <c r="G45" i="2"/>
  <c r="G41" i="2"/>
  <c r="E19" i="2"/>
  <c r="G81" i="2"/>
  <c r="G61" i="2"/>
  <c r="E57" i="2"/>
  <c r="E53" i="2"/>
  <c r="E49" i="2"/>
  <c r="E45" i="2"/>
  <c r="E41" i="2"/>
  <c r="G19" i="2"/>
  <c r="G80" i="2"/>
  <c r="E79" i="2"/>
  <c r="G72" i="2"/>
  <c r="E71" i="2"/>
  <c r="G64" i="2"/>
  <c r="E63" i="2"/>
  <c r="E55" i="2"/>
  <c r="E51" i="2"/>
  <c r="E47" i="2"/>
  <c r="E43" i="2"/>
  <c r="G27" i="2"/>
  <c r="G24" i="2"/>
  <c r="F19" i="2"/>
  <c r="H16" i="2"/>
  <c r="D38" i="2"/>
  <c r="H85" i="2"/>
  <c r="F84" i="2"/>
  <c r="J84" i="2" s="1"/>
  <c r="D83" i="2"/>
  <c r="H81" i="2"/>
  <c r="F80" i="2"/>
  <c r="D79" i="2"/>
  <c r="H77" i="2"/>
  <c r="F76" i="2"/>
  <c r="J76" i="2" s="1"/>
  <c r="D75" i="2"/>
  <c r="H73" i="2"/>
  <c r="F72" i="2"/>
  <c r="D71" i="2"/>
  <c r="H69" i="2"/>
  <c r="F68" i="2"/>
  <c r="J68" i="2" s="1"/>
  <c r="D67" i="2"/>
  <c r="H65" i="2"/>
  <c r="F64" i="2"/>
  <c r="D63" i="2"/>
  <c r="H61" i="2"/>
  <c r="F60" i="2"/>
  <c r="J60" i="2" s="1"/>
  <c r="D59" i="2"/>
  <c r="H57" i="2"/>
  <c r="F56" i="2"/>
  <c r="D55" i="2"/>
  <c r="H53" i="2"/>
  <c r="F52" i="2"/>
  <c r="D51" i="2"/>
  <c r="H49" i="2"/>
  <c r="F48" i="2"/>
  <c r="D47" i="2"/>
  <c r="H45" i="2"/>
  <c r="F44" i="2"/>
  <c r="D43" i="2"/>
  <c r="H41" i="2"/>
  <c r="F40" i="2"/>
  <c r="D39" i="2"/>
  <c r="G13" i="2"/>
  <c r="J13" i="2" s="1"/>
  <c r="E35" i="2"/>
  <c r="E31" i="2"/>
  <c r="E27" i="2"/>
  <c r="D19" i="2"/>
  <c r="F16" i="2"/>
  <c r="H86" i="2"/>
  <c r="F85" i="2"/>
  <c r="D84" i="2"/>
  <c r="H82" i="2"/>
  <c r="F81" i="2"/>
  <c r="D80" i="2"/>
  <c r="H78" i="2"/>
  <c r="F77" i="2"/>
  <c r="D76" i="2"/>
  <c r="H74" i="2"/>
  <c r="F73" i="2"/>
  <c r="D72" i="2"/>
  <c r="H70" i="2"/>
  <c r="F69" i="2"/>
  <c r="D68" i="2"/>
  <c r="H66" i="2"/>
  <c r="F65" i="2"/>
  <c r="D64" i="2"/>
  <c r="H62" i="2"/>
  <c r="F61" i="2"/>
  <c r="D60" i="2"/>
  <c r="H58" i="2"/>
  <c r="F57" i="2"/>
  <c r="D56" i="2"/>
  <c r="H54" i="2"/>
  <c r="F53" i="2"/>
  <c r="D52" i="2"/>
  <c r="H50" i="2"/>
  <c r="F49" i="2"/>
  <c r="D48" i="2"/>
  <c r="H46" i="2"/>
  <c r="F45" i="2"/>
  <c r="D44" i="2"/>
  <c r="H42" i="2"/>
  <c r="F41" i="2"/>
  <c r="D40" i="2"/>
  <c r="H87" i="2"/>
  <c r="G86" i="2"/>
  <c r="G78" i="2"/>
  <c r="G70" i="2"/>
  <c r="G62" i="2"/>
  <c r="G58" i="2"/>
  <c r="G54" i="2"/>
  <c r="G50" i="2"/>
  <c r="G46" i="2"/>
  <c r="G42" i="2"/>
  <c r="G87" i="2"/>
  <c r="E13" i="2"/>
  <c r="G23" i="2"/>
  <c r="G82" i="2"/>
  <c r="E81" i="2"/>
  <c r="G74" i="2"/>
  <c r="E73" i="2"/>
  <c r="G66" i="2"/>
  <c r="E65" i="2"/>
  <c r="D13" i="2"/>
  <c r="F23" i="2"/>
  <c r="D18" i="2"/>
  <c r="F15" i="2"/>
  <c r="J15" i="2" s="1"/>
  <c r="F86" i="2"/>
  <c r="H83" i="2"/>
  <c r="F82" i="2"/>
  <c r="H79" i="2"/>
  <c r="F78" i="2"/>
  <c r="H75" i="2"/>
  <c r="F74" i="2"/>
  <c r="H71" i="2"/>
  <c r="F70" i="2"/>
  <c r="H67" i="2"/>
  <c r="F66" i="2"/>
  <c r="H63" i="2"/>
  <c r="F62" i="2"/>
  <c r="H59" i="2"/>
  <c r="F58" i="2"/>
  <c r="H55" i="2"/>
  <c r="F54" i="2"/>
  <c r="H51" i="2"/>
  <c r="F50" i="2"/>
  <c r="H47" i="2"/>
  <c r="F46" i="2"/>
  <c r="H43" i="2"/>
  <c r="F42" i="2"/>
  <c r="H39" i="2"/>
  <c r="F87" i="2"/>
  <c r="E23" i="2"/>
  <c r="G83" i="2"/>
  <c r="E82" i="2"/>
  <c r="G75" i="2"/>
  <c r="E74" i="2"/>
  <c r="G67" i="2"/>
  <c r="E66" i="2"/>
  <c r="G59" i="2"/>
  <c r="E58" i="2"/>
  <c r="G55" i="2"/>
  <c r="J55" i="2" s="1"/>
  <c r="E54" i="2"/>
  <c r="G51" i="2"/>
  <c r="J51" i="2" s="1"/>
  <c r="E50" i="2"/>
  <c r="G47" i="2"/>
  <c r="J47" i="2" s="1"/>
  <c r="E46" i="2"/>
  <c r="G43" i="2"/>
  <c r="J43" i="2" s="1"/>
  <c r="E42" i="2"/>
  <c r="G39" i="2"/>
  <c r="E87" i="2"/>
  <c r="E15" i="2"/>
  <c r="E86" i="2"/>
  <c r="G79" i="2"/>
  <c r="J79" i="2" s="1"/>
  <c r="E78" i="2"/>
  <c r="G71" i="2"/>
  <c r="J71" i="2" s="1"/>
  <c r="E70" i="2"/>
  <c r="G63" i="2"/>
  <c r="J63" i="2" s="1"/>
  <c r="E62" i="2"/>
  <c r="H25" i="2"/>
  <c r="D23" i="2"/>
  <c r="H17" i="2"/>
  <c r="D15" i="2"/>
  <c r="H84" i="2"/>
  <c r="F83" i="2"/>
  <c r="H76" i="2"/>
  <c r="F75" i="2"/>
  <c r="H68" i="2"/>
  <c r="F67" i="2"/>
  <c r="H60" i="2"/>
  <c r="F59" i="2"/>
  <c r="F39" i="2"/>
  <c r="H37" i="2"/>
  <c r="F36" i="2"/>
  <c r="H33" i="2"/>
  <c r="F32" i="2"/>
  <c r="H29" i="2"/>
  <c r="F28" i="2"/>
  <c r="J28" i="2" s="1"/>
  <c r="G37" i="2"/>
  <c r="G33" i="2"/>
  <c r="E32" i="2"/>
  <c r="G29" i="2"/>
  <c r="G25" i="2"/>
  <c r="E24" i="2"/>
  <c r="G21" i="2"/>
  <c r="G36" i="2"/>
  <c r="E36" i="2"/>
  <c r="E28" i="2"/>
  <c r="E20" i="2"/>
  <c r="G17" i="2"/>
  <c r="E16" i="2"/>
  <c r="H14" i="2"/>
  <c r="F37" i="2"/>
  <c r="D36" i="2"/>
  <c r="H34" i="2"/>
  <c r="F33" i="2"/>
  <c r="D32" i="2"/>
  <c r="H30" i="2"/>
  <c r="F29" i="2"/>
  <c r="D28" i="2"/>
  <c r="H26" i="2"/>
  <c r="F25" i="2"/>
  <c r="D24" i="2"/>
  <c r="H22" i="2"/>
  <c r="F21" i="2"/>
  <c r="H18" i="2"/>
  <c r="F17" i="2"/>
  <c r="H38" i="2"/>
  <c r="G26" i="2"/>
  <c r="E25" i="2"/>
  <c r="E21" i="2"/>
  <c r="G14" i="2"/>
  <c r="E37" i="2"/>
  <c r="G34" i="2"/>
  <c r="E33" i="2"/>
  <c r="G30" i="2"/>
  <c r="E29" i="2"/>
  <c r="G22" i="2"/>
  <c r="G18" i="2"/>
  <c r="E17" i="2"/>
  <c r="G38" i="2"/>
  <c r="H13" i="2"/>
  <c r="F14" i="2"/>
  <c r="H35" i="2"/>
  <c r="F34" i="2"/>
  <c r="H31" i="2"/>
  <c r="F30" i="2"/>
  <c r="F26" i="2"/>
  <c r="F22" i="2"/>
  <c r="F18" i="2"/>
  <c r="H15" i="2"/>
  <c r="F38" i="2"/>
  <c r="E34" i="2"/>
  <c r="E30" i="2"/>
  <c r="E22" i="2"/>
  <c r="E26" i="2"/>
  <c r="D14" i="2"/>
  <c r="H28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63" i="2"/>
  <c r="A62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38" i="2"/>
  <c r="A37" i="2"/>
  <c r="A28" i="2"/>
  <c r="A29" i="2"/>
  <c r="A30" i="2"/>
  <c r="A31" i="2"/>
  <c r="A32" i="2"/>
  <c r="A33" i="2"/>
  <c r="A34" i="2"/>
  <c r="A35" i="2"/>
  <c r="A36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13" i="2"/>
  <c r="J66" i="2" l="1"/>
  <c r="J56" i="2"/>
  <c r="J33" i="2"/>
  <c r="J58" i="2"/>
  <c r="J85" i="2"/>
  <c r="J25" i="2"/>
  <c r="I20" i="2"/>
  <c r="I13" i="2"/>
  <c r="I25" i="2"/>
  <c r="J40" i="2"/>
  <c r="I34" i="2"/>
  <c r="J52" i="2"/>
  <c r="I73" i="2"/>
  <c r="J23" i="2"/>
  <c r="I33" i="2"/>
  <c r="I30" i="2"/>
  <c r="I29" i="2"/>
  <c r="I44" i="2"/>
  <c r="I76" i="2"/>
  <c r="I48" i="2"/>
  <c r="I74" i="2"/>
  <c r="I16" i="2"/>
  <c r="J44" i="2"/>
  <c r="I32" i="2"/>
  <c r="I70" i="2"/>
  <c r="I58" i="2"/>
  <c r="I60" i="2"/>
  <c r="J30" i="2"/>
  <c r="I24" i="2"/>
  <c r="I78" i="2"/>
  <c r="I81" i="2"/>
  <c r="I77" i="2"/>
  <c r="I62" i="2"/>
  <c r="I87" i="2"/>
  <c r="I54" i="2"/>
  <c r="I82" i="2"/>
  <c r="I65" i="2"/>
  <c r="I69" i="2"/>
  <c r="I37" i="2"/>
  <c r="I42" i="2"/>
  <c r="I67" i="2"/>
  <c r="I45" i="2"/>
  <c r="I26" i="2"/>
  <c r="I17" i="2"/>
  <c r="I86" i="2"/>
  <c r="I50" i="2"/>
  <c r="I40" i="2"/>
  <c r="I72" i="2"/>
  <c r="I47" i="2"/>
  <c r="I79" i="2"/>
  <c r="I49" i="2"/>
  <c r="I22" i="2"/>
  <c r="I21" i="2"/>
  <c r="I15" i="2"/>
  <c r="I46" i="2"/>
  <c r="I66" i="2"/>
  <c r="J41" i="2"/>
  <c r="J73" i="2"/>
  <c r="I53" i="2"/>
  <c r="J42" i="2"/>
  <c r="I57" i="2"/>
  <c r="I85" i="2"/>
  <c r="I61" i="2"/>
  <c r="I14" i="2"/>
  <c r="I41" i="2"/>
  <c r="I52" i="2"/>
  <c r="I84" i="2"/>
  <c r="I59" i="2"/>
  <c r="I31" i="2"/>
  <c r="I36" i="2"/>
  <c r="I18" i="2"/>
  <c r="I64" i="2"/>
  <c r="I39" i="2"/>
  <c r="I71" i="2"/>
  <c r="J34" i="2"/>
  <c r="I23" i="2"/>
  <c r="I51" i="2"/>
  <c r="I83" i="2"/>
  <c r="J38" i="2"/>
  <c r="I28" i="2"/>
  <c r="J46" i="2"/>
  <c r="J45" i="2"/>
  <c r="I56" i="2"/>
  <c r="J77" i="2"/>
  <c r="I63" i="2"/>
  <c r="I27" i="2"/>
  <c r="I68" i="2"/>
  <c r="I19" i="2"/>
  <c r="I43" i="2"/>
  <c r="I75" i="2"/>
  <c r="I80" i="2"/>
  <c r="I55" i="2"/>
  <c r="I38" i="2"/>
  <c r="I35" i="2"/>
  <c r="J48" i="2"/>
  <c r="J80" i="2"/>
  <c r="J59" i="2"/>
  <c r="J74" i="2"/>
  <c r="J65" i="2"/>
  <c r="J14" i="2"/>
  <c r="J64" i="2"/>
  <c r="J67" i="2"/>
  <c r="J72" i="2"/>
  <c r="J62" i="2"/>
  <c r="J78" i="2"/>
  <c r="J16" i="2"/>
  <c r="J57" i="2"/>
  <c r="J50" i="2"/>
  <c r="J82" i="2"/>
  <c r="J69" i="2"/>
  <c r="J49" i="2"/>
  <c r="J53" i="2"/>
  <c r="J37" i="2"/>
  <c r="J32" i="2"/>
  <c r="J24" i="2"/>
  <c r="J17" i="2"/>
  <c r="J29" i="2"/>
  <c r="J75" i="2"/>
  <c r="J18" i="2"/>
  <c r="J36" i="2"/>
  <c r="J22" i="2"/>
  <c r="J21" i="2"/>
  <c r="J83" i="2"/>
  <c r="J81" i="2"/>
  <c r="J20" i="2"/>
  <c r="J26" i="2"/>
  <c r="J39" i="2"/>
  <c r="J87" i="2"/>
  <c r="J54" i="2"/>
  <c r="J70" i="2"/>
  <c r="J86" i="2"/>
  <c r="J61" i="2"/>
  <c r="J19" i="2"/>
  <c r="J27" i="2"/>
  <c r="O13" i="2" a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2" i="1"/>
  <c r="O14" i="2" l="1"/>
  <c r="Q14" i="2" s="1"/>
  <c r="U14" i="2" s="1"/>
  <c r="O18" i="2"/>
  <c r="Q18" i="2" s="1"/>
  <c r="U18" i="2" s="1"/>
  <c r="O22" i="2"/>
  <c r="Q22" i="2" s="1"/>
  <c r="U22" i="2" s="1"/>
  <c r="O26" i="2"/>
  <c r="Q26" i="2" s="1"/>
  <c r="U26" i="2" s="1"/>
  <c r="O30" i="2"/>
  <c r="Q30" i="2" s="1"/>
  <c r="U30" i="2" s="1"/>
  <c r="O34" i="2"/>
  <c r="Q34" i="2" s="1"/>
  <c r="U34" i="2" s="1"/>
  <c r="O38" i="2"/>
  <c r="Q38" i="2" s="1"/>
  <c r="U38" i="2" s="1"/>
  <c r="O42" i="2"/>
  <c r="Q42" i="2" s="1"/>
  <c r="U42" i="2" s="1"/>
  <c r="O46" i="2"/>
  <c r="Q46" i="2" s="1"/>
  <c r="U46" i="2" s="1"/>
  <c r="O50" i="2"/>
  <c r="Q50" i="2" s="1"/>
  <c r="U50" i="2" s="1"/>
  <c r="O54" i="2"/>
  <c r="Q54" i="2" s="1"/>
  <c r="U54" i="2" s="1"/>
  <c r="O58" i="2"/>
  <c r="Q58" i="2" s="1"/>
  <c r="U58" i="2" s="1"/>
  <c r="O62" i="2"/>
  <c r="Q62" i="2" s="1"/>
  <c r="U62" i="2" s="1"/>
  <c r="O66" i="2"/>
  <c r="Q66" i="2" s="1"/>
  <c r="U66" i="2" s="1"/>
  <c r="O70" i="2"/>
  <c r="Q70" i="2" s="1"/>
  <c r="U70" i="2" s="1"/>
  <c r="O74" i="2"/>
  <c r="Q74" i="2" s="1"/>
  <c r="U74" i="2" s="1"/>
  <c r="O78" i="2"/>
  <c r="Q78" i="2" s="1"/>
  <c r="U78" i="2" s="1"/>
  <c r="O82" i="2"/>
  <c r="Q82" i="2" s="1"/>
  <c r="U82" i="2" s="1"/>
  <c r="O86" i="2"/>
  <c r="Q86" i="2" s="1"/>
  <c r="U86" i="2" s="1"/>
  <c r="O40" i="2"/>
  <c r="Q40" i="2" s="1"/>
  <c r="U40" i="2" s="1"/>
  <c r="O48" i="2"/>
  <c r="Q48" i="2" s="1"/>
  <c r="U48" i="2" s="1"/>
  <c r="O56" i="2"/>
  <c r="Q56" i="2" s="1"/>
  <c r="U56" i="2" s="1"/>
  <c r="O64" i="2"/>
  <c r="Q64" i="2" s="1"/>
  <c r="U64" i="2" s="1"/>
  <c r="O72" i="2"/>
  <c r="Q72" i="2" s="1"/>
  <c r="U72" i="2" s="1"/>
  <c r="O80" i="2"/>
  <c r="Q80" i="2" s="1"/>
  <c r="U80" i="2" s="1"/>
  <c r="P87" i="2"/>
  <c r="R87" i="2" s="1"/>
  <c r="V87" i="2" s="1"/>
  <c r="P20" i="2"/>
  <c r="R20" i="2" s="1"/>
  <c r="V20" i="2" s="1"/>
  <c r="P24" i="2"/>
  <c r="R24" i="2" s="1"/>
  <c r="V24" i="2" s="1"/>
  <c r="P32" i="2"/>
  <c r="R32" i="2" s="1"/>
  <c r="V32" i="2" s="1"/>
  <c r="P44" i="2"/>
  <c r="R44" i="2" s="1"/>
  <c r="V44" i="2" s="1"/>
  <c r="P56" i="2"/>
  <c r="R56" i="2" s="1"/>
  <c r="V56" i="2" s="1"/>
  <c r="P68" i="2"/>
  <c r="R68" i="2" s="1"/>
  <c r="V68" i="2" s="1"/>
  <c r="P80" i="2"/>
  <c r="R80" i="2" s="1"/>
  <c r="V80" i="2" s="1"/>
  <c r="O25" i="2"/>
  <c r="Q25" i="2" s="1"/>
  <c r="U25" i="2" s="1"/>
  <c r="P14" i="2"/>
  <c r="R14" i="2" s="1"/>
  <c r="V14" i="2" s="1"/>
  <c r="P18" i="2"/>
  <c r="R18" i="2" s="1"/>
  <c r="V18" i="2" s="1"/>
  <c r="P22" i="2"/>
  <c r="R22" i="2" s="1"/>
  <c r="V22" i="2" s="1"/>
  <c r="P26" i="2"/>
  <c r="R26" i="2" s="1"/>
  <c r="V26" i="2" s="1"/>
  <c r="P30" i="2"/>
  <c r="R30" i="2" s="1"/>
  <c r="V30" i="2" s="1"/>
  <c r="P34" i="2"/>
  <c r="R34" i="2" s="1"/>
  <c r="V34" i="2" s="1"/>
  <c r="P38" i="2"/>
  <c r="R38" i="2" s="1"/>
  <c r="V38" i="2" s="1"/>
  <c r="P42" i="2"/>
  <c r="R42" i="2" s="1"/>
  <c r="V42" i="2" s="1"/>
  <c r="P46" i="2"/>
  <c r="R46" i="2" s="1"/>
  <c r="V46" i="2" s="1"/>
  <c r="P50" i="2"/>
  <c r="R50" i="2" s="1"/>
  <c r="V50" i="2" s="1"/>
  <c r="P54" i="2"/>
  <c r="R54" i="2" s="1"/>
  <c r="V54" i="2" s="1"/>
  <c r="P58" i="2"/>
  <c r="R58" i="2" s="1"/>
  <c r="V58" i="2" s="1"/>
  <c r="P62" i="2"/>
  <c r="R62" i="2" s="1"/>
  <c r="V62" i="2" s="1"/>
  <c r="P66" i="2"/>
  <c r="R66" i="2" s="1"/>
  <c r="V66" i="2" s="1"/>
  <c r="P70" i="2"/>
  <c r="R70" i="2" s="1"/>
  <c r="V70" i="2" s="1"/>
  <c r="P74" i="2"/>
  <c r="R74" i="2" s="1"/>
  <c r="V74" i="2" s="1"/>
  <c r="P78" i="2"/>
  <c r="R78" i="2" s="1"/>
  <c r="V78" i="2" s="1"/>
  <c r="P82" i="2"/>
  <c r="R82" i="2" s="1"/>
  <c r="V82" i="2" s="1"/>
  <c r="P86" i="2"/>
  <c r="R86" i="2" s="1"/>
  <c r="V86" i="2" s="1"/>
  <c r="O16" i="2"/>
  <c r="Q16" i="2" s="1"/>
  <c r="U16" i="2" s="1"/>
  <c r="O20" i="2"/>
  <c r="Q20" i="2" s="1"/>
  <c r="U20" i="2" s="1"/>
  <c r="O24" i="2"/>
  <c r="Q24" i="2" s="1"/>
  <c r="U24" i="2" s="1"/>
  <c r="O28" i="2"/>
  <c r="Q28" i="2" s="1"/>
  <c r="U28" i="2" s="1"/>
  <c r="O32" i="2"/>
  <c r="Q32" i="2" s="1"/>
  <c r="U32" i="2" s="1"/>
  <c r="O36" i="2"/>
  <c r="Q36" i="2" s="1"/>
  <c r="U36" i="2" s="1"/>
  <c r="O44" i="2"/>
  <c r="Q44" i="2" s="1"/>
  <c r="U44" i="2" s="1"/>
  <c r="O52" i="2"/>
  <c r="Q52" i="2" s="1"/>
  <c r="U52" i="2" s="1"/>
  <c r="O60" i="2"/>
  <c r="Q60" i="2" s="1"/>
  <c r="U60" i="2" s="1"/>
  <c r="O68" i="2"/>
  <c r="Q68" i="2" s="1"/>
  <c r="U68" i="2" s="1"/>
  <c r="O76" i="2"/>
  <c r="Q76" i="2" s="1"/>
  <c r="U76" i="2" s="1"/>
  <c r="O84" i="2"/>
  <c r="Q84" i="2" s="1"/>
  <c r="U84" i="2" s="1"/>
  <c r="P16" i="2"/>
  <c r="R16" i="2" s="1"/>
  <c r="V16" i="2" s="1"/>
  <c r="P28" i="2"/>
  <c r="R28" i="2" s="1"/>
  <c r="V28" i="2" s="1"/>
  <c r="P40" i="2"/>
  <c r="R40" i="2" s="1"/>
  <c r="V40" i="2" s="1"/>
  <c r="P52" i="2"/>
  <c r="R52" i="2" s="1"/>
  <c r="V52" i="2" s="1"/>
  <c r="P64" i="2"/>
  <c r="R64" i="2" s="1"/>
  <c r="V64" i="2" s="1"/>
  <c r="P76" i="2"/>
  <c r="R76" i="2" s="1"/>
  <c r="V76" i="2" s="1"/>
  <c r="O17" i="2"/>
  <c r="Q17" i="2" s="1"/>
  <c r="U17" i="2" s="1"/>
  <c r="O15" i="2"/>
  <c r="Q15" i="2" s="1"/>
  <c r="U15" i="2" s="1"/>
  <c r="O19" i="2"/>
  <c r="Q19" i="2" s="1"/>
  <c r="U19" i="2" s="1"/>
  <c r="O23" i="2"/>
  <c r="Q23" i="2" s="1"/>
  <c r="U23" i="2" s="1"/>
  <c r="O27" i="2"/>
  <c r="Q27" i="2" s="1"/>
  <c r="U27" i="2" s="1"/>
  <c r="O31" i="2"/>
  <c r="Q31" i="2" s="1"/>
  <c r="U31" i="2" s="1"/>
  <c r="O35" i="2"/>
  <c r="Q35" i="2" s="1"/>
  <c r="U35" i="2" s="1"/>
  <c r="O39" i="2"/>
  <c r="Q39" i="2" s="1"/>
  <c r="U39" i="2" s="1"/>
  <c r="O43" i="2"/>
  <c r="Q43" i="2" s="1"/>
  <c r="U43" i="2" s="1"/>
  <c r="O47" i="2"/>
  <c r="Q47" i="2" s="1"/>
  <c r="U47" i="2" s="1"/>
  <c r="O51" i="2"/>
  <c r="Q51" i="2" s="1"/>
  <c r="U51" i="2" s="1"/>
  <c r="O55" i="2"/>
  <c r="Q55" i="2" s="1"/>
  <c r="U55" i="2" s="1"/>
  <c r="O59" i="2"/>
  <c r="Q59" i="2" s="1"/>
  <c r="U59" i="2" s="1"/>
  <c r="O63" i="2"/>
  <c r="Q63" i="2" s="1"/>
  <c r="U63" i="2" s="1"/>
  <c r="O67" i="2"/>
  <c r="Q67" i="2" s="1"/>
  <c r="U67" i="2" s="1"/>
  <c r="O71" i="2"/>
  <c r="Q71" i="2" s="1"/>
  <c r="U71" i="2" s="1"/>
  <c r="O75" i="2"/>
  <c r="Q75" i="2" s="1"/>
  <c r="U75" i="2" s="1"/>
  <c r="O79" i="2"/>
  <c r="Q79" i="2" s="1"/>
  <c r="U79" i="2" s="1"/>
  <c r="O83" i="2"/>
  <c r="Q83" i="2" s="1"/>
  <c r="U83" i="2" s="1"/>
  <c r="O87" i="2"/>
  <c r="Q87" i="2" s="1"/>
  <c r="U87" i="2" s="1"/>
  <c r="P15" i="2"/>
  <c r="R15" i="2" s="1"/>
  <c r="V15" i="2" s="1"/>
  <c r="P19" i="2"/>
  <c r="R19" i="2" s="1"/>
  <c r="V19" i="2" s="1"/>
  <c r="P23" i="2"/>
  <c r="R23" i="2" s="1"/>
  <c r="V23" i="2" s="1"/>
  <c r="P27" i="2"/>
  <c r="R27" i="2" s="1"/>
  <c r="V27" i="2" s="1"/>
  <c r="P31" i="2"/>
  <c r="R31" i="2" s="1"/>
  <c r="V31" i="2" s="1"/>
  <c r="P35" i="2"/>
  <c r="R35" i="2" s="1"/>
  <c r="V35" i="2" s="1"/>
  <c r="P39" i="2"/>
  <c r="R39" i="2" s="1"/>
  <c r="V39" i="2" s="1"/>
  <c r="P43" i="2"/>
  <c r="R43" i="2" s="1"/>
  <c r="V43" i="2" s="1"/>
  <c r="P47" i="2"/>
  <c r="R47" i="2" s="1"/>
  <c r="V47" i="2" s="1"/>
  <c r="P51" i="2"/>
  <c r="R51" i="2" s="1"/>
  <c r="V51" i="2" s="1"/>
  <c r="P55" i="2"/>
  <c r="R55" i="2" s="1"/>
  <c r="V55" i="2" s="1"/>
  <c r="P59" i="2"/>
  <c r="R59" i="2" s="1"/>
  <c r="V59" i="2" s="1"/>
  <c r="P63" i="2"/>
  <c r="R63" i="2" s="1"/>
  <c r="V63" i="2" s="1"/>
  <c r="P67" i="2"/>
  <c r="R67" i="2" s="1"/>
  <c r="V67" i="2" s="1"/>
  <c r="P71" i="2"/>
  <c r="R71" i="2" s="1"/>
  <c r="V71" i="2" s="1"/>
  <c r="P75" i="2"/>
  <c r="R75" i="2" s="1"/>
  <c r="V75" i="2" s="1"/>
  <c r="P79" i="2"/>
  <c r="R79" i="2" s="1"/>
  <c r="V79" i="2" s="1"/>
  <c r="P83" i="2"/>
  <c r="R83" i="2" s="1"/>
  <c r="V83" i="2" s="1"/>
  <c r="O13" i="2"/>
  <c r="Q13" i="2" s="1"/>
  <c r="U13" i="2" s="1"/>
  <c r="P13" i="2"/>
  <c r="R13" i="2" s="1"/>
  <c r="V13" i="2" s="1"/>
  <c r="P17" i="2"/>
  <c r="R17" i="2" s="1"/>
  <c r="V17" i="2" s="1"/>
  <c r="P21" i="2"/>
  <c r="R21" i="2" s="1"/>
  <c r="V21" i="2" s="1"/>
  <c r="P25" i="2"/>
  <c r="R25" i="2" s="1"/>
  <c r="V25" i="2" s="1"/>
  <c r="P29" i="2"/>
  <c r="R29" i="2" s="1"/>
  <c r="V29" i="2" s="1"/>
  <c r="P33" i="2"/>
  <c r="R33" i="2" s="1"/>
  <c r="V33" i="2" s="1"/>
  <c r="P37" i="2"/>
  <c r="R37" i="2" s="1"/>
  <c r="V37" i="2" s="1"/>
  <c r="P41" i="2"/>
  <c r="R41" i="2" s="1"/>
  <c r="V41" i="2" s="1"/>
  <c r="P45" i="2"/>
  <c r="R45" i="2" s="1"/>
  <c r="V45" i="2" s="1"/>
  <c r="P49" i="2"/>
  <c r="R49" i="2" s="1"/>
  <c r="V49" i="2" s="1"/>
  <c r="P53" i="2"/>
  <c r="R53" i="2" s="1"/>
  <c r="V53" i="2" s="1"/>
  <c r="P57" i="2"/>
  <c r="R57" i="2" s="1"/>
  <c r="V57" i="2" s="1"/>
  <c r="P61" i="2"/>
  <c r="R61" i="2" s="1"/>
  <c r="V61" i="2" s="1"/>
  <c r="P65" i="2"/>
  <c r="R65" i="2" s="1"/>
  <c r="V65" i="2" s="1"/>
  <c r="P69" i="2"/>
  <c r="R69" i="2" s="1"/>
  <c r="V69" i="2" s="1"/>
  <c r="P73" i="2"/>
  <c r="R73" i="2" s="1"/>
  <c r="V73" i="2" s="1"/>
  <c r="P77" i="2"/>
  <c r="R77" i="2" s="1"/>
  <c r="V77" i="2" s="1"/>
  <c r="P81" i="2"/>
  <c r="R81" i="2" s="1"/>
  <c r="V81" i="2" s="1"/>
  <c r="P85" i="2"/>
  <c r="R85" i="2" s="1"/>
  <c r="V85" i="2" s="1"/>
  <c r="P36" i="2"/>
  <c r="R36" i="2" s="1"/>
  <c r="V36" i="2" s="1"/>
  <c r="P48" i="2"/>
  <c r="R48" i="2" s="1"/>
  <c r="V48" i="2" s="1"/>
  <c r="P60" i="2"/>
  <c r="R60" i="2" s="1"/>
  <c r="V60" i="2" s="1"/>
  <c r="P72" i="2"/>
  <c r="R72" i="2" s="1"/>
  <c r="V72" i="2" s="1"/>
  <c r="P84" i="2"/>
  <c r="R84" i="2" s="1"/>
  <c r="V84" i="2" s="1"/>
  <c r="O21" i="2"/>
  <c r="Q21" i="2" s="1"/>
  <c r="U21" i="2" s="1"/>
  <c r="O29" i="2"/>
  <c r="Q29" i="2" s="1"/>
  <c r="U29" i="2" s="1"/>
  <c r="O61" i="2"/>
  <c r="Q61" i="2" s="1"/>
  <c r="U61" i="2" s="1"/>
  <c r="O33" i="2"/>
  <c r="Q33" i="2" s="1"/>
  <c r="U33" i="2" s="1"/>
  <c r="O37" i="2"/>
  <c r="Q37" i="2" s="1"/>
  <c r="U37" i="2" s="1"/>
  <c r="O69" i="2"/>
  <c r="Q69" i="2" s="1"/>
  <c r="U69" i="2" s="1"/>
  <c r="O41" i="2"/>
  <c r="Q41" i="2" s="1"/>
  <c r="U41" i="2" s="1"/>
  <c r="O73" i="2"/>
  <c r="Q73" i="2" s="1"/>
  <c r="U73" i="2" s="1"/>
  <c r="O45" i="2"/>
  <c r="Q45" i="2" s="1"/>
  <c r="U45" i="2" s="1"/>
  <c r="O77" i="2"/>
  <c r="Q77" i="2" s="1"/>
  <c r="U77" i="2" s="1"/>
  <c r="O53" i="2"/>
  <c r="Q53" i="2" s="1"/>
  <c r="U53" i="2" s="1"/>
  <c r="O57" i="2"/>
  <c r="Q57" i="2" s="1"/>
  <c r="U57" i="2" s="1"/>
  <c r="O65" i="2"/>
  <c r="Q65" i="2" s="1"/>
  <c r="U65" i="2" s="1"/>
  <c r="O81" i="2"/>
  <c r="Q81" i="2" s="1"/>
  <c r="U81" i="2" s="1"/>
  <c r="O85" i="2"/>
  <c r="Q85" i="2" s="1"/>
  <c r="U85" i="2" s="1"/>
  <c r="O49" i="2"/>
  <c r="Q49" i="2" s="1"/>
  <c r="U49" i="2" s="1"/>
  <c r="Y13" i="2" l="1" a="1"/>
  <c r="Z14" i="2" l="1"/>
  <c r="AD14" i="2" s="1"/>
  <c r="AH14" i="2" s="1"/>
  <c r="Y17" i="2"/>
  <c r="AC17" i="2" s="1"/>
  <c r="AG17" i="2" s="1"/>
  <c r="AA19" i="2"/>
  <c r="AE19" i="2" s="1"/>
  <c r="AI19" i="2" s="1"/>
  <c r="Z22" i="2"/>
  <c r="AD22" i="2" s="1"/>
  <c r="AH22" i="2" s="1"/>
  <c r="Y25" i="2"/>
  <c r="AC25" i="2" s="1"/>
  <c r="AG25" i="2" s="1"/>
  <c r="AA27" i="2"/>
  <c r="AE27" i="2" s="1"/>
  <c r="AI27" i="2" s="1"/>
  <c r="Z30" i="2"/>
  <c r="AD30" i="2" s="1"/>
  <c r="AH30" i="2" s="1"/>
  <c r="Y33" i="2"/>
  <c r="AC33" i="2" s="1"/>
  <c r="AG33" i="2" s="1"/>
  <c r="AA35" i="2"/>
  <c r="AE35" i="2" s="1"/>
  <c r="AI35" i="2" s="1"/>
  <c r="Z38" i="2"/>
  <c r="AD38" i="2" s="1"/>
  <c r="AH38" i="2" s="1"/>
  <c r="Y41" i="2"/>
  <c r="AC41" i="2" s="1"/>
  <c r="AG41" i="2" s="1"/>
  <c r="AA43" i="2"/>
  <c r="AE43" i="2" s="1"/>
  <c r="AI43" i="2" s="1"/>
  <c r="Z46" i="2"/>
  <c r="AD46" i="2" s="1"/>
  <c r="AH46" i="2" s="1"/>
  <c r="Y49" i="2"/>
  <c r="AC49" i="2" s="1"/>
  <c r="AG49" i="2" s="1"/>
  <c r="AA51" i="2"/>
  <c r="AE51" i="2" s="1"/>
  <c r="AI51" i="2" s="1"/>
  <c r="Z54" i="2"/>
  <c r="AD54" i="2" s="1"/>
  <c r="AH54" i="2" s="1"/>
  <c r="Y57" i="2"/>
  <c r="AC57" i="2" s="1"/>
  <c r="AG57" i="2" s="1"/>
  <c r="AA59" i="2"/>
  <c r="AE59" i="2" s="1"/>
  <c r="AI59" i="2" s="1"/>
  <c r="Z62" i="2"/>
  <c r="AD62" i="2" s="1"/>
  <c r="AH62" i="2" s="1"/>
  <c r="Y65" i="2"/>
  <c r="AC65" i="2" s="1"/>
  <c r="AG65" i="2" s="1"/>
  <c r="AA67" i="2"/>
  <c r="AE67" i="2" s="1"/>
  <c r="AI67" i="2" s="1"/>
  <c r="Z70" i="2"/>
  <c r="AD70" i="2" s="1"/>
  <c r="AH70" i="2" s="1"/>
  <c r="Y73" i="2"/>
  <c r="AC73" i="2" s="1"/>
  <c r="AG73" i="2" s="1"/>
  <c r="AA75" i="2"/>
  <c r="AE75" i="2" s="1"/>
  <c r="AI75" i="2" s="1"/>
  <c r="Z78" i="2"/>
  <c r="AD78" i="2" s="1"/>
  <c r="AH78" i="2" s="1"/>
  <c r="Y81" i="2"/>
  <c r="AC81" i="2" s="1"/>
  <c r="AG81" i="2" s="1"/>
  <c r="AA83" i="2"/>
  <c r="AE83" i="2" s="1"/>
  <c r="AI83" i="2" s="1"/>
  <c r="Z86" i="2"/>
  <c r="AD86" i="2" s="1"/>
  <c r="AH86" i="2" s="1"/>
  <c r="AA14" i="2"/>
  <c r="AE14" i="2" s="1"/>
  <c r="AI14" i="2" s="1"/>
  <c r="Z17" i="2"/>
  <c r="AD17" i="2" s="1"/>
  <c r="AH17" i="2" s="1"/>
  <c r="Y20" i="2"/>
  <c r="AC20" i="2" s="1"/>
  <c r="AG20" i="2" s="1"/>
  <c r="AA22" i="2"/>
  <c r="AE22" i="2" s="1"/>
  <c r="AI22" i="2" s="1"/>
  <c r="Z25" i="2"/>
  <c r="AD25" i="2" s="1"/>
  <c r="AH25" i="2" s="1"/>
  <c r="Y28" i="2"/>
  <c r="AC28" i="2" s="1"/>
  <c r="AG28" i="2" s="1"/>
  <c r="AA30" i="2"/>
  <c r="AE30" i="2" s="1"/>
  <c r="AI30" i="2" s="1"/>
  <c r="Z33" i="2"/>
  <c r="AD33" i="2" s="1"/>
  <c r="AH33" i="2" s="1"/>
  <c r="Y36" i="2"/>
  <c r="AC36" i="2" s="1"/>
  <c r="AG36" i="2" s="1"/>
  <c r="AA38" i="2"/>
  <c r="AE38" i="2" s="1"/>
  <c r="AI38" i="2" s="1"/>
  <c r="Z41" i="2"/>
  <c r="AD41" i="2" s="1"/>
  <c r="AH41" i="2" s="1"/>
  <c r="Y44" i="2"/>
  <c r="AC44" i="2" s="1"/>
  <c r="AG44" i="2" s="1"/>
  <c r="AA46" i="2"/>
  <c r="AE46" i="2" s="1"/>
  <c r="AI46" i="2" s="1"/>
  <c r="Z49" i="2"/>
  <c r="AD49" i="2" s="1"/>
  <c r="AH49" i="2" s="1"/>
  <c r="Y52" i="2"/>
  <c r="AC52" i="2" s="1"/>
  <c r="AG52" i="2" s="1"/>
  <c r="AA54" i="2"/>
  <c r="AE54" i="2" s="1"/>
  <c r="AI54" i="2" s="1"/>
  <c r="Z57" i="2"/>
  <c r="AD57" i="2" s="1"/>
  <c r="AH57" i="2" s="1"/>
  <c r="Y60" i="2"/>
  <c r="AC60" i="2" s="1"/>
  <c r="AG60" i="2" s="1"/>
  <c r="AA62" i="2"/>
  <c r="AE62" i="2" s="1"/>
  <c r="AI62" i="2" s="1"/>
  <c r="Z65" i="2"/>
  <c r="AD65" i="2" s="1"/>
  <c r="AH65" i="2" s="1"/>
  <c r="Y68" i="2"/>
  <c r="AC68" i="2" s="1"/>
  <c r="AG68" i="2" s="1"/>
  <c r="AA70" i="2"/>
  <c r="AE70" i="2" s="1"/>
  <c r="AI70" i="2" s="1"/>
  <c r="Z73" i="2"/>
  <c r="AD73" i="2" s="1"/>
  <c r="AH73" i="2" s="1"/>
  <c r="Y76" i="2"/>
  <c r="AC76" i="2" s="1"/>
  <c r="AG76" i="2" s="1"/>
  <c r="AA78" i="2"/>
  <c r="AE78" i="2" s="1"/>
  <c r="AI78" i="2" s="1"/>
  <c r="Z81" i="2"/>
  <c r="AD81" i="2" s="1"/>
  <c r="AH81" i="2" s="1"/>
  <c r="Y84" i="2"/>
  <c r="AC84" i="2" s="1"/>
  <c r="AG84" i="2" s="1"/>
  <c r="AA86" i="2"/>
  <c r="AE86" i="2" s="1"/>
  <c r="AI86" i="2" s="1"/>
  <c r="Z15" i="2"/>
  <c r="AD15" i="2" s="1"/>
  <c r="AH15" i="2" s="1"/>
  <c r="Y18" i="2"/>
  <c r="AC18" i="2" s="1"/>
  <c r="AG18" i="2" s="1"/>
  <c r="AA20" i="2"/>
  <c r="AE20" i="2" s="1"/>
  <c r="AI20" i="2" s="1"/>
  <c r="Z23" i="2"/>
  <c r="AD23" i="2" s="1"/>
  <c r="AH23" i="2" s="1"/>
  <c r="Y26" i="2"/>
  <c r="AC26" i="2" s="1"/>
  <c r="AG26" i="2" s="1"/>
  <c r="AA28" i="2"/>
  <c r="AE28" i="2" s="1"/>
  <c r="AI28" i="2" s="1"/>
  <c r="Z31" i="2"/>
  <c r="AD31" i="2" s="1"/>
  <c r="AH31" i="2" s="1"/>
  <c r="Y34" i="2"/>
  <c r="AC34" i="2" s="1"/>
  <c r="AG34" i="2" s="1"/>
  <c r="AA36" i="2"/>
  <c r="AE36" i="2" s="1"/>
  <c r="AI36" i="2" s="1"/>
  <c r="Z39" i="2"/>
  <c r="AD39" i="2" s="1"/>
  <c r="AH39" i="2" s="1"/>
  <c r="Y42" i="2"/>
  <c r="AC42" i="2" s="1"/>
  <c r="AG42" i="2" s="1"/>
  <c r="AA44" i="2"/>
  <c r="AE44" i="2" s="1"/>
  <c r="AI44" i="2" s="1"/>
  <c r="Z47" i="2"/>
  <c r="AD47" i="2" s="1"/>
  <c r="AH47" i="2" s="1"/>
  <c r="Y50" i="2"/>
  <c r="AC50" i="2" s="1"/>
  <c r="AG50" i="2" s="1"/>
  <c r="AA52" i="2"/>
  <c r="AE52" i="2" s="1"/>
  <c r="AI52" i="2" s="1"/>
  <c r="Z55" i="2"/>
  <c r="AD55" i="2" s="1"/>
  <c r="AH55" i="2" s="1"/>
  <c r="Y58" i="2"/>
  <c r="AC58" i="2" s="1"/>
  <c r="AG58" i="2" s="1"/>
  <c r="AA60" i="2"/>
  <c r="AE60" i="2" s="1"/>
  <c r="AI60" i="2" s="1"/>
  <c r="Z63" i="2"/>
  <c r="AD63" i="2" s="1"/>
  <c r="AH63" i="2" s="1"/>
  <c r="Y66" i="2"/>
  <c r="AC66" i="2" s="1"/>
  <c r="AG66" i="2" s="1"/>
  <c r="AA68" i="2"/>
  <c r="AE68" i="2" s="1"/>
  <c r="AI68" i="2" s="1"/>
  <c r="Z71" i="2"/>
  <c r="AD71" i="2" s="1"/>
  <c r="AH71" i="2" s="1"/>
  <c r="Y74" i="2"/>
  <c r="AC74" i="2" s="1"/>
  <c r="AG74" i="2" s="1"/>
  <c r="AA76" i="2"/>
  <c r="AE76" i="2" s="1"/>
  <c r="AI76" i="2" s="1"/>
  <c r="Z79" i="2"/>
  <c r="AD79" i="2" s="1"/>
  <c r="AH79" i="2" s="1"/>
  <c r="Y82" i="2"/>
  <c r="AC82" i="2" s="1"/>
  <c r="AG82" i="2" s="1"/>
  <c r="AA84" i="2"/>
  <c r="AE84" i="2" s="1"/>
  <c r="AI84" i="2" s="1"/>
  <c r="Z87" i="2"/>
  <c r="AD87" i="2" s="1"/>
  <c r="AH87" i="2" s="1"/>
  <c r="Y13" i="2"/>
  <c r="AC13" i="2" s="1"/>
  <c r="AG13" i="2" s="1"/>
  <c r="AA15" i="2"/>
  <c r="AE15" i="2" s="1"/>
  <c r="AI15" i="2" s="1"/>
  <c r="Z18" i="2"/>
  <c r="AD18" i="2" s="1"/>
  <c r="AH18" i="2" s="1"/>
  <c r="Y21" i="2"/>
  <c r="AC21" i="2" s="1"/>
  <c r="AG21" i="2" s="1"/>
  <c r="AA23" i="2"/>
  <c r="AE23" i="2" s="1"/>
  <c r="AI23" i="2" s="1"/>
  <c r="Z26" i="2"/>
  <c r="AD26" i="2" s="1"/>
  <c r="AH26" i="2" s="1"/>
  <c r="Y29" i="2"/>
  <c r="AC29" i="2" s="1"/>
  <c r="AG29" i="2" s="1"/>
  <c r="AA31" i="2"/>
  <c r="AE31" i="2" s="1"/>
  <c r="AI31" i="2" s="1"/>
  <c r="Z34" i="2"/>
  <c r="AD34" i="2" s="1"/>
  <c r="AH34" i="2" s="1"/>
  <c r="Y37" i="2"/>
  <c r="AC37" i="2" s="1"/>
  <c r="AG37" i="2" s="1"/>
  <c r="AA39" i="2"/>
  <c r="AE39" i="2" s="1"/>
  <c r="AI39" i="2" s="1"/>
  <c r="Z42" i="2"/>
  <c r="AD42" i="2" s="1"/>
  <c r="AH42" i="2" s="1"/>
  <c r="Y45" i="2"/>
  <c r="AC45" i="2" s="1"/>
  <c r="AG45" i="2" s="1"/>
  <c r="AA47" i="2"/>
  <c r="AE47" i="2" s="1"/>
  <c r="AI47" i="2" s="1"/>
  <c r="Z50" i="2"/>
  <c r="AD50" i="2" s="1"/>
  <c r="AH50" i="2" s="1"/>
  <c r="Y53" i="2"/>
  <c r="AC53" i="2" s="1"/>
  <c r="AG53" i="2" s="1"/>
  <c r="AA55" i="2"/>
  <c r="AE55" i="2" s="1"/>
  <c r="AI55" i="2" s="1"/>
  <c r="Z58" i="2"/>
  <c r="AD58" i="2" s="1"/>
  <c r="AH58" i="2" s="1"/>
  <c r="Y61" i="2"/>
  <c r="AC61" i="2" s="1"/>
  <c r="AG61" i="2" s="1"/>
  <c r="AA63" i="2"/>
  <c r="AE63" i="2" s="1"/>
  <c r="AI63" i="2" s="1"/>
  <c r="Z66" i="2"/>
  <c r="AD66" i="2" s="1"/>
  <c r="AH66" i="2" s="1"/>
  <c r="Y69" i="2"/>
  <c r="AC69" i="2" s="1"/>
  <c r="AG69" i="2" s="1"/>
  <c r="AA71" i="2"/>
  <c r="AE71" i="2" s="1"/>
  <c r="AI71" i="2" s="1"/>
  <c r="Z74" i="2"/>
  <c r="AD74" i="2" s="1"/>
  <c r="AH74" i="2" s="1"/>
  <c r="Y77" i="2"/>
  <c r="AC77" i="2" s="1"/>
  <c r="AG77" i="2" s="1"/>
  <c r="AA79" i="2"/>
  <c r="AE79" i="2" s="1"/>
  <c r="AI79" i="2" s="1"/>
  <c r="Z82" i="2"/>
  <c r="AD82" i="2" s="1"/>
  <c r="AH82" i="2" s="1"/>
  <c r="Y85" i="2"/>
  <c r="AC85" i="2" s="1"/>
  <c r="AG85" i="2" s="1"/>
  <c r="AA87" i="2"/>
  <c r="AE87" i="2" s="1"/>
  <c r="AI87" i="2" s="1"/>
  <c r="Y15" i="2"/>
  <c r="AC15" i="2" s="1"/>
  <c r="AG15" i="2" s="1"/>
  <c r="AA17" i="2"/>
  <c r="AE17" i="2" s="1"/>
  <c r="AI17" i="2" s="1"/>
  <c r="Z20" i="2"/>
  <c r="AD20" i="2" s="1"/>
  <c r="AH20" i="2" s="1"/>
  <c r="Y23" i="2"/>
  <c r="AC23" i="2" s="1"/>
  <c r="AG23" i="2" s="1"/>
  <c r="AA25" i="2"/>
  <c r="AE25" i="2" s="1"/>
  <c r="AI25" i="2" s="1"/>
  <c r="Z28" i="2"/>
  <c r="AD28" i="2" s="1"/>
  <c r="AH28" i="2" s="1"/>
  <c r="Y31" i="2"/>
  <c r="AC31" i="2" s="1"/>
  <c r="AG31" i="2" s="1"/>
  <c r="AA33" i="2"/>
  <c r="AE33" i="2" s="1"/>
  <c r="AI33" i="2" s="1"/>
  <c r="Z36" i="2"/>
  <c r="AD36" i="2" s="1"/>
  <c r="AH36" i="2" s="1"/>
  <c r="Y39" i="2"/>
  <c r="AC39" i="2" s="1"/>
  <c r="AG39" i="2" s="1"/>
  <c r="AA41" i="2"/>
  <c r="AE41" i="2" s="1"/>
  <c r="AI41" i="2" s="1"/>
  <c r="Z44" i="2"/>
  <c r="AD44" i="2" s="1"/>
  <c r="AH44" i="2" s="1"/>
  <c r="Y47" i="2"/>
  <c r="AC47" i="2" s="1"/>
  <c r="AG47" i="2" s="1"/>
  <c r="AA49" i="2"/>
  <c r="AE49" i="2" s="1"/>
  <c r="AI49" i="2" s="1"/>
  <c r="Z52" i="2"/>
  <c r="AD52" i="2" s="1"/>
  <c r="AH52" i="2" s="1"/>
  <c r="Y55" i="2"/>
  <c r="AC55" i="2" s="1"/>
  <c r="AG55" i="2" s="1"/>
  <c r="AA57" i="2"/>
  <c r="AE57" i="2" s="1"/>
  <c r="AI57" i="2" s="1"/>
  <c r="Z60" i="2"/>
  <c r="AD60" i="2" s="1"/>
  <c r="AH60" i="2" s="1"/>
  <c r="Y63" i="2"/>
  <c r="AC63" i="2" s="1"/>
  <c r="AG63" i="2" s="1"/>
  <c r="AA65" i="2"/>
  <c r="AE65" i="2" s="1"/>
  <c r="AI65" i="2" s="1"/>
  <c r="Z68" i="2"/>
  <c r="AD68" i="2" s="1"/>
  <c r="AH68" i="2" s="1"/>
  <c r="Y71" i="2"/>
  <c r="AC71" i="2" s="1"/>
  <c r="AG71" i="2" s="1"/>
  <c r="AA73" i="2"/>
  <c r="AE73" i="2" s="1"/>
  <c r="AI73" i="2" s="1"/>
  <c r="Z76" i="2"/>
  <c r="AD76" i="2" s="1"/>
  <c r="AH76" i="2" s="1"/>
  <c r="Y79" i="2"/>
  <c r="AC79" i="2" s="1"/>
  <c r="AG79" i="2" s="1"/>
  <c r="AA81" i="2"/>
  <c r="AE81" i="2" s="1"/>
  <c r="AI81" i="2" s="1"/>
  <c r="Z84" i="2"/>
  <c r="AD84" i="2" s="1"/>
  <c r="AH84" i="2" s="1"/>
  <c r="Y87" i="2"/>
  <c r="AC87" i="2" s="1"/>
  <c r="AG87" i="2" s="1"/>
  <c r="Z13" i="2"/>
  <c r="AD13" i="2" s="1"/>
  <c r="AH13" i="2" s="1"/>
  <c r="Z19" i="2"/>
  <c r="AD19" i="2" s="1"/>
  <c r="AH19" i="2" s="1"/>
  <c r="Y27" i="2"/>
  <c r="AC27" i="2" s="1"/>
  <c r="AG27" i="2" s="1"/>
  <c r="AA34" i="2"/>
  <c r="AE34" i="2" s="1"/>
  <c r="AI34" i="2" s="1"/>
  <c r="AA40" i="2"/>
  <c r="AE40" i="2" s="1"/>
  <c r="AI40" i="2" s="1"/>
  <c r="Z48" i="2"/>
  <c r="AD48" i="2" s="1"/>
  <c r="AH48" i="2" s="1"/>
  <c r="Y56" i="2"/>
  <c r="AC56" i="2" s="1"/>
  <c r="AG56" i="2" s="1"/>
  <c r="Y62" i="2"/>
  <c r="AC62" i="2" s="1"/>
  <c r="AG62" i="2" s="1"/>
  <c r="AA69" i="2"/>
  <c r="AE69" i="2" s="1"/>
  <c r="AI69" i="2" s="1"/>
  <c r="Z77" i="2"/>
  <c r="AD77" i="2" s="1"/>
  <c r="AH77" i="2" s="1"/>
  <c r="Z83" i="2"/>
  <c r="AD83" i="2" s="1"/>
  <c r="AH83" i="2" s="1"/>
  <c r="Z35" i="2"/>
  <c r="AD35" i="2" s="1"/>
  <c r="AH35" i="2" s="1"/>
  <c r="AA56" i="2"/>
  <c r="AE56" i="2" s="1"/>
  <c r="AI56" i="2" s="1"/>
  <c r="Y78" i="2"/>
  <c r="AC78" i="2" s="1"/>
  <c r="AG78" i="2" s="1"/>
  <c r="Y51" i="2"/>
  <c r="AC51" i="2" s="1"/>
  <c r="AG51" i="2" s="1"/>
  <c r="Z72" i="2"/>
  <c r="AD72" i="2" s="1"/>
  <c r="AH72" i="2" s="1"/>
  <c r="Z16" i="2"/>
  <c r="AD16" i="2" s="1"/>
  <c r="AH16" i="2" s="1"/>
  <c r="AA37" i="2"/>
  <c r="AE37" i="2" s="1"/>
  <c r="AI37" i="2" s="1"/>
  <c r="AA72" i="2"/>
  <c r="AE72" i="2" s="1"/>
  <c r="AI72" i="2" s="1"/>
  <c r="Z24" i="2"/>
  <c r="AD24" i="2" s="1"/>
  <c r="AH24" i="2" s="1"/>
  <c r="Z53" i="2"/>
  <c r="AD53" i="2" s="1"/>
  <c r="AH53" i="2" s="1"/>
  <c r="AA80" i="2"/>
  <c r="AE80" i="2" s="1"/>
  <c r="AI80" i="2" s="1"/>
  <c r="Z32" i="2"/>
  <c r="AD32" i="2" s="1"/>
  <c r="AH32" i="2" s="1"/>
  <c r="AA53" i="2"/>
  <c r="AE53" i="2" s="1"/>
  <c r="AI53" i="2" s="1"/>
  <c r="AA82" i="2"/>
  <c r="AE82" i="2" s="1"/>
  <c r="AI82" i="2" s="1"/>
  <c r="AA26" i="2"/>
  <c r="AE26" i="2" s="1"/>
  <c r="AI26" i="2" s="1"/>
  <c r="Y54" i="2"/>
  <c r="AC54" i="2" s="1"/>
  <c r="AG54" i="2" s="1"/>
  <c r="Y83" i="2"/>
  <c r="AC83" i="2" s="1"/>
  <c r="AG83" i="2" s="1"/>
  <c r="AA13" i="2"/>
  <c r="AE13" i="2" s="1"/>
  <c r="AI13" i="2" s="1"/>
  <c r="Z21" i="2"/>
  <c r="AD21" i="2" s="1"/>
  <c r="AH21" i="2" s="1"/>
  <c r="Z27" i="2"/>
  <c r="AD27" i="2" s="1"/>
  <c r="AH27" i="2" s="1"/>
  <c r="Y35" i="2"/>
  <c r="AC35" i="2" s="1"/>
  <c r="AG35" i="2" s="1"/>
  <c r="AA42" i="2"/>
  <c r="AE42" i="2" s="1"/>
  <c r="AI42" i="2" s="1"/>
  <c r="AA48" i="2"/>
  <c r="AE48" i="2" s="1"/>
  <c r="AI48" i="2" s="1"/>
  <c r="Z56" i="2"/>
  <c r="AD56" i="2" s="1"/>
  <c r="AH56" i="2" s="1"/>
  <c r="Y64" i="2"/>
  <c r="AC64" i="2" s="1"/>
  <c r="AG64" i="2" s="1"/>
  <c r="Y70" i="2"/>
  <c r="AC70" i="2" s="1"/>
  <c r="AG70" i="2" s="1"/>
  <c r="AA77" i="2"/>
  <c r="AE77" i="2" s="1"/>
  <c r="AI77" i="2" s="1"/>
  <c r="Z85" i="2"/>
  <c r="AD85" i="2" s="1"/>
  <c r="AH85" i="2" s="1"/>
  <c r="AA50" i="2"/>
  <c r="AE50" i="2" s="1"/>
  <c r="AI50" i="2" s="1"/>
  <c r="Y72" i="2"/>
  <c r="AC72" i="2" s="1"/>
  <c r="AG72" i="2" s="1"/>
  <c r="AA58" i="2"/>
  <c r="AE58" i="2" s="1"/>
  <c r="AI58" i="2" s="1"/>
  <c r="Y80" i="2"/>
  <c r="AC80" i="2" s="1"/>
  <c r="AG80" i="2" s="1"/>
  <c r="Y30" i="2"/>
  <c r="AC30" i="2" s="1"/>
  <c r="AG30" i="2" s="1"/>
  <c r="Y59" i="2"/>
  <c r="AC59" i="2" s="1"/>
  <c r="AG59" i="2" s="1"/>
  <c r="Y38" i="2"/>
  <c r="AC38" i="2" s="1"/>
  <c r="AG38" i="2" s="1"/>
  <c r="Y67" i="2"/>
  <c r="AC67" i="2" s="1"/>
  <c r="AG67" i="2" s="1"/>
  <c r="Y40" i="2"/>
  <c r="AC40" i="2" s="1"/>
  <c r="AG40" i="2" s="1"/>
  <c r="Z61" i="2"/>
  <c r="AD61" i="2" s="1"/>
  <c r="AH61" i="2" s="1"/>
  <c r="Y19" i="2"/>
  <c r="AC19" i="2" s="1"/>
  <c r="AG19" i="2" s="1"/>
  <c r="AA61" i="2"/>
  <c r="AE61" i="2" s="1"/>
  <c r="AI61" i="2" s="1"/>
  <c r="Y14" i="2"/>
  <c r="AC14" i="2" s="1"/>
  <c r="AG14" i="2" s="1"/>
  <c r="AA21" i="2"/>
  <c r="AE21" i="2" s="1"/>
  <c r="AI21" i="2" s="1"/>
  <c r="Z29" i="2"/>
  <c r="AD29" i="2" s="1"/>
  <c r="AH29" i="2" s="1"/>
  <c r="Y43" i="2"/>
  <c r="AC43" i="2" s="1"/>
  <c r="AG43" i="2" s="1"/>
  <c r="Z64" i="2"/>
  <c r="AD64" i="2" s="1"/>
  <c r="AH64" i="2" s="1"/>
  <c r="AA85" i="2"/>
  <c r="AE85" i="2" s="1"/>
  <c r="AI85" i="2" s="1"/>
  <c r="Y86" i="2"/>
  <c r="AC86" i="2" s="1"/>
  <c r="AG86" i="2" s="1"/>
  <c r="Y24" i="2"/>
  <c r="AC24" i="2" s="1"/>
  <c r="AG24" i="2" s="1"/>
  <c r="Z45" i="2"/>
  <c r="AD45" i="2" s="1"/>
  <c r="AH45" i="2" s="1"/>
  <c r="AA66" i="2"/>
  <c r="AE66" i="2" s="1"/>
  <c r="AI66" i="2" s="1"/>
  <c r="AA16" i="2"/>
  <c r="AE16" i="2" s="1"/>
  <c r="AI16" i="2" s="1"/>
  <c r="AA45" i="2"/>
  <c r="AE45" i="2" s="1"/>
  <c r="AI45" i="2" s="1"/>
  <c r="AA74" i="2"/>
  <c r="AE74" i="2" s="1"/>
  <c r="AI74" i="2" s="1"/>
  <c r="AA24" i="2"/>
  <c r="AE24" i="2" s="1"/>
  <c r="AI24" i="2" s="1"/>
  <c r="Y46" i="2"/>
  <c r="AC46" i="2" s="1"/>
  <c r="AG46" i="2" s="1"/>
  <c r="Z67" i="2"/>
  <c r="AD67" i="2" s="1"/>
  <c r="AH67" i="2" s="1"/>
  <c r="AA32" i="2"/>
  <c r="AE32" i="2" s="1"/>
  <c r="AI32" i="2" s="1"/>
  <c r="Z69" i="2"/>
  <c r="AD69" i="2" s="1"/>
  <c r="AH69" i="2" s="1"/>
  <c r="Y16" i="2"/>
  <c r="AC16" i="2" s="1"/>
  <c r="AG16" i="2" s="1"/>
  <c r="Y22" i="2"/>
  <c r="AC22" i="2" s="1"/>
  <c r="AG22" i="2" s="1"/>
  <c r="AA29" i="2"/>
  <c r="AE29" i="2" s="1"/>
  <c r="AI29" i="2" s="1"/>
  <c r="Z37" i="2"/>
  <c r="AD37" i="2" s="1"/>
  <c r="AH37" i="2" s="1"/>
  <c r="Z43" i="2"/>
  <c r="AD43" i="2" s="1"/>
  <c r="AH43" i="2" s="1"/>
  <c r="AA64" i="2"/>
  <c r="AE64" i="2" s="1"/>
  <c r="AI64" i="2" s="1"/>
  <c r="Z51" i="2"/>
  <c r="AD51" i="2" s="1"/>
  <c r="AH51" i="2" s="1"/>
  <c r="Z80" i="2"/>
  <c r="AD80" i="2" s="1"/>
  <c r="AH80" i="2" s="1"/>
  <c r="Y32" i="2"/>
  <c r="AC32" i="2" s="1"/>
  <c r="AG32" i="2" s="1"/>
  <c r="Z59" i="2"/>
  <c r="AD59" i="2" s="1"/>
  <c r="AH59" i="2" s="1"/>
  <c r="AA18" i="2"/>
  <c r="AE18" i="2" s="1"/>
  <c r="Y75" i="2"/>
  <c r="AC75" i="2" s="1"/>
  <c r="AG75" i="2" s="1"/>
  <c r="Z40" i="2"/>
  <c r="AD40" i="2" s="1"/>
  <c r="AH40" i="2" s="1"/>
  <c r="Y48" i="2"/>
  <c r="AC48" i="2" s="1"/>
  <c r="AG48" i="2" s="1"/>
  <c r="Z75" i="2"/>
  <c r="AD75" i="2" s="1"/>
  <c r="AH75" i="2" s="1"/>
  <c r="AI18" i="2" l="1"/>
  <c r="AF7" i="2" s="1"/>
  <c r="B2" i="4" l="1"/>
  <c r="C2" i="4"/>
  <c r="D2" i="4"/>
  <c r="E2" i="4"/>
  <c r="F2" i="4"/>
  <c r="I2" i="4" a="1"/>
  <c r="I2" i="4"/>
  <c r="J2" i="4"/>
  <c r="K2" i="4"/>
  <c r="L2" i="4"/>
  <c r="M2" i="4"/>
  <c r="O2" i="4"/>
  <c r="P2" i="4"/>
  <c r="Q2" i="4"/>
  <c r="R2" i="4"/>
  <c r="S2" i="4"/>
  <c r="B3" i="4"/>
  <c r="C3" i="4"/>
  <c r="D3" i="4"/>
  <c r="E3" i="4"/>
  <c r="F3" i="4"/>
  <c r="I3" i="4"/>
  <c r="J3" i="4"/>
  <c r="K3" i="4"/>
  <c r="L3" i="4"/>
  <c r="M3" i="4"/>
  <c r="O3" i="4"/>
  <c r="P3" i="4"/>
  <c r="Q3" i="4"/>
  <c r="R3" i="4"/>
  <c r="S3" i="4"/>
  <c r="T6" i="4"/>
  <c r="B7" i="4"/>
  <c r="C7" i="4"/>
  <c r="D7" i="4"/>
  <c r="I7" i="4" a="1"/>
  <c r="I7" i="4"/>
  <c r="J7" i="4"/>
  <c r="K7" i="4"/>
  <c r="O7" i="4"/>
  <c r="P7" i="4"/>
  <c r="Q7" i="4"/>
  <c r="B8" i="4"/>
  <c r="C8" i="4"/>
  <c r="D8" i="4"/>
  <c r="I8" i="4"/>
  <c r="J8" i="4"/>
  <c r="K8" i="4"/>
  <c r="O8" i="4"/>
  <c r="P8" i="4"/>
  <c r="Q8" i="4"/>
  <c r="B9" i="4"/>
  <c r="C9" i="4"/>
  <c r="D9" i="4"/>
  <c r="I9" i="4"/>
  <c r="J9" i="4"/>
  <c r="K9" i="4"/>
  <c r="O9" i="4"/>
  <c r="P9" i="4"/>
  <c r="Q9" i="4"/>
  <c r="Z9" i="4"/>
  <c r="AA9" i="4"/>
  <c r="AB9" i="4"/>
  <c r="AC9" i="4"/>
  <c r="AD9" i="4"/>
  <c r="AE9" i="4"/>
  <c r="AF9" i="4"/>
  <c r="AG9" i="4"/>
  <c r="AH9" i="4"/>
  <c r="AI9" i="4"/>
  <c r="BI9" i="4"/>
  <c r="BJ9" i="4"/>
  <c r="BK9" i="4"/>
  <c r="BL9" i="4"/>
  <c r="BM9" i="4"/>
  <c r="BN9" i="4"/>
  <c r="BO9" i="4"/>
  <c r="BP9" i="4"/>
  <c r="BQ9" i="4"/>
  <c r="O13" i="4" a="1"/>
  <c r="O13" i="4"/>
  <c r="P13" i="4"/>
  <c r="Q13" i="4"/>
  <c r="R13" i="4"/>
  <c r="T13" i="4"/>
  <c r="U13" i="4"/>
  <c r="W13" i="4"/>
  <c r="X13" i="4"/>
  <c r="Z13" i="4"/>
  <c r="AA13" i="4"/>
  <c r="AB13" i="4"/>
  <c r="AC13" i="4"/>
  <c r="AD13" i="4"/>
  <c r="AE13" i="4"/>
  <c r="AF13" i="4"/>
  <c r="AG13" i="4"/>
  <c r="AH13" i="4"/>
  <c r="AI13" i="4"/>
  <c r="AL13" i="4"/>
  <c r="AM13" i="4"/>
  <c r="AO13" i="4" a="1"/>
  <c r="AO13" i="4"/>
  <c r="AP13" i="4"/>
  <c r="AQ13" i="4"/>
  <c r="AS13" i="4"/>
  <c r="AT13" i="4"/>
  <c r="AU13" i="4"/>
  <c r="AW13" i="4"/>
  <c r="AX13" i="4"/>
  <c r="AY13" i="4"/>
  <c r="BA13" i="4"/>
  <c r="BB13" i="4"/>
  <c r="BC13" i="4"/>
  <c r="BE13" i="4"/>
  <c r="BF13" i="4"/>
  <c r="BG13" i="4"/>
  <c r="BI13" i="4"/>
  <c r="BJ13" i="4"/>
  <c r="BK13" i="4"/>
  <c r="BL13" i="4"/>
  <c r="BM13" i="4"/>
  <c r="BN13" i="4"/>
  <c r="BO13" i="4"/>
  <c r="BP13" i="4"/>
  <c r="BQ13" i="4"/>
  <c r="BS13" i="4"/>
  <c r="BT13" i="4"/>
  <c r="BU13" i="4"/>
  <c r="O14" i="4"/>
  <c r="P14" i="4"/>
  <c r="Q14" i="4"/>
  <c r="R14" i="4"/>
  <c r="T14" i="4"/>
  <c r="U14" i="4"/>
  <c r="W14" i="4"/>
  <c r="X14" i="4"/>
  <c r="Z14" i="4"/>
  <c r="AA14" i="4"/>
  <c r="AB14" i="4"/>
  <c r="AC14" i="4"/>
  <c r="AD14" i="4"/>
  <c r="AE14" i="4"/>
  <c r="AF14" i="4"/>
  <c r="AG14" i="4"/>
  <c r="AH14" i="4"/>
  <c r="AI14" i="4"/>
  <c r="AL14" i="4"/>
  <c r="AM14" i="4"/>
  <c r="AO14" i="4"/>
  <c r="AP14" i="4"/>
  <c r="AQ14" i="4"/>
  <c r="AS14" i="4"/>
  <c r="AT14" i="4"/>
  <c r="AU14" i="4"/>
  <c r="AW14" i="4"/>
  <c r="AX14" i="4"/>
  <c r="AY14" i="4"/>
  <c r="BA14" i="4"/>
  <c r="BB14" i="4"/>
  <c r="BC14" i="4"/>
  <c r="BE14" i="4"/>
  <c r="BF14" i="4"/>
  <c r="BG14" i="4"/>
  <c r="BI14" i="4"/>
  <c r="BJ14" i="4"/>
  <c r="BK14" i="4"/>
  <c r="BL14" i="4"/>
  <c r="BM14" i="4"/>
  <c r="BN14" i="4"/>
  <c r="BO14" i="4"/>
  <c r="BP14" i="4"/>
  <c r="BQ14" i="4"/>
  <c r="BS14" i="4"/>
  <c r="BT14" i="4"/>
  <c r="BU14" i="4"/>
  <c r="O15" i="4"/>
  <c r="P15" i="4"/>
  <c r="Q15" i="4"/>
  <c r="R15" i="4"/>
  <c r="T15" i="4"/>
  <c r="U15" i="4"/>
  <c r="W15" i="4"/>
  <c r="X15" i="4"/>
  <c r="Z15" i="4"/>
  <c r="AA15" i="4"/>
  <c r="AB15" i="4"/>
  <c r="AC15" i="4"/>
  <c r="AD15" i="4"/>
  <c r="AE15" i="4"/>
  <c r="AF15" i="4"/>
  <c r="AG15" i="4"/>
  <c r="AH15" i="4"/>
  <c r="AI15" i="4"/>
  <c r="AL15" i="4"/>
  <c r="AM15" i="4"/>
  <c r="AO15" i="4"/>
  <c r="AP15" i="4"/>
  <c r="AQ15" i="4"/>
  <c r="AS15" i="4"/>
  <c r="AT15" i="4"/>
  <c r="AU15" i="4"/>
  <c r="AW15" i="4"/>
  <c r="AX15" i="4"/>
  <c r="AY15" i="4"/>
  <c r="BA15" i="4"/>
  <c r="BB15" i="4"/>
  <c r="BC15" i="4"/>
  <c r="BE15" i="4"/>
  <c r="BF15" i="4"/>
  <c r="BG15" i="4"/>
  <c r="BI15" i="4"/>
  <c r="BJ15" i="4"/>
  <c r="BK15" i="4"/>
  <c r="BL15" i="4"/>
  <c r="BM15" i="4"/>
  <c r="BN15" i="4"/>
  <c r="BO15" i="4"/>
  <c r="BP15" i="4"/>
  <c r="BQ15" i="4"/>
  <c r="BS15" i="4"/>
  <c r="BT15" i="4"/>
  <c r="BU15" i="4"/>
  <c r="O16" i="4"/>
  <c r="P16" i="4"/>
  <c r="Q16" i="4"/>
  <c r="R16" i="4"/>
  <c r="T16" i="4"/>
  <c r="U16" i="4"/>
  <c r="W16" i="4"/>
  <c r="X16" i="4"/>
  <c r="Z16" i="4"/>
  <c r="AA16" i="4"/>
  <c r="AB16" i="4"/>
  <c r="AC16" i="4"/>
  <c r="AD16" i="4"/>
  <c r="AE16" i="4"/>
  <c r="AF16" i="4"/>
  <c r="AG16" i="4"/>
  <c r="AH16" i="4"/>
  <c r="AI16" i="4"/>
  <c r="AL16" i="4"/>
  <c r="AM16" i="4"/>
  <c r="AO16" i="4"/>
  <c r="AP16" i="4"/>
  <c r="AQ16" i="4"/>
  <c r="AS16" i="4"/>
  <c r="AT16" i="4"/>
  <c r="AU16" i="4"/>
  <c r="AW16" i="4"/>
  <c r="AX16" i="4"/>
  <c r="AY16" i="4"/>
  <c r="BA16" i="4"/>
  <c r="BB16" i="4"/>
  <c r="BC16" i="4"/>
  <c r="BE16" i="4"/>
  <c r="BF16" i="4"/>
  <c r="BG16" i="4"/>
  <c r="BI16" i="4"/>
  <c r="BJ16" i="4"/>
  <c r="BK16" i="4"/>
  <c r="BL16" i="4"/>
  <c r="BM16" i="4"/>
  <c r="BN16" i="4"/>
  <c r="BO16" i="4"/>
  <c r="BP16" i="4"/>
  <c r="BQ16" i="4"/>
  <c r="BS16" i="4"/>
  <c r="BT16" i="4"/>
  <c r="BU16" i="4"/>
  <c r="O17" i="4"/>
  <c r="P17" i="4"/>
  <c r="Q17" i="4"/>
  <c r="R17" i="4"/>
  <c r="T17" i="4"/>
  <c r="U17" i="4"/>
  <c r="W17" i="4"/>
  <c r="X17" i="4"/>
  <c r="Z17" i="4"/>
  <c r="AA17" i="4"/>
  <c r="AB17" i="4"/>
  <c r="AC17" i="4"/>
  <c r="AD17" i="4"/>
  <c r="AE17" i="4"/>
  <c r="AF17" i="4"/>
  <c r="AG17" i="4"/>
  <c r="AH17" i="4"/>
  <c r="AI17" i="4"/>
  <c r="AL17" i="4"/>
  <c r="AM17" i="4"/>
  <c r="AO17" i="4"/>
  <c r="AP17" i="4"/>
  <c r="AQ17" i="4"/>
  <c r="AS17" i="4"/>
  <c r="AT17" i="4"/>
  <c r="AU17" i="4"/>
  <c r="AW17" i="4"/>
  <c r="AX17" i="4"/>
  <c r="AY17" i="4"/>
  <c r="BA17" i="4"/>
  <c r="BB17" i="4"/>
  <c r="BC17" i="4"/>
  <c r="BE17" i="4"/>
  <c r="BF17" i="4"/>
  <c r="BG17" i="4"/>
  <c r="BI17" i="4"/>
  <c r="BJ17" i="4"/>
  <c r="BK17" i="4"/>
  <c r="BL17" i="4"/>
  <c r="BM17" i="4"/>
  <c r="BN17" i="4"/>
  <c r="BO17" i="4"/>
  <c r="BP17" i="4"/>
  <c r="BQ17" i="4"/>
  <c r="BS17" i="4"/>
  <c r="BT17" i="4"/>
  <c r="BU17" i="4"/>
  <c r="O18" i="4"/>
  <c r="P18" i="4"/>
  <c r="Q18" i="4"/>
  <c r="R18" i="4"/>
  <c r="T18" i="4"/>
  <c r="U18" i="4"/>
  <c r="W18" i="4"/>
  <c r="X18" i="4"/>
  <c r="Z18" i="4"/>
  <c r="AA18" i="4"/>
  <c r="AB18" i="4"/>
  <c r="AC18" i="4"/>
  <c r="AD18" i="4"/>
  <c r="AE18" i="4"/>
  <c r="AF18" i="4"/>
  <c r="AG18" i="4"/>
  <c r="AH18" i="4"/>
  <c r="AI18" i="4"/>
  <c r="AL18" i="4"/>
  <c r="AM18" i="4"/>
  <c r="AO18" i="4"/>
  <c r="AP18" i="4"/>
  <c r="AQ18" i="4"/>
  <c r="AS18" i="4"/>
  <c r="AT18" i="4"/>
  <c r="AU18" i="4"/>
  <c r="AW18" i="4"/>
  <c r="AX18" i="4"/>
  <c r="AY18" i="4"/>
  <c r="BA18" i="4"/>
  <c r="BB18" i="4"/>
  <c r="BC18" i="4"/>
  <c r="BE18" i="4"/>
  <c r="BF18" i="4"/>
  <c r="BG18" i="4"/>
  <c r="BI18" i="4"/>
  <c r="BJ18" i="4"/>
  <c r="BK18" i="4"/>
  <c r="BL18" i="4"/>
  <c r="BM18" i="4"/>
  <c r="BN18" i="4"/>
  <c r="BO18" i="4"/>
  <c r="BP18" i="4"/>
  <c r="BQ18" i="4"/>
  <c r="BS18" i="4"/>
  <c r="BT18" i="4"/>
  <c r="BU18" i="4"/>
  <c r="O19" i="4"/>
  <c r="P19" i="4"/>
  <c r="Q19" i="4"/>
  <c r="R19" i="4"/>
  <c r="T19" i="4"/>
  <c r="U19" i="4"/>
  <c r="W19" i="4"/>
  <c r="X19" i="4"/>
  <c r="Z19" i="4"/>
  <c r="AA19" i="4"/>
  <c r="AB19" i="4"/>
  <c r="AC19" i="4"/>
  <c r="AD19" i="4"/>
  <c r="AE19" i="4"/>
  <c r="AF19" i="4"/>
  <c r="AG19" i="4"/>
  <c r="AH19" i="4"/>
  <c r="AI19" i="4"/>
  <c r="AL19" i="4"/>
  <c r="AM19" i="4"/>
  <c r="AO19" i="4"/>
  <c r="AP19" i="4"/>
  <c r="AQ19" i="4"/>
  <c r="AS19" i="4"/>
  <c r="AT19" i="4"/>
  <c r="AU19" i="4"/>
  <c r="AW19" i="4"/>
  <c r="AX19" i="4"/>
  <c r="AY19" i="4"/>
  <c r="BA19" i="4"/>
  <c r="BB19" i="4"/>
  <c r="BC19" i="4"/>
  <c r="BE19" i="4"/>
  <c r="BF19" i="4"/>
  <c r="BG19" i="4"/>
  <c r="BI19" i="4"/>
  <c r="BJ19" i="4"/>
  <c r="BK19" i="4"/>
  <c r="BL19" i="4"/>
  <c r="BM19" i="4"/>
  <c r="BN19" i="4"/>
  <c r="BO19" i="4"/>
  <c r="BP19" i="4"/>
  <c r="BQ19" i="4"/>
  <c r="BS19" i="4"/>
  <c r="BT19" i="4"/>
  <c r="BU19" i="4"/>
  <c r="O20" i="4"/>
  <c r="P20" i="4"/>
  <c r="Q20" i="4"/>
  <c r="R20" i="4"/>
  <c r="T20" i="4"/>
  <c r="U20" i="4"/>
  <c r="W20" i="4"/>
  <c r="X20" i="4"/>
  <c r="Z20" i="4"/>
  <c r="AA20" i="4"/>
  <c r="AB20" i="4"/>
  <c r="AC20" i="4"/>
  <c r="AD20" i="4"/>
  <c r="AE20" i="4"/>
  <c r="AF20" i="4"/>
  <c r="AG20" i="4"/>
  <c r="AH20" i="4"/>
  <c r="AI20" i="4"/>
  <c r="AL20" i="4"/>
  <c r="AM20" i="4"/>
  <c r="AO20" i="4"/>
  <c r="AP20" i="4"/>
  <c r="AQ20" i="4"/>
  <c r="AS20" i="4"/>
  <c r="AT20" i="4"/>
  <c r="AU20" i="4"/>
  <c r="AW20" i="4"/>
  <c r="AX20" i="4"/>
  <c r="AY20" i="4"/>
  <c r="BA20" i="4"/>
  <c r="BB20" i="4"/>
  <c r="BC20" i="4"/>
  <c r="BE20" i="4"/>
  <c r="BF20" i="4"/>
  <c r="BG20" i="4"/>
  <c r="BI20" i="4"/>
  <c r="BJ20" i="4"/>
  <c r="BK20" i="4"/>
  <c r="BL20" i="4"/>
  <c r="BM20" i="4"/>
  <c r="BN20" i="4"/>
  <c r="BO20" i="4"/>
  <c r="BP20" i="4"/>
  <c r="BQ20" i="4"/>
  <c r="BS20" i="4"/>
  <c r="BT20" i="4"/>
  <c r="BU20" i="4"/>
  <c r="O21" i="4"/>
  <c r="P21" i="4"/>
  <c r="Q21" i="4"/>
  <c r="R21" i="4"/>
  <c r="T21" i="4"/>
  <c r="U21" i="4"/>
  <c r="W21" i="4"/>
  <c r="X21" i="4"/>
  <c r="Z21" i="4"/>
  <c r="AA21" i="4"/>
  <c r="AB21" i="4"/>
  <c r="AC21" i="4"/>
  <c r="AD21" i="4"/>
  <c r="AE21" i="4"/>
  <c r="AF21" i="4"/>
  <c r="AG21" i="4"/>
  <c r="AH21" i="4"/>
  <c r="AI21" i="4"/>
  <c r="AL21" i="4"/>
  <c r="AM21" i="4"/>
  <c r="AO21" i="4"/>
  <c r="AP21" i="4"/>
  <c r="AQ21" i="4"/>
  <c r="AS21" i="4"/>
  <c r="AT21" i="4"/>
  <c r="AU21" i="4"/>
  <c r="AW21" i="4"/>
  <c r="AX21" i="4"/>
  <c r="AY21" i="4"/>
  <c r="BA21" i="4"/>
  <c r="BB21" i="4"/>
  <c r="BC21" i="4"/>
  <c r="BE21" i="4"/>
  <c r="BF21" i="4"/>
  <c r="BG21" i="4"/>
  <c r="BI21" i="4"/>
  <c r="BJ21" i="4"/>
  <c r="BK21" i="4"/>
  <c r="BL21" i="4"/>
  <c r="BM21" i="4"/>
  <c r="BN21" i="4"/>
  <c r="BO21" i="4"/>
  <c r="BP21" i="4"/>
  <c r="BQ21" i="4"/>
  <c r="BS21" i="4"/>
  <c r="BT21" i="4"/>
  <c r="BU21" i="4"/>
  <c r="O22" i="4"/>
  <c r="P22" i="4"/>
  <c r="Q22" i="4"/>
  <c r="R22" i="4"/>
  <c r="T22" i="4"/>
  <c r="U22" i="4"/>
  <c r="W22" i="4"/>
  <c r="X22" i="4"/>
  <c r="Z22" i="4"/>
  <c r="AA22" i="4"/>
  <c r="AB22" i="4"/>
  <c r="AC22" i="4"/>
  <c r="AD22" i="4"/>
  <c r="AE22" i="4"/>
  <c r="AF22" i="4"/>
  <c r="AG22" i="4"/>
  <c r="AH22" i="4"/>
  <c r="AI22" i="4"/>
  <c r="AL22" i="4"/>
  <c r="AM22" i="4"/>
  <c r="AO22" i="4"/>
  <c r="AP22" i="4"/>
  <c r="AQ22" i="4"/>
  <c r="AS22" i="4"/>
  <c r="AT22" i="4"/>
  <c r="AU22" i="4"/>
  <c r="AW22" i="4"/>
  <c r="AX22" i="4"/>
  <c r="AY22" i="4"/>
  <c r="BA22" i="4"/>
  <c r="BB22" i="4"/>
  <c r="BC22" i="4"/>
  <c r="BE22" i="4"/>
  <c r="BF22" i="4"/>
  <c r="BG22" i="4"/>
  <c r="BI22" i="4"/>
  <c r="BJ22" i="4"/>
  <c r="BK22" i="4"/>
  <c r="BL22" i="4"/>
  <c r="BM22" i="4"/>
  <c r="BN22" i="4"/>
  <c r="BO22" i="4"/>
  <c r="BP22" i="4"/>
  <c r="BQ22" i="4"/>
  <c r="BS22" i="4"/>
  <c r="BT22" i="4"/>
  <c r="BU22" i="4"/>
  <c r="O23" i="4"/>
  <c r="P23" i="4"/>
  <c r="Q23" i="4"/>
  <c r="R23" i="4"/>
  <c r="T23" i="4"/>
  <c r="U23" i="4"/>
  <c r="W23" i="4"/>
  <c r="X23" i="4"/>
  <c r="Z23" i="4"/>
  <c r="AA23" i="4"/>
  <c r="AB23" i="4"/>
  <c r="AC23" i="4"/>
  <c r="AD23" i="4"/>
  <c r="AE23" i="4"/>
  <c r="AF23" i="4"/>
  <c r="AG23" i="4"/>
  <c r="AH23" i="4"/>
  <c r="AI23" i="4"/>
  <c r="AL23" i="4"/>
  <c r="AM23" i="4"/>
  <c r="AO23" i="4"/>
  <c r="AP23" i="4"/>
  <c r="AQ23" i="4"/>
  <c r="AS23" i="4"/>
  <c r="AT23" i="4"/>
  <c r="AU23" i="4"/>
  <c r="AW23" i="4"/>
  <c r="AX23" i="4"/>
  <c r="AY23" i="4"/>
  <c r="BA23" i="4"/>
  <c r="BB23" i="4"/>
  <c r="BC23" i="4"/>
  <c r="BE23" i="4"/>
  <c r="BF23" i="4"/>
  <c r="BG23" i="4"/>
  <c r="BI23" i="4"/>
  <c r="BJ23" i="4"/>
  <c r="BK23" i="4"/>
  <c r="BL23" i="4"/>
  <c r="BM23" i="4"/>
  <c r="BN23" i="4"/>
  <c r="BO23" i="4"/>
  <c r="BP23" i="4"/>
  <c r="BQ23" i="4"/>
  <c r="BS23" i="4"/>
  <c r="BT23" i="4"/>
  <c r="BU23" i="4"/>
  <c r="O24" i="4"/>
  <c r="P24" i="4"/>
  <c r="Q24" i="4"/>
  <c r="R24" i="4"/>
  <c r="T24" i="4"/>
  <c r="U24" i="4"/>
  <c r="W24" i="4"/>
  <c r="X24" i="4"/>
  <c r="Z24" i="4"/>
  <c r="AA24" i="4"/>
  <c r="AB24" i="4"/>
  <c r="AC24" i="4"/>
  <c r="AD24" i="4"/>
  <c r="AE24" i="4"/>
  <c r="AF24" i="4"/>
  <c r="AG24" i="4"/>
  <c r="AH24" i="4"/>
  <c r="AI24" i="4"/>
  <c r="AL24" i="4"/>
  <c r="AM24" i="4"/>
  <c r="AO24" i="4"/>
  <c r="AP24" i="4"/>
  <c r="AQ24" i="4"/>
  <c r="AS24" i="4"/>
  <c r="AT24" i="4"/>
  <c r="AU24" i="4"/>
  <c r="AW24" i="4"/>
  <c r="AX24" i="4"/>
  <c r="AY24" i="4"/>
  <c r="BA24" i="4"/>
  <c r="BB24" i="4"/>
  <c r="BC24" i="4"/>
  <c r="BE24" i="4"/>
  <c r="BF24" i="4"/>
  <c r="BG24" i="4"/>
  <c r="BI24" i="4"/>
  <c r="BJ24" i="4"/>
  <c r="BK24" i="4"/>
  <c r="BL24" i="4"/>
  <c r="BM24" i="4"/>
  <c r="BN24" i="4"/>
  <c r="BO24" i="4"/>
  <c r="BP24" i="4"/>
  <c r="BQ24" i="4"/>
  <c r="BS24" i="4"/>
  <c r="BT24" i="4"/>
  <c r="BU24" i="4"/>
  <c r="O25" i="4"/>
  <c r="P25" i="4"/>
  <c r="Q25" i="4"/>
  <c r="R25" i="4"/>
  <c r="T25" i="4"/>
  <c r="U25" i="4"/>
  <c r="W25" i="4"/>
  <c r="X25" i="4"/>
  <c r="Z25" i="4"/>
  <c r="AA25" i="4"/>
  <c r="AB25" i="4"/>
  <c r="AC25" i="4"/>
  <c r="AD25" i="4"/>
  <c r="AE25" i="4"/>
  <c r="AF25" i="4"/>
  <c r="AG25" i="4"/>
  <c r="AH25" i="4"/>
  <c r="AI25" i="4"/>
  <c r="AL25" i="4"/>
  <c r="AM25" i="4"/>
  <c r="AO25" i="4"/>
  <c r="AP25" i="4"/>
  <c r="AQ25" i="4"/>
  <c r="AS25" i="4"/>
  <c r="AT25" i="4"/>
  <c r="AU25" i="4"/>
  <c r="AW25" i="4"/>
  <c r="AX25" i="4"/>
  <c r="AY25" i="4"/>
  <c r="BA25" i="4"/>
  <c r="BB25" i="4"/>
  <c r="BC25" i="4"/>
  <c r="BE25" i="4"/>
  <c r="BF25" i="4"/>
  <c r="BG25" i="4"/>
  <c r="BI25" i="4"/>
  <c r="BJ25" i="4"/>
  <c r="BK25" i="4"/>
  <c r="BL25" i="4"/>
  <c r="BM25" i="4"/>
  <c r="BN25" i="4"/>
  <c r="BO25" i="4"/>
  <c r="BP25" i="4"/>
  <c r="BQ25" i="4"/>
  <c r="BS25" i="4"/>
  <c r="BT25" i="4"/>
  <c r="BU25" i="4"/>
  <c r="O26" i="4"/>
  <c r="P26" i="4"/>
  <c r="Q26" i="4"/>
  <c r="R26" i="4"/>
  <c r="T26" i="4"/>
  <c r="U26" i="4"/>
  <c r="W26" i="4"/>
  <c r="X26" i="4"/>
  <c r="Z26" i="4"/>
  <c r="AA26" i="4"/>
  <c r="AB26" i="4"/>
  <c r="AC26" i="4"/>
  <c r="AD26" i="4"/>
  <c r="AE26" i="4"/>
  <c r="AF26" i="4"/>
  <c r="AG26" i="4"/>
  <c r="AH26" i="4"/>
  <c r="AI26" i="4"/>
  <c r="AL26" i="4"/>
  <c r="AM26" i="4"/>
  <c r="AO26" i="4"/>
  <c r="AP26" i="4"/>
  <c r="AQ26" i="4"/>
  <c r="AS26" i="4"/>
  <c r="AT26" i="4"/>
  <c r="AU26" i="4"/>
  <c r="AW26" i="4"/>
  <c r="AX26" i="4"/>
  <c r="AY26" i="4"/>
  <c r="BA26" i="4"/>
  <c r="BB26" i="4"/>
  <c r="BC26" i="4"/>
  <c r="BE26" i="4"/>
  <c r="BF26" i="4"/>
  <c r="BG26" i="4"/>
  <c r="BI26" i="4"/>
  <c r="BJ26" i="4"/>
  <c r="BK26" i="4"/>
  <c r="BL26" i="4"/>
  <c r="BM26" i="4"/>
  <c r="BN26" i="4"/>
  <c r="BO26" i="4"/>
  <c r="BP26" i="4"/>
  <c r="BQ26" i="4"/>
  <c r="BS26" i="4"/>
  <c r="BT26" i="4"/>
  <c r="BU26" i="4"/>
  <c r="O27" i="4"/>
  <c r="P27" i="4"/>
  <c r="Q27" i="4"/>
  <c r="R27" i="4"/>
  <c r="T27" i="4"/>
  <c r="U27" i="4"/>
  <c r="W27" i="4"/>
  <c r="X27" i="4"/>
  <c r="Z27" i="4"/>
  <c r="AA27" i="4"/>
  <c r="AB27" i="4"/>
  <c r="AC27" i="4"/>
  <c r="AD27" i="4"/>
  <c r="AE27" i="4"/>
  <c r="AF27" i="4"/>
  <c r="AG27" i="4"/>
  <c r="AH27" i="4"/>
  <c r="AI27" i="4"/>
  <c r="AL27" i="4"/>
  <c r="AM27" i="4"/>
  <c r="AO27" i="4"/>
  <c r="AP27" i="4"/>
  <c r="AQ27" i="4"/>
  <c r="AS27" i="4"/>
  <c r="AT27" i="4"/>
  <c r="AU27" i="4"/>
  <c r="AW27" i="4"/>
  <c r="AX27" i="4"/>
  <c r="AY27" i="4"/>
  <c r="BA27" i="4"/>
  <c r="BB27" i="4"/>
  <c r="BC27" i="4"/>
  <c r="BE27" i="4"/>
  <c r="BF27" i="4"/>
  <c r="BG27" i="4"/>
  <c r="BI27" i="4"/>
  <c r="BJ27" i="4"/>
  <c r="BK27" i="4"/>
  <c r="BL27" i="4"/>
  <c r="BM27" i="4"/>
  <c r="BN27" i="4"/>
  <c r="BO27" i="4"/>
  <c r="BP27" i="4"/>
  <c r="BQ27" i="4"/>
  <c r="BS27" i="4"/>
  <c r="BT27" i="4"/>
  <c r="BU27" i="4"/>
  <c r="O28" i="4"/>
  <c r="P28" i="4"/>
  <c r="Q28" i="4"/>
  <c r="R28" i="4"/>
  <c r="T28" i="4"/>
  <c r="U28" i="4"/>
  <c r="W28" i="4"/>
  <c r="X28" i="4"/>
  <c r="Z28" i="4"/>
  <c r="AA28" i="4"/>
  <c r="AB28" i="4"/>
  <c r="AC28" i="4"/>
  <c r="AD28" i="4"/>
  <c r="AE28" i="4"/>
  <c r="AF28" i="4"/>
  <c r="AG28" i="4"/>
  <c r="AH28" i="4"/>
  <c r="AI28" i="4"/>
  <c r="AL28" i="4"/>
  <c r="AM28" i="4"/>
  <c r="AO28" i="4"/>
  <c r="AP28" i="4"/>
  <c r="AQ28" i="4"/>
  <c r="AS28" i="4"/>
  <c r="AT28" i="4"/>
  <c r="AU28" i="4"/>
  <c r="AW28" i="4"/>
  <c r="AX28" i="4"/>
  <c r="AY28" i="4"/>
  <c r="BA28" i="4"/>
  <c r="BB28" i="4"/>
  <c r="BC28" i="4"/>
  <c r="BE28" i="4"/>
  <c r="BF28" i="4"/>
  <c r="BG28" i="4"/>
  <c r="BI28" i="4"/>
  <c r="BJ28" i="4"/>
  <c r="BK28" i="4"/>
  <c r="BL28" i="4"/>
  <c r="BM28" i="4"/>
  <c r="BN28" i="4"/>
  <c r="BO28" i="4"/>
  <c r="BP28" i="4"/>
  <c r="BQ28" i="4"/>
  <c r="BS28" i="4"/>
  <c r="BT28" i="4"/>
  <c r="BU28" i="4"/>
  <c r="O29" i="4"/>
  <c r="P29" i="4"/>
  <c r="Q29" i="4"/>
  <c r="R29" i="4"/>
  <c r="T29" i="4"/>
  <c r="U29" i="4"/>
  <c r="W29" i="4"/>
  <c r="X29" i="4"/>
  <c r="Z29" i="4"/>
  <c r="AA29" i="4"/>
  <c r="AB29" i="4"/>
  <c r="AC29" i="4"/>
  <c r="AD29" i="4"/>
  <c r="AE29" i="4"/>
  <c r="AF29" i="4"/>
  <c r="AG29" i="4"/>
  <c r="AH29" i="4"/>
  <c r="AI29" i="4"/>
  <c r="AL29" i="4"/>
  <c r="AM29" i="4"/>
  <c r="AO29" i="4"/>
  <c r="AP29" i="4"/>
  <c r="AQ29" i="4"/>
  <c r="AS29" i="4"/>
  <c r="AT29" i="4"/>
  <c r="AU29" i="4"/>
  <c r="AW29" i="4"/>
  <c r="AX29" i="4"/>
  <c r="AY29" i="4"/>
  <c r="BA29" i="4"/>
  <c r="BB29" i="4"/>
  <c r="BC29" i="4"/>
  <c r="BE29" i="4"/>
  <c r="BF29" i="4"/>
  <c r="BG29" i="4"/>
  <c r="BI29" i="4"/>
  <c r="BJ29" i="4"/>
  <c r="BK29" i="4"/>
  <c r="BL29" i="4"/>
  <c r="BM29" i="4"/>
  <c r="BN29" i="4"/>
  <c r="BO29" i="4"/>
  <c r="BP29" i="4"/>
  <c r="BQ29" i="4"/>
  <c r="BS29" i="4"/>
  <c r="BT29" i="4"/>
  <c r="BU29" i="4"/>
  <c r="O30" i="4"/>
  <c r="P30" i="4"/>
  <c r="Q30" i="4"/>
  <c r="R30" i="4"/>
  <c r="T30" i="4"/>
  <c r="U30" i="4"/>
  <c r="W30" i="4"/>
  <c r="X30" i="4"/>
  <c r="Z30" i="4"/>
  <c r="AA30" i="4"/>
  <c r="AB30" i="4"/>
  <c r="AC30" i="4"/>
  <c r="AD30" i="4"/>
  <c r="AE30" i="4"/>
  <c r="AF30" i="4"/>
  <c r="AG30" i="4"/>
  <c r="AH30" i="4"/>
  <c r="AI30" i="4"/>
  <c r="AL30" i="4"/>
  <c r="AM30" i="4"/>
  <c r="AO30" i="4"/>
  <c r="AP30" i="4"/>
  <c r="AQ30" i="4"/>
  <c r="AS30" i="4"/>
  <c r="AT30" i="4"/>
  <c r="AU30" i="4"/>
  <c r="AW30" i="4"/>
  <c r="AX30" i="4"/>
  <c r="AY30" i="4"/>
  <c r="BA30" i="4"/>
  <c r="BB30" i="4"/>
  <c r="BC30" i="4"/>
  <c r="BE30" i="4"/>
  <c r="BF30" i="4"/>
  <c r="BG30" i="4"/>
  <c r="BI30" i="4"/>
  <c r="BJ30" i="4"/>
  <c r="BK30" i="4"/>
  <c r="BL30" i="4"/>
  <c r="BM30" i="4"/>
  <c r="BN30" i="4"/>
  <c r="BO30" i="4"/>
  <c r="BP30" i="4"/>
  <c r="BQ30" i="4"/>
  <c r="BS30" i="4"/>
  <c r="BT30" i="4"/>
  <c r="BU30" i="4"/>
  <c r="O31" i="4"/>
  <c r="P31" i="4"/>
  <c r="Q31" i="4"/>
  <c r="R31" i="4"/>
  <c r="T31" i="4"/>
  <c r="U31" i="4"/>
  <c r="W31" i="4"/>
  <c r="X31" i="4"/>
  <c r="Z31" i="4"/>
  <c r="AA31" i="4"/>
  <c r="AB31" i="4"/>
  <c r="AC31" i="4"/>
  <c r="AD31" i="4"/>
  <c r="AE31" i="4"/>
  <c r="AF31" i="4"/>
  <c r="AG31" i="4"/>
  <c r="AH31" i="4"/>
  <c r="AI31" i="4"/>
  <c r="AL31" i="4"/>
  <c r="AM31" i="4"/>
  <c r="AO31" i="4"/>
  <c r="AP31" i="4"/>
  <c r="AQ31" i="4"/>
  <c r="AS31" i="4"/>
  <c r="AT31" i="4"/>
  <c r="AU31" i="4"/>
  <c r="AW31" i="4"/>
  <c r="AX31" i="4"/>
  <c r="AY31" i="4"/>
  <c r="BA31" i="4"/>
  <c r="BB31" i="4"/>
  <c r="BC31" i="4"/>
  <c r="BE31" i="4"/>
  <c r="BF31" i="4"/>
  <c r="BG31" i="4"/>
  <c r="BI31" i="4"/>
  <c r="BJ31" i="4"/>
  <c r="BK31" i="4"/>
  <c r="BL31" i="4"/>
  <c r="BM31" i="4"/>
  <c r="BN31" i="4"/>
  <c r="BO31" i="4"/>
  <c r="BP31" i="4"/>
  <c r="BQ31" i="4"/>
  <c r="BS31" i="4"/>
  <c r="BT31" i="4"/>
  <c r="BU31" i="4"/>
  <c r="O32" i="4"/>
  <c r="P32" i="4"/>
  <c r="Q32" i="4"/>
  <c r="R32" i="4"/>
  <c r="T32" i="4"/>
  <c r="U32" i="4"/>
  <c r="W32" i="4"/>
  <c r="X32" i="4"/>
  <c r="Z32" i="4"/>
  <c r="AA32" i="4"/>
  <c r="AB32" i="4"/>
  <c r="AC32" i="4"/>
  <c r="AD32" i="4"/>
  <c r="AE32" i="4"/>
  <c r="AF32" i="4"/>
  <c r="AG32" i="4"/>
  <c r="AH32" i="4"/>
  <c r="AI32" i="4"/>
  <c r="AL32" i="4"/>
  <c r="AM32" i="4"/>
  <c r="AO32" i="4"/>
  <c r="AP32" i="4"/>
  <c r="AQ32" i="4"/>
  <c r="AS32" i="4"/>
  <c r="AT32" i="4"/>
  <c r="AU32" i="4"/>
  <c r="AW32" i="4"/>
  <c r="AX32" i="4"/>
  <c r="AY32" i="4"/>
  <c r="BA32" i="4"/>
  <c r="BB32" i="4"/>
  <c r="BC32" i="4"/>
  <c r="BE32" i="4"/>
  <c r="BF32" i="4"/>
  <c r="BG32" i="4"/>
  <c r="BI32" i="4"/>
  <c r="BJ32" i="4"/>
  <c r="BK32" i="4"/>
  <c r="BL32" i="4"/>
  <c r="BM32" i="4"/>
  <c r="BN32" i="4"/>
  <c r="BO32" i="4"/>
  <c r="BP32" i="4"/>
  <c r="BQ32" i="4"/>
  <c r="BS32" i="4"/>
  <c r="BT32" i="4"/>
  <c r="BU32" i="4"/>
  <c r="O33" i="4"/>
  <c r="P33" i="4"/>
  <c r="Q33" i="4"/>
  <c r="R33" i="4"/>
  <c r="T33" i="4"/>
  <c r="U33" i="4"/>
  <c r="W33" i="4"/>
  <c r="X33" i="4"/>
  <c r="Z33" i="4"/>
  <c r="AA33" i="4"/>
  <c r="AB33" i="4"/>
  <c r="AC33" i="4"/>
  <c r="AD33" i="4"/>
  <c r="AE33" i="4"/>
  <c r="AF33" i="4"/>
  <c r="AG33" i="4"/>
  <c r="AH33" i="4"/>
  <c r="AI33" i="4"/>
  <c r="AL33" i="4"/>
  <c r="AM33" i="4"/>
  <c r="AO33" i="4"/>
  <c r="AP33" i="4"/>
  <c r="AQ33" i="4"/>
  <c r="AS33" i="4"/>
  <c r="AT33" i="4"/>
  <c r="AU33" i="4"/>
  <c r="AW33" i="4"/>
  <c r="AX33" i="4"/>
  <c r="AY33" i="4"/>
  <c r="BA33" i="4"/>
  <c r="BB33" i="4"/>
  <c r="BC33" i="4"/>
  <c r="BE33" i="4"/>
  <c r="BF33" i="4"/>
  <c r="BG33" i="4"/>
  <c r="BI33" i="4"/>
  <c r="BJ33" i="4"/>
  <c r="BK33" i="4"/>
  <c r="BL33" i="4"/>
  <c r="BM33" i="4"/>
  <c r="BN33" i="4"/>
  <c r="BO33" i="4"/>
  <c r="BP33" i="4"/>
  <c r="BQ33" i="4"/>
  <c r="BS33" i="4"/>
  <c r="BT33" i="4"/>
  <c r="BU33" i="4"/>
  <c r="O34" i="4"/>
  <c r="P34" i="4"/>
  <c r="Q34" i="4"/>
  <c r="R34" i="4"/>
  <c r="T34" i="4"/>
  <c r="U34" i="4"/>
  <c r="W34" i="4"/>
  <c r="X34" i="4"/>
  <c r="Z34" i="4"/>
  <c r="AA34" i="4"/>
  <c r="AB34" i="4"/>
  <c r="AC34" i="4"/>
  <c r="AD34" i="4"/>
  <c r="AE34" i="4"/>
  <c r="AF34" i="4"/>
  <c r="AG34" i="4"/>
  <c r="AH34" i="4"/>
  <c r="AI34" i="4"/>
  <c r="AL34" i="4"/>
  <c r="AM34" i="4"/>
  <c r="AO34" i="4"/>
  <c r="AP34" i="4"/>
  <c r="AQ34" i="4"/>
  <c r="AS34" i="4"/>
  <c r="AT34" i="4"/>
  <c r="AU34" i="4"/>
  <c r="AW34" i="4"/>
  <c r="AX34" i="4"/>
  <c r="AY34" i="4"/>
  <c r="BA34" i="4"/>
  <c r="BB34" i="4"/>
  <c r="BC34" i="4"/>
  <c r="BE34" i="4"/>
  <c r="BF34" i="4"/>
  <c r="BG34" i="4"/>
  <c r="BI34" i="4"/>
  <c r="BJ34" i="4"/>
  <c r="BK34" i="4"/>
  <c r="BL34" i="4"/>
  <c r="BM34" i="4"/>
  <c r="BN34" i="4"/>
  <c r="BO34" i="4"/>
  <c r="BP34" i="4"/>
  <c r="BQ34" i="4"/>
  <c r="BS34" i="4"/>
  <c r="BT34" i="4"/>
  <c r="BU34" i="4"/>
  <c r="O35" i="4"/>
  <c r="P35" i="4"/>
  <c r="Q35" i="4"/>
  <c r="R35" i="4"/>
  <c r="T35" i="4"/>
  <c r="U35" i="4"/>
  <c r="W35" i="4"/>
  <c r="X35" i="4"/>
  <c r="Z35" i="4"/>
  <c r="AA35" i="4"/>
  <c r="AB35" i="4"/>
  <c r="AC35" i="4"/>
  <c r="AD35" i="4"/>
  <c r="AE35" i="4"/>
  <c r="AF35" i="4"/>
  <c r="AG35" i="4"/>
  <c r="AH35" i="4"/>
  <c r="AI35" i="4"/>
  <c r="AL35" i="4"/>
  <c r="AM35" i="4"/>
  <c r="AO35" i="4"/>
  <c r="AP35" i="4"/>
  <c r="AQ35" i="4"/>
  <c r="AS35" i="4"/>
  <c r="AT35" i="4"/>
  <c r="AU35" i="4"/>
  <c r="AW35" i="4"/>
  <c r="AX35" i="4"/>
  <c r="AY35" i="4"/>
  <c r="BA35" i="4"/>
  <c r="BB35" i="4"/>
  <c r="BC35" i="4"/>
  <c r="BE35" i="4"/>
  <c r="BF35" i="4"/>
  <c r="BG35" i="4"/>
  <c r="BI35" i="4"/>
  <c r="BJ35" i="4"/>
  <c r="BK35" i="4"/>
  <c r="BL35" i="4"/>
  <c r="BM35" i="4"/>
  <c r="BN35" i="4"/>
  <c r="BO35" i="4"/>
  <c r="BP35" i="4"/>
  <c r="BQ35" i="4"/>
  <c r="BS35" i="4"/>
  <c r="BT35" i="4"/>
  <c r="BU35" i="4"/>
  <c r="O36" i="4"/>
  <c r="P36" i="4"/>
  <c r="Q36" i="4"/>
  <c r="R36" i="4"/>
  <c r="T36" i="4"/>
  <c r="U36" i="4"/>
  <c r="W36" i="4"/>
  <c r="X36" i="4"/>
  <c r="Z36" i="4"/>
  <c r="AA36" i="4"/>
  <c r="AB36" i="4"/>
  <c r="AC36" i="4"/>
  <c r="AD36" i="4"/>
  <c r="AE36" i="4"/>
  <c r="AF36" i="4"/>
  <c r="AG36" i="4"/>
  <c r="AH36" i="4"/>
  <c r="AI36" i="4"/>
  <c r="AL36" i="4"/>
  <c r="AM36" i="4"/>
  <c r="AO36" i="4"/>
  <c r="AP36" i="4"/>
  <c r="AQ36" i="4"/>
  <c r="AS36" i="4"/>
  <c r="AT36" i="4"/>
  <c r="AU36" i="4"/>
  <c r="AW36" i="4"/>
  <c r="AX36" i="4"/>
  <c r="AY36" i="4"/>
  <c r="BA36" i="4"/>
  <c r="BB36" i="4"/>
  <c r="BC36" i="4"/>
  <c r="BE36" i="4"/>
  <c r="BF36" i="4"/>
  <c r="BG36" i="4"/>
  <c r="BI36" i="4"/>
  <c r="BJ36" i="4"/>
  <c r="BK36" i="4"/>
  <c r="BL36" i="4"/>
  <c r="BM36" i="4"/>
  <c r="BN36" i="4"/>
  <c r="BO36" i="4"/>
  <c r="BP36" i="4"/>
  <c r="BQ36" i="4"/>
  <c r="BS36" i="4"/>
  <c r="BT36" i="4"/>
  <c r="BU36" i="4"/>
  <c r="O37" i="4"/>
  <c r="P37" i="4"/>
  <c r="Q37" i="4"/>
  <c r="R37" i="4"/>
  <c r="T37" i="4"/>
  <c r="U37" i="4"/>
  <c r="W37" i="4"/>
  <c r="X37" i="4"/>
  <c r="Z37" i="4"/>
  <c r="AA37" i="4"/>
  <c r="AB37" i="4"/>
  <c r="AC37" i="4"/>
  <c r="AD37" i="4"/>
  <c r="AE37" i="4"/>
  <c r="AF37" i="4"/>
  <c r="AG37" i="4"/>
  <c r="AH37" i="4"/>
  <c r="AI37" i="4"/>
  <c r="AL37" i="4"/>
  <c r="AM37" i="4"/>
  <c r="AO37" i="4"/>
  <c r="AP37" i="4"/>
  <c r="AQ37" i="4"/>
  <c r="AS37" i="4"/>
  <c r="AT37" i="4"/>
  <c r="AU37" i="4"/>
  <c r="AW37" i="4"/>
  <c r="AX37" i="4"/>
  <c r="AY37" i="4"/>
  <c r="BA37" i="4"/>
  <c r="BB37" i="4"/>
  <c r="BC37" i="4"/>
  <c r="BE37" i="4"/>
  <c r="BF37" i="4"/>
  <c r="BG37" i="4"/>
  <c r="BI37" i="4"/>
  <c r="BJ37" i="4"/>
  <c r="BK37" i="4"/>
  <c r="BL37" i="4"/>
  <c r="BM37" i="4"/>
  <c r="BN37" i="4"/>
  <c r="BO37" i="4"/>
  <c r="BP37" i="4"/>
  <c r="BQ37" i="4"/>
  <c r="BS37" i="4"/>
  <c r="BT37" i="4"/>
  <c r="BU37" i="4"/>
  <c r="O38" i="4"/>
  <c r="P38" i="4"/>
  <c r="Q38" i="4"/>
  <c r="R38" i="4"/>
  <c r="T38" i="4"/>
  <c r="U38" i="4"/>
  <c r="W38" i="4"/>
  <c r="X38" i="4"/>
  <c r="Z38" i="4"/>
  <c r="AA38" i="4"/>
  <c r="AB38" i="4"/>
  <c r="AC38" i="4"/>
  <c r="AD38" i="4"/>
  <c r="AE38" i="4"/>
  <c r="AF38" i="4"/>
  <c r="AG38" i="4"/>
  <c r="AH38" i="4"/>
  <c r="AI38" i="4"/>
  <c r="AL38" i="4"/>
  <c r="AM38" i="4"/>
  <c r="AO38" i="4"/>
  <c r="AP38" i="4"/>
  <c r="AQ38" i="4"/>
  <c r="AS38" i="4"/>
  <c r="AT38" i="4"/>
  <c r="AU38" i="4"/>
  <c r="AW38" i="4"/>
  <c r="AX38" i="4"/>
  <c r="AY38" i="4"/>
  <c r="BA38" i="4"/>
  <c r="BB38" i="4"/>
  <c r="BC38" i="4"/>
  <c r="BE38" i="4"/>
  <c r="BF38" i="4"/>
  <c r="BG38" i="4"/>
  <c r="BI38" i="4"/>
  <c r="BJ38" i="4"/>
  <c r="BK38" i="4"/>
  <c r="BL38" i="4"/>
  <c r="BM38" i="4"/>
  <c r="BN38" i="4"/>
  <c r="BO38" i="4"/>
  <c r="BP38" i="4"/>
  <c r="BQ38" i="4"/>
  <c r="BS38" i="4"/>
  <c r="BT38" i="4"/>
  <c r="BU38" i="4"/>
  <c r="O39" i="4"/>
  <c r="P39" i="4"/>
  <c r="Q39" i="4"/>
  <c r="R39" i="4"/>
  <c r="T39" i="4"/>
  <c r="U39" i="4"/>
  <c r="W39" i="4"/>
  <c r="X39" i="4"/>
  <c r="Z39" i="4"/>
  <c r="AA39" i="4"/>
  <c r="AB39" i="4"/>
  <c r="AC39" i="4"/>
  <c r="AD39" i="4"/>
  <c r="AE39" i="4"/>
  <c r="AF39" i="4"/>
  <c r="AG39" i="4"/>
  <c r="AH39" i="4"/>
  <c r="AI39" i="4"/>
  <c r="AL39" i="4"/>
  <c r="AM39" i="4"/>
  <c r="AO39" i="4"/>
  <c r="AP39" i="4"/>
  <c r="AQ39" i="4"/>
  <c r="AS39" i="4"/>
  <c r="AT39" i="4"/>
  <c r="AU39" i="4"/>
  <c r="AW39" i="4"/>
  <c r="AX39" i="4"/>
  <c r="AY39" i="4"/>
  <c r="BA39" i="4"/>
  <c r="BB39" i="4"/>
  <c r="BC39" i="4"/>
  <c r="BE39" i="4"/>
  <c r="BF39" i="4"/>
  <c r="BG39" i="4"/>
  <c r="BI39" i="4"/>
  <c r="BJ39" i="4"/>
  <c r="BK39" i="4"/>
  <c r="BL39" i="4"/>
  <c r="BM39" i="4"/>
  <c r="BN39" i="4"/>
  <c r="BO39" i="4"/>
  <c r="BP39" i="4"/>
  <c r="BQ39" i="4"/>
  <c r="BS39" i="4"/>
  <c r="BT39" i="4"/>
  <c r="BU39" i="4"/>
  <c r="O40" i="4"/>
  <c r="P40" i="4"/>
  <c r="Q40" i="4"/>
  <c r="R40" i="4"/>
  <c r="T40" i="4"/>
  <c r="U40" i="4"/>
  <c r="W40" i="4"/>
  <c r="X40" i="4"/>
  <c r="Z40" i="4"/>
  <c r="AA40" i="4"/>
  <c r="AB40" i="4"/>
  <c r="AC40" i="4"/>
  <c r="AD40" i="4"/>
  <c r="AE40" i="4"/>
  <c r="AF40" i="4"/>
  <c r="AG40" i="4"/>
  <c r="AH40" i="4"/>
  <c r="AI40" i="4"/>
  <c r="AL40" i="4"/>
  <c r="AM40" i="4"/>
  <c r="AO40" i="4"/>
  <c r="AP40" i="4"/>
  <c r="AQ40" i="4"/>
  <c r="AS40" i="4"/>
  <c r="AT40" i="4"/>
  <c r="AU40" i="4"/>
  <c r="AW40" i="4"/>
  <c r="AX40" i="4"/>
  <c r="AY40" i="4"/>
  <c r="BA40" i="4"/>
  <c r="BB40" i="4"/>
  <c r="BC40" i="4"/>
  <c r="BE40" i="4"/>
  <c r="BF40" i="4"/>
  <c r="BG40" i="4"/>
  <c r="BI40" i="4"/>
  <c r="BJ40" i="4"/>
  <c r="BK40" i="4"/>
  <c r="BL40" i="4"/>
  <c r="BM40" i="4"/>
  <c r="BN40" i="4"/>
  <c r="BO40" i="4"/>
  <c r="BP40" i="4"/>
  <c r="BQ40" i="4"/>
  <c r="BS40" i="4"/>
  <c r="BT40" i="4"/>
  <c r="BU40" i="4"/>
  <c r="O41" i="4"/>
  <c r="P41" i="4"/>
  <c r="Q41" i="4"/>
  <c r="R41" i="4"/>
  <c r="T41" i="4"/>
  <c r="U41" i="4"/>
  <c r="W41" i="4"/>
  <c r="X41" i="4"/>
  <c r="Z41" i="4"/>
  <c r="AA41" i="4"/>
  <c r="AB41" i="4"/>
  <c r="AC41" i="4"/>
  <c r="AD41" i="4"/>
  <c r="AE41" i="4"/>
  <c r="AF41" i="4"/>
  <c r="AG41" i="4"/>
  <c r="AH41" i="4"/>
  <c r="AI41" i="4"/>
  <c r="AL41" i="4"/>
  <c r="AM41" i="4"/>
  <c r="AO41" i="4"/>
  <c r="AP41" i="4"/>
  <c r="AQ41" i="4"/>
  <c r="AS41" i="4"/>
  <c r="AT41" i="4"/>
  <c r="AU41" i="4"/>
  <c r="AW41" i="4"/>
  <c r="AX41" i="4"/>
  <c r="AY41" i="4"/>
  <c r="BA41" i="4"/>
  <c r="BB41" i="4"/>
  <c r="BC41" i="4"/>
  <c r="BE41" i="4"/>
  <c r="BF41" i="4"/>
  <c r="BG41" i="4"/>
  <c r="BI41" i="4"/>
  <c r="BJ41" i="4"/>
  <c r="BK41" i="4"/>
  <c r="BL41" i="4"/>
  <c r="BM41" i="4"/>
  <c r="BN41" i="4"/>
  <c r="BO41" i="4"/>
  <c r="BP41" i="4"/>
  <c r="BQ41" i="4"/>
  <c r="BS41" i="4"/>
  <c r="BT41" i="4"/>
  <c r="BU41" i="4"/>
  <c r="O42" i="4"/>
  <c r="P42" i="4"/>
  <c r="Q42" i="4"/>
  <c r="R42" i="4"/>
  <c r="T42" i="4"/>
  <c r="U42" i="4"/>
  <c r="W42" i="4"/>
  <c r="X42" i="4"/>
  <c r="Z42" i="4"/>
  <c r="AA42" i="4"/>
  <c r="AB42" i="4"/>
  <c r="AC42" i="4"/>
  <c r="AD42" i="4"/>
  <c r="AE42" i="4"/>
  <c r="AF42" i="4"/>
  <c r="AG42" i="4"/>
  <c r="AH42" i="4"/>
  <c r="AI42" i="4"/>
  <c r="AL42" i="4"/>
  <c r="AM42" i="4"/>
  <c r="AO42" i="4"/>
  <c r="AP42" i="4"/>
  <c r="AQ42" i="4"/>
  <c r="AS42" i="4"/>
  <c r="AT42" i="4"/>
  <c r="AU42" i="4"/>
  <c r="AW42" i="4"/>
  <c r="AX42" i="4"/>
  <c r="AY42" i="4"/>
  <c r="BA42" i="4"/>
  <c r="BB42" i="4"/>
  <c r="BC42" i="4"/>
  <c r="BE42" i="4"/>
  <c r="BF42" i="4"/>
  <c r="BG42" i="4"/>
  <c r="BI42" i="4"/>
  <c r="BJ42" i="4"/>
  <c r="BK42" i="4"/>
  <c r="BL42" i="4"/>
  <c r="BM42" i="4"/>
  <c r="BN42" i="4"/>
  <c r="BO42" i="4"/>
  <c r="BP42" i="4"/>
  <c r="BQ42" i="4"/>
  <c r="BS42" i="4"/>
  <c r="BT42" i="4"/>
  <c r="BU42" i="4"/>
  <c r="O43" i="4"/>
  <c r="P43" i="4"/>
  <c r="Q43" i="4"/>
  <c r="R43" i="4"/>
  <c r="T43" i="4"/>
  <c r="U43" i="4"/>
  <c r="W43" i="4"/>
  <c r="X43" i="4"/>
  <c r="Z43" i="4"/>
  <c r="AA43" i="4"/>
  <c r="AB43" i="4"/>
  <c r="AC43" i="4"/>
  <c r="AD43" i="4"/>
  <c r="AE43" i="4"/>
  <c r="AF43" i="4"/>
  <c r="AG43" i="4"/>
  <c r="AH43" i="4"/>
  <c r="AI43" i="4"/>
  <c r="AL43" i="4"/>
  <c r="AM43" i="4"/>
  <c r="AO43" i="4"/>
  <c r="AP43" i="4"/>
  <c r="AQ43" i="4"/>
  <c r="AS43" i="4"/>
  <c r="AT43" i="4"/>
  <c r="AU43" i="4"/>
  <c r="AW43" i="4"/>
  <c r="AX43" i="4"/>
  <c r="AY43" i="4"/>
  <c r="BA43" i="4"/>
  <c r="BB43" i="4"/>
  <c r="BC43" i="4"/>
  <c r="BE43" i="4"/>
  <c r="BF43" i="4"/>
  <c r="BG43" i="4"/>
  <c r="BI43" i="4"/>
  <c r="BJ43" i="4"/>
  <c r="BK43" i="4"/>
  <c r="BL43" i="4"/>
  <c r="BM43" i="4"/>
  <c r="BN43" i="4"/>
  <c r="BO43" i="4"/>
  <c r="BP43" i="4"/>
  <c r="BQ43" i="4"/>
  <c r="BS43" i="4"/>
  <c r="BT43" i="4"/>
  <c r="BU43" i="4"/>
  <c r="O44" i="4"/>
  <c r="P44" i="4"/>
  <c r="Q44" i="4"/>
  <c r="R44" i="4"/>
  <c r="T44" i="4"/>
  <c r="U44" i="4"/>
  <c r="W44" i="4"/>
  <c r="X44" i="4"/>
  <c r="Z44" i="4"/>
  <c r="AA44" i="4"/>
  <c r="AB44" i="4"/>
  <c r="AC44" i="4"/>
  <c r="AD44" i="4"/>
  <c r="AE44" i="4"/>
  <c r="AF44" i="4"/>
  <c r="AG44" i="4"/>
  <c r="AH44" i="4"/>
  <c r="AI44" i="4"/>
  <c r="AL44" i="4"/>
  <c r="AM44" i="4"/>
  <c r="AO44" i="4"/>
  <c r="AP44" i="4"/>
  <c r="AQ44" i="4"/>
  <c r="AS44" i="4"/>
  <c r="AT44" i="4"/>
  <c r="AU44" i="4"/>
  <c r="AW44" i="4"/>
  <c r="AX44" i="4"/>
  <c r="AY44" i="4"/>
  <c r="BA44" i="4"/>
  <c r="BB44" i="4"/>
  <c r="BC44" i="4"/>
  <c r="BE44" i="4"/>
  <c r="BF44" i="4"/>
  <c r="BG44" i="4"/>
  <c r="BI44" i="4"/>
  <c r="BJ44" i="4"/>
  <c r="BK44" i="4"/>
  <c r="BL44" i="4"/>
  <c r="BM44" i="4"/>
  <c r="BN44" i="4"/>
  <c r="BO44" i="4"/>
  <c r="BP44" i="4"/>
  <c r="BQ44" i="4"/>
  <c r="BS44" i="4"/>
  <c r="BT44" i="4"/>
  <c r="BU44" i="4"/>
  <c r="O45" i="4"/>
  <c r="P45" i="4"/>
  <c r="Q45" i="4"/>
  <c r="R45" i="4"/>
  <c r="T45" i="4"/>
  <c r="U45" i="4"/>
  <c r="W45" i="4"/>
  <c r="X45" i="4"/>
  <c r="Z45" i="4"/>
  <c r="AA45" i="4"/>
  <c r="AB45" i="4"/>
  <c r="AC45" i="4"/>
  <c r="AD45" i="4"/>
  <c r="AE45" i="4"/>
  <c r="AF45" i="4"/>
  <c r="AG45" i="4"/>
  <c r="AH45" i="4"/>
  <c r="AI45" i="4"/>
  <c r="AL45" i="4"/>
  <c r="AM45" i="4"/>
  <c r="AO45" i="4"/>
  <c r="AP45" i="4"/>
  <c r="AQ45" i="4"/>
  <c r="AS45" i="4"/>
  <c r="AT45" i="4"/>
  <c r="AU45" i="4"/>
  <c r="AW45" i="4"/>
  <c r="AX45" i="4"/>
  <c r="AY45" i="4"/>
  <c r="BA45" i="4"/>
  <c r="BB45" i="4"/>
  <c r="BC45" i="4"/>
  <c r="BE45" i="4"/>
  <c r="BF45" i="4"/>
  <c r="BG45" i="4"/>
  <c r="BI45" i="4"/>
  <c r="BJ45" i="4"/>
  <c r="BK45" i="4"/>
  <c r="BL45" i="4"/>
  <c r="BM45" i="4"/>
  <c r="BN45" i="4"/>
  <c r="BO45" i="4"/>
  <c r="BP45" i="4"/>
  <c r="BQ45" i="4"/>
  <c r="BS45" i="4"/>
  <c r="BT45" i="4"/>
  <c r="BU45" i="4"/>
  <c r="O46" i="4"/>
  <c r="P46" i="4"/>
  <c r="Q46" i="4"/>
  <c r="R46" i="4"/>
  <c r="T46" i="4"/>
  <c r="U46" i="4"/>
  <c r="W46" i="4"/>
  <c r="X46" i="4"/>
  <c r="Z46" i="4"/>
  <c r="AA46" i="4"/>
  <c r="AB46" i="4"/>
  <c r="AC46" i="4"/>
  <c r="AD46" i="4"/>
  <c r="AE46" i="4"/>
  <c r="AF46" i="4"/>
  <c r="AG46" i="4"/>
  <c r="AH46" i="4"/>
  <c r="AI46" i="4"/>
  <c r="AL46" i="4"/>
  <c r="AM46" i="4"/>
  <c r="AO46" i="4"/>
  <c r="AP46" i="4"/>
  <c r="AQ46" i="4"/>
  <c r="AS46" i="4"/>
  <c r="AT46" i="4"/>
  <c r="AU46" i="4"/>
  <c r="AW46" i="4"/>
  <c r="AX46" i="4"/>
  <c r="AY46" i="4"/>
  <c r="BA46" i="4"/>
  <c r="BB46" i="4"/>
  <c r="BC46" i="4"/>
  <c r="BE46" i="4"/>
  <c r="BF46" i="4"/>
  <c r="BG46" i="4"/>
  <c r="BI46" i="4"/>
  <c r="BJ46" i="4"/>
  <c r="BK46" i="4"/>
  <c r="BL46" i="4"/>
  <c r="BM46" i="4"/>
  <c r="BN46" i="4"/>
  <c r="BO46" i="4"/>
  <c r="BP46" i="4"/>
  <c r="BQ46" i="4"/>
  <c r="BS46" i="4"/>
  <c r="BT46" i="4"/>
  <c r="BU46" i="4"/>
  <c r="O47" i="4"/>
  <c r="P47" i="4"/>
  <c r="Q47" i="4"/>
  <c r="R47" i="4"/>
  <c r="T47" i="4"/>
  <c r="U47" i="4"/>
  <c r="W47" i="4"/>
  <c r="X47" i="4"/>
  <c r="Z47" i="4"/>
  <c r="AA47" i="4"/>
  <c r="AB47" i="4"/>
  <c r="AC47" i="4"/>
  <c r="AD47" i="4"/>
  <c r="AE47" i="4"/>
  <c r="AF47" i="4"/>
  <c r="AG47" i="4"/>
  <c r="AH47" i="4"/>
  <c r="AI47" i="4"/>
  <c r="AL47" i="4"/>
  <c r="AM47" i="4"/>
  <c r="AO47" i="4"/>
  <c r="AP47" i="4"/>
  <c r="AQ47" i="4"/>
  <c r="AS47" i="4"/>
  <c r="AT47" i="4"/>
  <c r="AU47" i="4"/>
  <c r="AW47" i="4"/>
  <c r="AX47" i="4"/>
  <c r="AY47" i="4"/>
  <c r="BA47" i="4"/>
  <c r="BB47" i="4"/>
  <c r="BC47" i="4"/>
  <c r="BE47" i="4"/>
  <c r="BF47" i="4"/>
  <c r="BG47" i="4"/>
  <c r="BI47" i="4"/>
  <c r="BJ47" i="4"/>
  <c r="BK47" i="4"/>
  <c r="BL47" i="4"/>
  <c r="BM47" i="4"/>
  <c r="BN47" i="4"/>
  <c r="BO47" i="4"/>
  <c r="BP47" i="4"/>
  <c r="BQ47" i="4"/>
  <c r="BS47" i="4"/>
  <c r="BT47" i="4"/>
  <c r="BU47" i="4"/>
  <c r="O48" i="4"/>
  <c r="P48" i="4"/>
  <c r="Q48" i="4"/>
  <c r="R48" i="4"/>
  <c r="T48" i="4"/>
  <c r="U48" i="4"/>
  <c r="W48" i="4"/>
  <c r="X48" i="4"/>
  <c r="Z48" i="4"/>
  <c r="AA48" i="4"/>
  <c r="AB48" i="4"/>
  <c r="AC48" i="4"/>
  <c r="AD48" i="4"/>
  <c r="AE48" i="4"/>
  <c r="AF48" i="4"/>
  <c r="AG48" i="4"/>
  <c r="AH48" i="4"/>
  <c r="AI48" i="4"/>
  <c r="AL48" i="4"/>
  <c r="AM48" i="4"/>
  <c r="AO48" i="4"/>
  <c r="AP48" i="4"/>
  <c r="AQ48" i="4"/>
  <c r="AS48" i="4"/>
  <c r="AT48" i="4"/>
  <c r="AU48" i="4"/>
  <c r="AW48" i="4"/>
  <c r="AX48" i="4"/>
  <c r="AY48" i="4"/>
  <c r="BA48" i="4"/>
  <c r="BB48" i="4"/>
  <c r="BC48" i="4"/>
  <c r="BE48" i="4"/>
  <c r="BF48" i="4"/>
  <c r="BG48" i="4"/>
  <c r="BI48" i="4"/>
  <c r="BJ48" i="4"/>
  <c r="BK48" i="4"/>
  <c r="BL48" i="4"/>
  <c r="BM48" i="4"/>
  <c r="BN48" i="4"/>
  <c r="BO48" i="4"/>
  <c r="BP48" i="4"/>
  <c r="BQ48" i="4"/>
  <c r="BS48" i="4"/>
  <c r="BT48" i="4"/>
  <c r="BU48" i="4"/>
  <c r="O49" i="4"/>
  <c r="P49" i="4"/>
  <c r="Q49" i="4"/>
  <c r="R49" i="4"/>
  <c r="T49" i="4"/>
  <c r="U49" i="4"/>
  <c r="W49" i="4"/>
  <c r="X49" i="4"/>
  <c r="Z49" i="4"/>
  <c r="AA49" i="4"/>
  <c r="AB49" i="4"/>
  <c r="AC49" i="4"/>
  <c r="AD49" i="4"/>
  <c r="AE49" i="4"/>
  <c r="AF49" i="4"/>
  <c r="AG49" i="4"/>
  <c r="AH49" i="4"/>
  <c r="AI49" i="4"/>
  <c r="AL49" i="4"/>
  <c r="AM49" i="4"/>
  <c r="AO49" i="4"/>
  <c r="AP49" i="4"/>
  <c r="AQ49" i="4"/>
  <c r="AS49" i="4"/>
  <c r="AT49" i="4"/>
  <c r="AU49" i="4"/>
  <c r="AW49" i="4"/>
  <c r="AX49" i="4"/>
  <c r="AY49" i="4"/>
  <c r="BA49" i="4"/>
  <c r="BB49" i="4"/>
  <c r="BC49" i="4"/>
  <c r="BE49" i="4"/>
  <c r="BF49" i="4"/>
  <c r="BG49" i="4"/>
  <c r="BI49" i="4"/>
  <c r="BJ49" i="4"/>
  <c r="BK49" i="4"/>
  <c r="BL49" i="4"/>
  <c r="BM49" i="4"/>
  <c r="BN49" i="4"/>
  <c r="BO49" i="4"/>
  <c r="BP49" i="4"/>
  <c r="BQ49" i="4"/>
  <c r="BS49" i="4"/>
  <c r="BT49" i="4"/>
  <c r="BU49" i="4"/>
  <c r="O50" i="4"/>
  <c r="P50" i="4"/>
  <c r="Q50" i="4"/>
  <c r="R50" i="4"/>
  <c r="T50" i="4"/>
  <c r="U50" i="4"/>
  <c r="W50" i="4"/>
  <c r="X50" i="4"/>
  <c r="Z50" i="4"/>
  <c r="AA50" i="4"/>
  <c r="AB50" i="4"/>
  <c r="AC50" i="4"/>
  <c r="AD50" i="4"/>
  <c r="AE50" i="4"/>
  <c r="AF50" i="4"/>
  <c r="AG50" i="4"/>
  <c r="AH50" i="4"/>
  <c r="AI50" i="4"/>
  <c r="AL50" i="4"/>
  <c r="AM50" i="4"/>
  <c r="AO50" i="4"/>
  <c r="AP50" i="4"/>
  <c r="AQ50" i="4"/>
  <c r="AS50" i="4"/>
  <c r="AT50" i="4"/>
  <c r="AU50" i="4"/>
  <c r="AW50" i="4"/>
  <c r="AX50" i="4"/>
  <c r="AY50" i="4"/>
  <c r="BA50" i="4"/>
  <c r="BB50" i="4"/>
  <c r="BC50" i="4"/>
  <c r="BE50" i="4"/>
  <c r="BF50" i="4"/>
  <c r="BG50" i="4"/>
  <c r="BI50" i="4"/>
  <c r="BJ50" i="4"/>
  <c r="BK50" i="4"/>
  <c r="BL50" i="4"/>
  <c r="BM50" i="4"/>
  <c r="BN50" i="4"/>
  <c r="BO50" i="4"/>
  <c r="BP50" i="4"/>
  <c r="BQ50" i="4"/>
  <c r="BS50" i="4"/>
  <c r="BT50" i="4"/>
  <c r="BU50" i="4"/>
  <c r="O51" i="4"/>
  <c r="P51" i="4"/>
  <c r="Q51" i="4"/>
  <c r="R51" i="4"/>
  <c r="T51" i="4"/>
  <c r="U51" i="4"/>
  <c r="W51" i="4"/>
  <c r="X51" i="4"/>
  <c r="Z51" i="4"/>
  <c r="AA51" i="4"/>
  <c r="AB51" i="4"/>
  <c r="AC51" i="4"/>
  <c r="AD51" i="4"/>
  <c r="AE51" i="4"/>
  <c r="AF51" i="4"/>
  <c r="AG51" i="4"/>
  <c r="AH51" i="4"/>
  <c r="AI51" i="4"/>
  <c r="AL51" i="4"/>
  <c r="AM51" i="4"/>
  <c r="AO51" i="4"/>
  <c r="AP51" i="4"/>
  <c r="AQ51" i="4"/>
  <c r="AS51" i="4"/>
  <c r="AT51" i="4"/>
  <c r="AU51" i="4"/>
  <c r="AW51" i="4"/>
  <c r="AX51" i="4"/>
  <c r="AY51" i="4"/>
  <c r="BA51" i="4"/>
  <c r="BB51" i="4"/>
  <c r="BC51" i="4"/>
  <c r="BE51" i="4"/>
  <c r="BF51" i="4"/>
  <c r="BG51" i="4"/>
  <c r="BI51" i="4"/>
  <c r="BJ51" i="4"/>
  <c r="BK51" i="4"/>
  <c r="BL51" i="4"/>
  <c r="BM51" i="4"/>
  <c r="BN51" i="4"/>
  <c r="BO51" i="4"/>
  <c r="BP51" i="4"/>
  <c r="BQ51" i="4"/>
  <c r="BS51" i="4"/>
  <c r="BT51" i="4"/>
  <c r="BU51" i="4"/>
  <c r="O52" i="4"/>
  <c r="P52" i="4"/>
  <c r="Q52" i="4"/>
  <c r="R52" i="4"/>
  <c r="T52" i="4"/>
  <c r="U52" i="4"/>
  <c r="W52" i="4"/>
  <c r="X52" i="4"/>
  <c r="Z52" i="4"/>
  <c r="AA52" i="4"/>
  <c r="AB52" i="4"/>
  <c r="AC52" i="4"/>
  <c r="AD52" i="4"/>
  <c r="AE52" i="4"/>
  <c r="AF52" i="4"/>
  <c r="AG52" i="4"/>
  <c r="AH52" i="4"/>
  <c r="AI52" i="4"/>
  <c r="AL52" i="4"/>
  <c r="AM52" i="4"/>
  <c r="AO52" i="4"/>
  <c r="AP52" i="4"/>
  <c r="AQ52" i="4"/>
  <c r="AS52" i="4"/>
  <c r="AT52" i="4"/>
  <c r="AU52" i="4"/>
  <c r="AW52" i="4"/>
  <c r="AX52" i="4"/>
  <c r="AY52" i="4"/>
  <c r="BA52" i="4"/>
  <c r="BB52" i="4"/>
  <c r="BC52" i="4"/>
  <c r="BE52" i="4"/>
  <c r="BF52" i="4"/>
  <c r="BG52" i="4"/>
  <c r="BI52" i="4"/>
  <c r="BJ52" i="4"/>
  <c r="BK52" i="4"/>
  <c r="BL52" i="4"/>
  <c r="BM52" i="4"/>
  <c r="BN52" i="4"/>
  <c r="BO52" i="4"/>
  <c r="BP52" i="4"/>
  <c r="BQ52" i="4"/>
  <c r="BS52" i="4"/>
  <c r="BT52" i="4"/>
  <c r="BU52" i="4"/>
  <c r="O53" i="4"/>
  <c r="P53" i="4"/>
  <c r="Q53" i="4"/>
  <c r="R53" i="4"/>
  <c r="T53" i="4"/>
  <c r="U53" i="4"/>
  <c r="W53" i="4"/>
  <c r="X53" i="4"/>
  <c r="Z53" i="4"/>
  <c r="AA53" i="4"/>
  <c r="AB53" i="4"/>
  <c r="AC53" i="4"/>
  <c r="AD53" i="4"/>
  <c r="AE53" i="4"/>
  <c r="AF53" i="4"/>
  <c r="AG53" i="4"/>
  <c r="AH53" i="4"/>
  <c r="AI53" i="4"/>
  <c r="AL53" i="4"/>
  <c r="AM53" i="4"/>
  <c r="AO53" i="4"/>
  <c r="AP53" i="4"/>
  <c r="AQ53" i="4"/>
  <c r="AS53" i="4"/>
  <c r="AT53" i="4"/>
  <c r="AU53" i="4"/>
  <c r="AW53" i="4"/>
  <c r="AX53" i="4"/>
  <c r="AY53" i="4"/>
  <c r="BA53" i="4"/>
  <c r="BB53" i="4"/>
  <c r="BC53" i="4"/>
  <c r="BE53" i="4"/>
  <c r="BF53" i="4"/>
  <c r="BG53" i="4"/>
  <c r="BI53" i="4"/>
  <c r="BJ53" i="4"/>
  <c r="BK53" i="4"/>
  <c r="BL53" i="4"/>
  <c r="BM53" i="4"/>
  <c r="BN53" i="4"/>
  <c r="BO53" i="4"/>
  <c r="BP53" i="4"/>
  <c r="BQ53" i="4"/>
  <c r="BS53" i="4"/>
  <c r="BT53" i="4"/>
  <c r="BU53" i="4"/>
  <c r="O54" i="4"/>
  <c r="P54" i="4"/>
  <c r="Q54" i="4"/>
  <c r="R54" i="4"/>
  <c r="T54" i="4"/>
  <c r="U54" i="4"/>
  <c r="W54" i="4"/>
  <c r="X54" i="4"/>
  <c r="Z54" i="4"/>
  <c r="AA54" i="4"/>
  <c r="AB54" i="4"/>
  <c r="AC54" i="4"/>
  <c r="AD54" i="4"/>
  <c r="AE54" i="4"/>
  <c r="AF54" i="4"/>
  <c r="AG54" i="4"/>
  <c r="AH54" i="4"/>
  <c r="AI54" i="4"/>
  <c r="AL54" i="4"/>
  <c r="AM54" i="4"/>
  <c r="AO54" i="4"/>
  <c r="AP54" i="4"/>
  <c r="AQ54" i="4"/>
  <c r="AS54" i="4"/>
  <c r="AT54" i="4"/>
  <c r="AU54" i="4"/>
  <c r="AW54" i="4"/>
  <c r="AX54" i="4"/>
  <c r="AY54" i="4"/>
  <c r="BA54" i="4"/>
  <c r="BB54" i="4"/>
  <c r="BC54" i="4"/>
  <c r="BE54" i="4"/>
  <c r="BF54" i="4"/>
  <c r="BG54" i="4"/>
  <c r="BI54" i="4"/>
  <c r="BJ54" i="4"/>
  <c r="BK54" i="4"/>
  <c r="BL54" i="4"/>
  <c r="BM54" i="4"/>
  <c r="BN54" i="4"/>
  <c r="BO54" i="4"/>
  <c r="BP54" i="4"/>
  <c r="BQ54" i="4"/>
  <c r="BS54" i="4"/>
  <c r="BT54" i="4"/>
  <c r="BU54" i="4"/>
  <c r="O55" i="4"/>
  <c r="P55" i="4"/>
  <c r="Q55" i="4"/>
  <c r="R55" i="4"/>
  <c r="T55" i="4"/>
  <c r="U55" i="4"/>
  <c r="W55" i="4"/>
  <c r="X55" i="4"/>
  <c r="Z55" i="4"/>
  <c r="AA55" i="4"/>
  <c r="AB55" i="4"/>
  <c r="AC55" i="4"/>
  <c r="AD55" i="4"/>
  <c r="AE55" i="4"/>
  <c r="AF55" i="4"/>
  <c r="AG55" i="4"/>
  <c r="AH55" i="4"/>
  <c r="AI55" i="4"/>
  <c r="AL55" i="4"/>
  <c r="AM55" i="4"/>
  <c r="AO55" i="4"/>
  <c r="AP55" i="4"/>
  <c r="AQ55" i="4"/>
  <c r="AS55" i="4"/>
  <c r="AT55" i="4"/>
  <c r="AU55" i="4"/>
  <c r="AW55" i="4"/>
  <c r="AX55" i="4"/>
  <c r="AY55" i="4"/>
  <c r="BA55" i="4"/>
  <c r="BB55" i="4"/>
  <c r="BC55" i="4"/>
  <c r="BE55" i="4"/>
  <c r="BF55" i="4"/>
  <c r="BG55" i="4"/>
  <c r="BI55" i="4"/>
  <c r="BJ55" i="4"/>
  <c r="BK55" i="4"/>
  <c r="BL55" i="4"/>
  <c r="BM55" i="4"/>
  <c r="BN55" i="4"/>
  <c r="BO55" i="4"/>
  <c r="BP55" i="4"/>
  <c r="BQ55" i="4"/>
  <c r="BS55" i="4"/>
  <c r="BT55" i="4"/>
  <c r="BU55" i="4"/>
  <c r="O56" i="4"/>
  <c r="P56" i="4"/>
  <c r="Q56" i="4"/>
  <c r="R56" i="4"/>
  <c r="T56" i="4"/>
  <c r="U56" i="4"/>
  <c r="W56" i="4"/>
  <c r="X56" i="4"/>
  <c r="Z56" i="4"/>
  <c r="AA56" i="4"/>
  <c r="AB56" i="4"/>
  <c r="AC56" i="4"/>
  <c r="AD56" i="4"/>
  <c r="AE56" i="4"/>
  <c r="AF56" i="4"/>
  <c r="AG56" i="4"/>
  <c r="AH56" i="4"/>
  <c r="AI56" i="4"/>
  <c r="AL56" i="4"/>
  <c r="AM56" i="4"/>
  <c r="AO56" i="4"/>
  <c r="AP56" i="4"/>
  <c r="AQ56" i="4"/>
  <c r="AS56" i="4"/>
  <c r="AT56" i="4"/>
  <c r="AU56" i="4"/>
  <c r="AW56" i="4"/>
  <c r="AX56" i="4"/>
  <c r="AY56" i="4"/>
  <c r="BA56" i="4"/>
  <c r="BB56" i="4"/>
  <c r="BC56" i="4"/>
  <c r="BE56" i="4"/>
  <c r="BF56" i="4"/>
  <c r="BG56" i="4"/>
  <c r="BI56" i="4"/>
  <c r="BJ56" i="4"/>
  <c r="BK56" i="4"/>
  <c r="BL56" i="4"/>
  <c r="BM56" i="4"/>
  <c r="BN56" i="4"/>
  <c r="BO56" i="4"/>
  <c r="BP56" i="4"/>
  <c r="BQ56" i="4"/>
  <c r="BS56" i="4"/>
  <c r="BT56" i="4"/>
  <c r="BU56" i="4"/>
  <c r="O57" i="4"/>
  <c r="P57" i="4"/>
  <c r="Q57" i="4"/>
  <c r="R57" i="4"/>
  <c r="T57" i="4"/>
  <c r="U57" i="4"/>
  <c r="W57" i="4"/>
  <c r="X57" i="4"/>
  <c r="Z57" i="4"/>
  <c r="AA57" i="4"/>
  <c r="AB57" i="4"/>
  <c r="AC57" i="4"/>
  <c r="AD57" i="4"/>
  <c r="AE57" i="4"/>
  <c r="AF57" i="4"/>
  <c r="AG57" i="4"/>
  <c r="AH57" i="4"/>
  <c r="AI57" i="4"/>
  <c r="AL57" i="4"/>
  <c r="AM57" i="4"/>
  <c r="AO57" i="4"/>
  <c r="AP57" i="4"/>
  <c r="AQ57" i="4"/>
  <c r="AS57" i="4"/>
  <c r="AT57" i="4"/>
  <c r="AU57" i="4"/>
  <c r="AW57" i="4"/>
  <c r="AX57" i="4"/>
  <c r="AY57" i="4"/>
  <c r="BA57" i="4"/>
  <c r="BB57" i="4"/>
  <c r="BC57" i="4"/>
  <c r="BE57" i="4"/>
  <c r="BF57" i="4"/>
  <c r="BG57" i="4"/>
  <c r="BI57" i="4"/>
  <c r="BJ57" i="4"/>
  <c r="BK57" i="4"/>
  <c r="BL57" i="4"/>
  <c r="BM57" i="4"/>
  <c r="BN57" i="4"/>
  <c r="BO57" i="4"/>
  <c r="BP57" i="4"/>
  <c r="BQ57" i="4"/>
  <c r="BS57" i="4"/>
  <c r="BT57" i="4"/>
  <c r="BU57" i="4"/>
  <c r="O58" i="4"/>
  <c r="P58" i="4"/>
  <c r="Q58" i="4"/>
  <c r="R58" i="4"/>
  <c r="T58" i="4"/>
  <c r="U58" i="4"/>
  <c r="W58" i="4"/>
  <c r="X58" i="4"/>
  <c r="Z58" i="4"/>
  <c r="AA58" i="4"/>
  <c r="AB58" i="4"/>
  <c r="AC58" i="4"/>
  <c r="AD58" i="4"/>
  <c r="AE58" i="4"/>
  <c r="AF58" i="4"/>
  <c r="AG58" i="4"/>
  <c r="AH58" i="4"/>
  <c r="AI58" i="4"/>
  <c r="AL58" i="4"/>
  <c r="AM58" i="4"/>
  <c r="AO58" i="4"/>
  <c r="AP58" i="4"/>
  <c r="AQ58" i="4"/>
  <c r="AS58" i="4"/>
  <c r="AT58" i="4"/>
  <c r="AU58" i="4"/>
  <c r="AW58" i="4"/>
  <c r="AX58" i="4"/>
  <c r="AY58" i="4"/>
  <c r="BA58" i="4"/>
  <c r="BB58" i="4"/>
  <c r="BC58" i="4"/>
  <c r="BE58" i="4"/>
  <c r="BF58" i="4"/>
  <c r="BG58" i="4"/>
  <c r="BI58" i="4"/>
  <c r="BJ58" i="4"/>
  <c r="BK58" i="4"/>
  <c r="BL58" i="4"/>
  <c r="BM58" i="4"/>
  <c r="BN58" i="4"/>
  <c r="BO58" i="4"/>
  <c r="BP58" i="4"/>
  <c r="BQ58" i="4"/>
  <c r="BS58" i="4"/>
  <c r="BT58" i="4"/>
  <c r="BU58" i="4"/>
  <c r="O59" i="4"/>
  <c r="P59" i="4"/>
  <c r="Q59" i="4"/>
  <c r="R59" i="4"/>
  <c r="T59" i="4"/>
  <c r="U59" i="4"/>
  <c r="W59" i="4"/>
  <c r="X59" i="4"/>
  <c r="Z59" i="4"/>
  <c r="AA59" i="4"/>
  <c r="AB59" i="4"/>
  <c r="AC59" i="4"/>
  <c r="AD59" i="4"/>
  <c r="AE59" i="4"/>
  <c r="AF59" i="4"/>
  <c r="AG59" i="4"/>
  <c r="AH59" i="4"/>
  <c r="AI59" i="4"/>
  <c r="AL59" i="4"/>
  <c r="AM59" i="4"/>
  <c r="AO59" i="4"/>
  <c r="AP59" i="4"/>
  <c r="AQ59" i="4"/>
  <c r="AS59" i="4"/>
  <c r="AT59" i="4"/>
  <c r="AU59" i="4"/>
  <c r="AW59" i="4"/>
  <c r="AX59" i="4"/>
  <c r="AY59" i="4"/>
  <c r="BA59" i="4"/>
  <c r="BB59" i="4"/>
  <c r="BC59" i="4"/>
  <c r="BE59" i="4"/>
  <c r="BF59" i="4"/>
  <c r="BG59" i="4"/>
  <c r="BI59" i="4"/>
  <c r="BJ59" i="4"/>
  <c r="BK59" i="4"/>
  <c r="BL59" i="4"/>
  <c r="BM59" i="4"/>
  <c r="BN59" i="4"/>
  <c r="BO59" i="4"/>
  <c r="BP59" i="4"/>
  <c r="BQ59" i="4"/>
  <c r="BS59" i="4"/>
  <c r="BT59" i="4"/>
  <c r="BU59" i="4"/>
  <c r="O60" i="4"/>
  <c r="P60" i="4"/>
  <c r="Q60" i="4"/>
  <c r="R60" i="4"/>
  <c r="T60" i="4"/>
  <c r="U60" i="4"/>
  <c r="W60" i="4"/>
  <c r="X60" i="4"/>
  <c r="Z60" i="4"/>
  <c r="AA60" i="4"/>
  <c r="AB60" i="4"/>
  <c r="AC60" i="4"/>
  <c r="AD60" i="4"/>
  <c r="AE60" i="4"/>
  <c r="AF60" i="4"/>
  <c r="AG60" i="4"/>
  <c r="AH60" i="4"/>
  <c r="AI60" i="4"/>
  <c r="AL60" i="4"/>
  <c r="AM60" i="4"/>
  <c r="AO60" i="4"/>
  <c r="AP60" i="4"/>
  <c r="AQ60" i="4"/>
  <c r="AS60" i="4"/>
  <c r="AT60" i="4"/>
  <c r="AU60" i="4"/>
  <c r="AW60" i="4"/>
  <c r="AX60" i="4"/>
  <c r="AY60" i="4"/>
  <c r="BA60" i="4"/>
  <c r="BB60" i="4"/>
  <c r="BC60" i="4"/>
  <c r="BE60" i="4"/>
  <c r="BF60" i="4"/>
  <c r="BG60" i="4"/>
  <c r="BI60" i="4"/>
  <c r="BJ60" i="4"/>
  <c r="BK60" i="4"/>
  <c r="BL60" i="4"/>
  <c r="BM60" i="4"/>
  <c r="BN60" i="4"/>
  <c r="BO60" i="4"/>
  <c r="BP60" i="4"/>
  <c r="BQ60" i="4"/>
  <c r="BS60" i="4"/>
  <c r="BT60" i="4"/>
  <c r="BU60" i="4"/>
  <c r="O61" i="4"/>
  <c r="P61" i="4"/>
  <c r="Q61" i="4"/>
  <c r="R61" i="4"/>
  <c r="T61" i="4"/>
  <c r="U61" i="4"/>
  <c r="W61" i="4"/>
  <c r="X61" i="4"/>
  <c r="Z61" i="4"/>
  <c r="AA61" i="4"/>
  <c r="AB61" i="4"/>
  <c r="AC61" i="4"/>
  <c r="AD61" i="4"/>
  <c r="AE61" i="4"/>
  <c r="AF61" i="4"/>
  <c r="AG61" i="4"/>
  <c r="AH61" i="4"/>
  <c r="AI61" i="4"/>
  <c r="AL61" i="4"/>
  <c r="AM61" i="4"/>
  <c r="AO61" i="4"/>
  <c r="AP61" i="4"/>
  <c r="AQ61" i="4"/>
  <c r="AS61" i="4"/>
  <c r="AT61" i="4"/>
  <c r="AU61" i="4"/>
  <c r="AW61" i="4"/>
  <c r="AX61" i="4"/>
  <c r="AY61" i="4"/>
  <c r="BA61" i="4"/>
  <c r="BB61" i="4"/>
  <c r="BC61" i="4"/>
  <c r="BE61" i="4"/>
  <c r="BF61" i="4"/>
  <c r="BG61" i="4"/>
  <c r="BI61" i="4"/>
  <c r="BJ61" i="4"/>
  <c r="BK61" i="4"/>
  <c r="BL61" i="4"/>
  <c r="BM61" i="4"/>
  <c r="BN61" i="4"/>
  <c r="BO61" i="4"/>
  <c r="BP61" i="4"/>
  <c r="BQ61" i="4"/>
  <c r="BS61" i="4"/>
  <c r="BT61" i="4"/>
  <c r="BU61" i="4"/>
  <c r="O62" i="4"/>
  <c r="P62" i="4"/>
  <c r="Q62" i="4"/>
  <c r="R62" i="4"/>
  <c r="T62" i="4"/>
  <c r="U62" i="4"/>
  <c r="W62" i="4"/>
  <c r="X62" i="4"/>
  <c r="Z62" i="4"/>
  <c r="AA62" i="4"/>
  <c r="AB62" i="4"/>
  <c r="AC62" i="4"/>
  <c r="AD62" i="4"/>
  <c r="AE62" i="4"/>
  <c r="AF62" i="4"/>
  <c r="AG62" i="4"/>
  <c r="AH62" i="4"/>
  <c r="AI62" i="4"/>
  <c r="AL62" i="4"/>
  <c r="AM62" i="4"/>
  <c r="AO62" i="4"/>
  <c r="AP62" i="4"/>
  <c r="AQ62" i="4"/>
  <c r="AS62" i="4"/>
  <c r="AT62" i="4"/>
  <c r="AU62" i="4"/>
  <c r="AW62" i="4"/>
  <c r="AX62" i="4"/>
  <c r="AY62" i="4"/>
  <c r="BA62" i="4"/>
  <c r="BB62" i="4"/>
  <c r="BC62" i="4"/>
  <c r="BE62" i="4"/>
  <c r="BF62" i="4"/>
  <c r="BG62" i="4"/>
  <c r="BI62" i="4"/>
  <c r="BJ62" i="4"/>
  <c r="BK62" i="4"/>
  <c r="BL62" i="4"/>
  <c r="BM62" i="4"/>
  <c r="BN62" i="4"/>
  <c r="BO62" i="4"/>
  <c r="BP62" i="4"/>
  <c r="BQ62" i="4"/>
  <c r="BS62" i="4"/>
  <c r="BT62" i="4"/>
  <c r="BU62" i="4"/>
  <c r="O63" i="4"/>
  <c r="P63" i="4"/>
  <c r="Q63" i="4"/>
  <c r="R63" i="4"/>
  <c r="T63" i="4"/>
  <c r="U63" i="4"/>
  <c r="W63" i="4"/>
  <c r="X63" i="4"/>
  <c r="Z63" i="4"/>
  <c r="AA63" i="4"/>
  <c r="AB63" i="4"/>
  <c r="AC63" i="4"/>
  <c r="AD63" i="4"/>
  <c r="AE63" i="4"/>
  <c r="AF63" i="4"/>
  <c r="AG63" i="4"/>
  <c r="AH63" i="4"/>
  <c r="AI63" i="4"/>
  <c r="AL63" i="4"/>
  <c r="AM63" i="4"/>
  <c r="AO63" i="4"/>
  <c r="AP63" i="4"/>
  <c r="AQ63" i="4"/>
  <c r="AS63" i="4"/>
  <c r="AT63" i="4"/>
  <c r="AU63" i="4"/>
  <c r="AW63" i="4"/>
  <c r="AX63" i="4"/>
  <c r="AY63" i="4"/>
  <c r="BA63" i="4"/>
  <c r="BB63" i="4"/>
  <c r="BC63" i="4"/>
  <c r="BE63" i="4"/>
  <c r="BF63" i="4"/>
  <c r="BG63" i="4"/>
  <c r="BI63" i="4"/>
  <c r="BJ63" i="4"/>
  <c r="BK63" i="4"/>
  <c r="BL63" i="4"/>
  <c r="BM63" i="4"/>
  <c r="BN63" i="4"/>
  <c r="BO63" i="4"/>
  <c r="BP63" i="4"/>
  <c r="BQ63" i="4"/>
  <c r="BS63" i="4"/>
  <c r="BT63" i="4"/>
  <c r="BU63" i="4"/>
  <c r="O64" i="4"/>
  <c r="P64" i="4"/>
  <c r="Q64" i="4"/>
  <c r="R64" i="4"/>
  <c r="T64" i="4"/>
  <c r="U64" i="4"/>
  <c r="W64" i="4"/>
  <c r="X64" i="4"/>
  <c r="Z64" i="4"/>
  <c r="AA64" i="4"/>
  <c r="AB64" i="4"/>
  <c r="AC64" i="4"/>
  <c r="AD64" i="4"/>
  <c r="AE64" i="4"/>
  <c r="AF64" i="4"/>
  <c r="AG64" i="4"/>
  <c r="AH64" i="4"/>
  <c r="AI64" i="4"/>
  <c r="AL64" i="4"/>
  <c r="AM64" i="4"/>
  <c r="AO64" i="4"/>
  <c r="AP64" i="4"/>
  <c r="AQ64" i="4"/>
  <c r="AS64" i="4"/>
  <c r="AT64" i="4"/>
  <c r="AU64" i="4"/>
  <c r="AW64" i="4"/>
  <c r="AX64" i="4"/>
  <c r="AY64" i="4"/>
  <c r="BA64" i="4"/>
  <c r="BB64" i="4"/>
  <c r="BC64" i="4"/>
  <c r="BE64" i="4"/>
  <c r="BF64" i="4"/>
  <c r="BG64" i="4"/>
  <c r="BI64" i="4"/>
  <c r="BJ64" i="4"/>
  <c r="BK64" i="4"/>
  <c r="BL64" i="4"/>
  <c r="BM64" i="4"/>
  <c r="BN64" i="4"/>
  <c r="BO64" i="4"/>
  <c r="BP64" i="4"/>
  <c r="BQ64" i="4"/>
  <c r="BS64" i="4"/>
  <c r="BT64" i="4"/>
  <c r="BU64" i="4"/>
  <c r="O65" i="4"/>
  <c r="P65" i="4"/>
  <c r="Q65" i="4"/>
  <c r="R65" i="4"/>
  <c r="T65" i="4"/>
  <c r="U65" i="4"/>
  <c r="W65" i="4"/>
  <c r="X65" i="4"/>
  <c r="Z65" i="4"/>
  <c r="AA65" i="4"/>
  <c r="AB65" i="4"/>
  <c r="AC65" i="4"/>
  <c r="AD65" i="4"/>
  <c r="AE65" i="4"/>
  <c r="AF65" i="4"/>
  <c r="AG65" i="4"/>
  <c r="AH65" i="4"/>
  <c r="AI65" i="4"/>
  <c r="AL65" i="4"/>
  <c r="AM65" i="4"/>
  <c r="AO65" i="4"/>
  <c r="AP65" i="4"/>
  <c r="AQ65" i="4"/>
  <c r="AS65" i="4"/>
  <c r="AT65" i="4"/>
  <c r="AU65" i="4"/>
  <c r="AW65" i="4"/>
  <c r="AX65" i="4"/>
  <c r="AY65" i="4"/>
  <c r="BA65" i="4"/>
  <c r="BB65" i="4"/>
  <c r="BC65" i="4"/>
  <c r="BE65" i="4"/>
  <c r="BF65" i="4"/>
  <c r="BG65" i="4"/>
  <c r="BI65" i="4"/>
  <c r="BJ65" i="4"/>
  <c r="BK65" i="4"/>
  <c r="BL65" i="4"/>
  <c r="BM65" i="4"/>
  <c r="BN65" i="4"/>
  <c r="BO65" i="4"/>
  <c r="BP65" i="4"/>
  <c r="BQ65" i="4"/>
  <c r="BS65" i="4"/>
  <c r="BT65" i="4"/>
  <c r="BU65" i="4"/>
  <c r="O66" i="4"/>
  <c r="P66" i="4"/>
  <c r="Q66" i="4"/>
  <c r="R66" i="4"/>
  <c r="T66" i="4"/>
  <c r="U66" i="4"/>
  <c r="W66" i="4"/>
  <c r="X66" i="4"/>
  <c r="Z66" i="4"/>
  <c r="AA66" i="4"/>
  <c r="AB66" i="4"/>
  <c r="AC66" i="4"/>
  <c r="AD66" i="4"/>
  <c r="AE66" i="4"/>
  <c r="AF66" i="4"/>
  <c r="AG66" i="4"/>
  <c r="AH66" i="4"/>
  <c r="AI66" i="4"/>
  <c r="AL66" i="4"/>
  <c r="AM66" i="4"/>
  <c r="AO66" i="4"/>
  <c r="AP66" i="4"/>
  <c r="AQ66" i="4"/>
  <c r="AS66" i="4"/>
  <c r="AT66" i="4"/>
  <c r="AU66" i="4"/>
  <c r="AW66" i="4"/>
  <c r="AX66" i="4"/>
  <c r="AY66" i="4"/>
  <c r="BA66" i="4"/>
  <c r="BB66" i="4"/>
  <c r="BC66" i="4"/>
  <c r="BE66" i="4"/>
  <c r="BF66" i="4"/>
  <c r="BG66" i="4"/>
  <c r="BI66" i="4"/>
  <c r="BJ66" i="4"/>
  <c r="BK66" i="4"/>
  <c r="BL66" i="4"/>
  <c r="BM66" i="4"/>
  <c r="BN66" i="4"/>
  <c r="BO66" i="4"/>
  <c r="BP66" i="4"/>
  <c r="BQ66" i="4"/>
  <c r="BS66" i="4"/>
  <c r="BT66" i="4"/>
  <c r="BU66" i="4"/>
  <c r="O67" i="4"/>
  <c r="P67" i="4"/>
  <c r="Q67" i="4"/>
  <c r="R67" i="4"/>
  <c r="T67" i="4"/>
  <c r="U67" i="4"/>
  <c r="W67" i="4"/>
  <c r="X67" i="4"/>
  <c r="Z67" i="4"/>
  <c r="AA67" i="4"/>
  <c r="AB67" i="4"/>
  <c r="AC67" i="4"/>
  <c r="AD67" i="4"/>
  <c r="AE67" i="4"/>
  <c r="AF67" i="4"/>
  <c r="AG67" i="4"/>
  <c r="AH67" i="4"/>
  <c r="AI67" i="4"/>
  <c r="AL67" i="4"/>
  <c r="AM67" i="4"/>
  <c r="AO67" i="4"/>
  <c r="AP67" i="4"/>
  <c r="AQ67" i="4"/>
  <c r="AS67" i="4"/>
  <c r="AT67" i="4"/>
  <c r="AU67" i="4"/>
  <c r="AW67" i="4"/>
  <c r="AX67" i="4"/>
  <c r="AY67" i="4"/>
  <c r="BA67" i="4"/>
  <c r="BB67" i="4"/>
  <c r="BC67" i="4"/>
  <c r="BE67" i="4"/>
  <c r="BF67" i="4"/>
  <c r="BG67" i="4"/>
  <c r="BI67" i="4"/>
  <c r="BJ67" i="4"/>
  <c r="BK67" i="4"/>
  <c r="BL67" i="4"/>
  <c r="BM67" i="4"/>
  <c r="BN67" i="4"/>
  <c r="BO67" i="4"/>
  <c r="BP67" i="4"/>
  <c r="BQ67" i="4"/>
  <c r="BS67" i="4"/>
  <c r="BT67" i="4"/>
  <c r="BU67" i="4"/>
  <c r="O68" i="4"/>
  <c r="P68" i="4"/>
  <c r="Q68" i="4"/>
  <c r="R68" i="4"/>
  <c r="T68" i="4"/>
  <c r="U68" i="4"/>
  <c r="W68" i="4"/>
  <c r="X68" i="4"/>
  <c r="Z68" i="4"/>
  <c r="AA68" i="4"/>
  <c r="AB68" i="4"/>
  <c r="AC68" i="4"/>
  <c r="AD68" i="4"/>
  <c r="AE68" i="4"/>
  <c r="AF68" i="4"/>
  <c r="AG68" i="4"/>
  <c r="AH68" i="4"/>
  <c r="AI68" i="4"/>
  <c r="AL68" i="4"/>
  <c r="AM68" i="4"/>
  <c r="AO68" i="4"/>
  <c r="AP68" i="4"/>
  <c r="AQ68" i="4"/>
  <c r="AS68" i="4"/>
  <c r="AT68" i="4"/>
  <c r="AU68" i="4"/>
  <c r="AW68" i="4"/>
  <c r="AX68" i="4"/>
  <c r="AY68" i="4"/>
  <c r="BA68" i="4"/>
  <c r="BB68" i="4"/>
  <c r="BC68" i="4"/>
  <c r="BE68" i="4"/>
  <c r="BF68" i="4"/>
  <c r="BG68" i="4"/>
  <c r="BI68" i="4"/>
  <c r="BJ68" i="4"/>
  <c r="BK68" i="4"/>
  <c r="BL68" i="4"/>
  <c r="BM68" i="4"/>
  <c r="BN68" i="4"/>
  <c r="BO68" i="4"/>
  <c r="BP68" i="4"/>
  <c r="BQ68" i="4"/>
  <c r="BS68" i="4"/>
  <c r="BT68" i="4"/>
  <c r="BU68" i="4"/>
  <c r="O69" i="4"/>
  <c r="P69" i="4"/>
  <c r="Q69" i="4"/>
  <c r="R69" i="4"/>
  <c r="T69" i="4"/>
  <c r="U69" i="4"/>
  <c r="W69" i="4"/>
  <c r="X69" i="4"/>
  <c r="Z69" i="4"/>
  <c r="AA69" i="4"/>
  <c r="AB69" i="4"/>
  <c r="AC69" i="4"/>
  <c r="AD69" i="4"/>
  <c r="AE69" i="4"/>
  <c r="AF69" i="4"/>
  <c r="AG69" i="4"/>
  <c r="AH69" i="4"/>
  <c r="AI69" i="4"/>
  <c r="AL69" i="4"/>
  <c r="AM69" i="4"/>
  <c r="AO69" i="4"/>
  <c r="AP69" i="4"/>
  <c r="AQ69" i="4"/>
  <c r="AS69" i="4"/>
  <c r="AT69" i="4"/>
  <c r="AU69" i="4"/>
  <c r="AW69" i="4"/>
  <c r="AX69" i="4"/>
  <c r="AY69" i="4"/>
  <c r="BA69" i="4"/>
  <c r="BB69" i="4"/>
  <c r="BC69" i="4"/>
  <c r="BE69" i="4"/>
  <c r="BF69" i="4"/>
  <c r="BG69" i="4"/>
  <c r="BI69" i="4"/>
  <c r="BJ69" i="4"/>
  <c r="BK69" i="4"/>
  <c r="BL69" i="4"/>
  <c r="BM69" i="4"/>
  <c r="BN69" i="4"/>
  <c r="BO69" i="4"/>
  <c r="BP69" i="4"/>
  <c r="BQ69" i="4"/>
  <c r="BS69" i="4"/>
  <c r="BT69" i="4"/>
  <c r="BU69" i="4"/>
  <c r="O70" i="4"/>
  <c r="P70" i="4"/>
  <c r="Q70" i="4"/>
  <c r="R70" i="4"/>
  <c r="T70" i="4"/>
  <c r="U70" i="4"/>
  <c r="W70" i="4"/>
  <c r="X70" i="4"/>
  <c r="Z70" i="4"/>
  <c r="AA70" i="4"/>
  <c r="AB70" i="4"/>
  <c r="AC70" i="4"/>
  <c r="AD70" i="4"/>
  <c r="AE70" i="4"/>
  <c r="AF70" i="4"/>
  <c r="AG70" i="4"/>
  <c r="AH70" i="4"/>
  <c r="AI70" i="4"/>
  <c r="AL70" i="4"/>
  <c r="AM70" i="4"/>
  <c r="AO70" i="4"/>
  <c r="AP70" i="4"/>
  <c r="AQ70" i="4"/>
  <c r="AS70" i="4"/>
  <c r="AT70" i="4"/>
  <c r="AU70" i="4"/>
  <c r="AW70" i="4"/>
  <c r="AX70" i="4"/>
  <c r="AY70" i="4"/>
  <c r="BA70" i="4"/>
  <c r="BB70" i="4"/>
  <c r="BC70" i="4"/>
  <c r="BE70" i="4"/>
  <c r="BF70" i="4"/>
  <c r="BG70" i="4"/>
  <c r="BI70" i="4"/>
  <c r="BJ70" i="4"/>
  <c r="BK70" i="4"/>
  <c r="BL70" i="4"/>
  <c r="BM70" i="4"/>
  <c r="BN70" i="4"/>
  <c r="BO70" i="4"/>
  <c r="BP70" i="4"/>
  <c r="BQ70" i="4"/>
  <c r="BS70" i="4"/>
  <c r="BT70" i="4"/>
  <c r="BU70" i="4"/>
  <c r="O71" i="4"/>
  <c r="P71" i="4"/>
  <c r="Q71" i="4"/>
  <c r="R71" i="4"/>
  <c r="T71" i="4"/>
  <c r="U71" i="4"/>
  <c r="W71" i="4"/>
  <c r="X71" i="4"/>
  <c r="Z71" i="4"/>
  <c r="AA71" i="4"/>
  <c r="AB71" i="4"/>
  <c r="AC71" i="4"/>
  <c r="AD71" i="4"/>
  <c r="AE71" i="4"/>
  <c r="AF71" i="4"/>
  <c r="AG71" i="4"/>
  <c r="AH71" i="4"/>
  <c r="AI71" i="4"/>
  <c r="AL71" i="4"/>
  <c r="AM71" i="4"/>
  <c r="AO71" i="4"/>
  <c r="AP71" i="4"/>
  <c r="AQ71" i="4"/>
  <c r="AS71" i="4"/>
  <c r="AT71" i="4"/>
  <c r="AU71" i="4"/>
  <c r="AW71" i="4"/>
  <c r="AX71" i="4"/>
  <c r="AY71" i="4"/>
  <c r="BA71" i="4"/>
  <c r="BB71" i="4"/>
  <c r="BC71" i="4"/>
  <c r="BE71" i="4"/>
  <c r="BF71" i="4"/>
  <c r="BG71" i="4"/>
  <c r="BI71" i="4"/>
  <c r="BJ71" i="4"/>
  <c r="BK71" i="4"/>
  <c r="BL71" i="4"/>
  <c r="BM71" i="4"/>
  <c r="BN71" i="4"/>
  <c r="BO71" i="4"/>
  <c r="BP71" i="4"/>
  <c r="BQ71" i="4"/>
  <c r="BS71" i="4"/>
  <c r="BT71" i="4"/>
  <c r="BU71" i="4"/>
  <c r="O72" i="4"/>
  <c r="P72" i="4"/>
  <c r="Q72" i="4"/>
  <c r="R72" i="4"/>
  <c r="T72" i="4"/>
  <c r="U72" i="4"/>
  <c r="W72" i="4"/>
  <c r="X72" i="4"/>
  <c r="Z72" i="4"/>
  <c r="AA72" i="4"/>
  <c r="AB72" i="4"/>
  <c r="AC72" i="4"/>
  <c r="AD72" i="4"/>
  <c r="AE72" i="4"/>
  <c r="AF72" i="4"/>
  <c r="AG72" i="4"/>
  <c r="AH72" i="4"/>
  <c r="AI72" i="4"/>
  <c r="AL72" i="4"/>
  <c r="AM72" i="4"/>
  <c r="AO72" i="4"/>
  <c r="AP72" i="4"/>
  <c r="AQ72" i="4"/>
  <c r="AS72" i="4"/>
  <c r="AT72" i="4"/>
  <c r="AU72" i="4"/>
  <c r="AW72" i="4"/>
  <c r="AX72" i="4"/>
  <c r="AY72" i="4"/>
  <c r="BA72" i="4"/>
  <c r="BB72" i="4"/>
  <c r="BC72" i="4"/>
  <c r="BE72" i="4"/>
  <c r="BF72" i="4"/>
  <c r="BG72" i="4"/>
  <c r="BI72" i="4"/>
  <c r="BJ72" i="4"/>
  <c r="BK72" i="4"/>
  <c r="BL72" i="4"/>
  <c r="BM72" i="4"/>
  <c r="BN72" i="4"/>
  <c r="BO72" i="4"/>
  <c r="BP72" i="4"/>
  <c r="BQ72" i="4"/>
  <c r="BS72" i="4"/>
  <c r="BT72" i="4"/>
  <c r="BU72" i="4"/>
  <c r="O73" i="4"/>
  <c r="P73" i="4"/>
  <c r="Q73" i="4"/>
  <c r="R73" i="4"/>
  <c r="T73" i="4"/>
  <c r="U73" i="4"/>
  <c r="W73" i="4"/>
  <c r="X73" i="4"/>
  <c r="Z73" i="4"/>
  <c r="AA73" i="4"/>
  <c r="AB73" i="4"/>
  <c r="AC73" i="4"/>
  <c r="AD73" i="4"/>
  <c r="AE73" i="4"/>
  <c r="AF73" i="4"/>
  <c r="AG73" i="4"/>
  <c r="AH73" i="4"/>
  <c r="AI73" i="4"/>
  <c r="AL73" i="4"/>
  <c r="AM73" i="4"/>
  <c r="AO73" i="4"/>
  <c r="AP73" i="4"/>
  <c r="AQ73" i="4"/>
  <c r="AS73" i="4"/>
  <c r="AT73" i="4"/>
  <c r="AU73" i="4"/>
  <c r="AW73" i="4"/>
  <c r="AX73" i="4"/>
  <c r="AY73" i="4"/>
  <c r="BA73" i="4"/>
  <c r="BB73" i="4"/>
  <c r="BC73" i="4"/>
  <c r="BE73" i="4"/>
  <c r="BF73" i="4"/>
  <c r="BG73" i="4"/>
  <c r="BI73" i="4"/>
  <c r="BJ73" i="4"/>
  <c r="BK73" i="4"/>
  <c r="BL73" i="4"/>
  <c r="BM73" i="4"/>
  <c r="BN73" i="4"/>
  <c r="BO73" i="4"/>
  <c r="BP73" i="4"/>
  <c r="BQ73" i="4"/>
  <c r="BS73" i="4"/>
  <c r="BT73" i="4"/>
  <c r="BU73" i="4"/>
  <c r="O74" i="4"/>
  <c r="P74" i="4"/>
  <c r="Q74" i="4"/>
  <c r="R74" i="4"/>
  <c r="T74" i="4"/>
  <c r="U74" i="4"/>
  <c r="W74" i="4"/>
  <c r="X74" i="4"/>
  <c r="Z74" i="4"/>
  <c r="AA74" i="4"/>
  <c r="AB74" i="4"/>
  <c r="AC74" i="4"/>
  <c r="AD74" i="4"/>
  <c r="AE74" i="4"/>
  <c r="AF74" i="4"/>
  <c r="AG74" i="4"/>
  <c r="AH74" i="4"/>
  <c r="AI74" i="4"/>
  <c r="AL74" i="4"/>
  <c r="AM74" i="4"/>
  <c r="AO74" i="4"/>
  <c r="AP74" i="4"/>
  <c r="AQ74" i="4"/>
  <c r="AS74" i="4"/>
  <c r="AT74" i="4"/>
  <c r="AU74" i="4"/>
  <c r="AW74" i="4"/>
  <c r="AX74" i="4"/>
  <c r="AY74" i="4"/>
  <c r="BA74" i="4"/>
  <c r="BB74" i="4"/>
  <c r="BC74" i="4"/>
  <c r="BE74" i="4"/>
  <c r="BF74" i="4"/>
  <c r="BG74" i="4"/>
  <c r="BI74" i="4"/>
  <c r="BJ74" i="4"/>
  <c r="BK74" i="4"/>
  <c r="BL74" i="4"/>
  <c r="BM74" i="4"/>
  <c r="BN74" i="4"/>
  <c r="BO74" i="4"/>
  <c r="BP74" i="4"/>
  <c r="BQ74" i="4"/>
  <c r="BS74" i="4"/>
  <c r="BT74" i="4"/>
  <c r="BU74" i="4"/>
  <c r="O75" i="4"/>
  <c r="P75" i="4"/>
  <c r="Q75" i="4"/>
  <c r="R75" i="4"/>
  <c r="T75" i="4"/>
  <c r="U75" i="4"/>
  <c r="W75" i="4"/>
  <c r="X75" i="4"/>
  <c r="Z75" i="4"/>
  <c r="AA75" i="4"/>
  <c r="AB75" i="4"/>
  <c r="AC75" i="4"/>
  <c r="AD75" i="4"/>
  <c r="AE75" i="4"/>
  <c r="AF75" i="4"/>
  <c r="AG75" i="4"/>
  <c r="AH75" i="4"/>
  <c r="AI75" i="4"/>
  <c r="AL75" i="4"/>
  <c r="AM75" i="4"/>
  <c r="AO75" i="4"/>
  <c r="AP75" i="4"/>
  <c r="AQ75" i="4"/>
  <c r="AS75" i="4"/>
  <c r="AT75" i="4"/>
  <c r="AU75" i="4"/>
  <c r="AW75" i="4"/>
  <c r="AX75" i="4"/>
  <c r="AY75" i="4"/>
  <c r="BA75" i="4"/>
  <c r="BB75" i="4"/>
  <c r="BC75" i="4"/>
  <c r="BE75" i="4"/>
  <c r="BF75" i="4"/>
  <c r="BG75" i="4"/>
  <c r="BI75" i="4"/>
  <c r="BJ75" i="4"/>
  <c r="BK75" i="4"/>
  <c r="BL75" i="4"/>
  <c r="BM75" i="4"/>
  <c r="BN75" i="4"/>
  <c r="BO75" i="4"/>
  <c r="BP75" i="4"/>
  <c r="BQ75" i="4"/>
  <c r="BS75" i="4"/>
  <c r="BT75" i="4"/>
  <c r="BU75" i="4"/>
  <c r="O76" i="4"/>
  <c r="P76" i="4"/>
  <c r="Q76" i="4"/>
  <c r="R76" i="4"/>
  <c r="T76" i="4"/>
  <c r="U76" i="4"/>
  <c r="W76" i="4"/>
  <c r="X76" i="4"/>
  <c r="Z76" i="4"/>
  <c r="AA76" i="4"/>
  <c r="AB76" i="4"/>
  <c r="AC76" i="4"/>
  <c r="AD76" i="4"/>
  <c r="AE76" i="4"/>
  <c r="AF76" i="4"/>
  <c r="AG76" i="4"/>
  <c r="AH76" i="4"/>
  <c r="AI76" i="4"/>
  <c r="AL76" i="4"/>
  <c r="AM76" i="4"/>
  <c r="AO76" i="4"/>
  <c r="AP76" i="4"/>
  <c r="AQ76" i="4"/>
  <c r="AS76" i="4"/>
  <c r="AT76" i="4"/>
  <c r="AU76" i="4"/>
  <c r="AW76" i="4"/>
  <c r="AX76" i="4"/>
  <c r="AY76" i="4"/>
  <c r="BA76" i="4"/>
  <c r="BB76" i="4"/>
  <c r="BC76" i="4"/>
  <c r="BE76" i="4"/>
  <c r="BF76" i="4"/>
  <c r="BG76" i="4"/>
  <c r="BI76" i="4"/>
  <c r="BJ76" i="4"/>
  <c r="BK76" i="4"/>
  <c r="BL76" i="4"/>
  <c r="BM76" i="4"/>
  <c r="BN76" i="4"/>
  <c r="BO76" i="4"/>
  <c r="BP76" i="4"/>
  <c r="BQ76" i="4"/>
  <c r="BS76" i="4"/>
  <c r="BT76" i="4"/>
  <c r="BU76" i="4"/>
  <c r="O77" i="4"/>
  <c r="P77" i="4"/>
  <c r="Q77" i="4"/>
  <c r="R77" i="4"/>
  <c r="T77" i="4"/>
  <c r="U77" i="4"/>
  <c r="W77" i="4"/>
  <c r="X77" i="4"/>
  <c r="Z77" i="4"/>
  <c r="AA77" i="4"/>
  <c r="AB77" i="4"/>
  <c r="AC77" i="4"/>
  <c r="AD77" i="4"/>
  <c r="AE77" i="4"/>
  <c r="AF77" i="4"/>
  <c r="AG77" i="4"/>
  <c r="AH77" i="4"/>
  <c r="AI77" i="4"/>
  <c r="AL77" i="4"/>
  <c r="AM77" i="4"/>
  <c r="AO77" i="4"/>
  <c r="AP77" i="4"/>
  <c r="AQ77" i="4"/>
  <c r="AS77" i="4"/>
  <c r="AT77" i="4"/>
  <c r="AU77" i="4"/>
  <c r="AW77" i="4"/>
  <c r="AX77" i="4"/>
  <c r="AY77" i="4"/>
  <c r="BA77" i="4"/>
  <c r="BB77" i="4"/>
  <c r="BC77" i="4"/>
  <c r="BE77" i="4"/>
  <c r="BF77" i="4"/>
  <c r="BG77" i="4"/>
  <c r="BI77" i="4"/>
  <c r="BJ77" i="4"/>
  <c r="BK77" i="4"/>
  <c r="BL77" i="4"/>
  <c r="BM77" i="4"/>
  <c r="BN77" i="4"/>
  <c r="BO77" i="4"/>
  <c r="BP77" i="4"/>
  <c r="BQ77" i="4"/>
  <c r="BS77" i="4"/>
  <c r="BT77" i="4"/>
  <c r="BU77" i="4"/>
  <c r="O78" i="4"/>
  <c r="P78" i="4"/>
  <c r="Q78" i="4"/>
  <c r="R78" i="4"/>
  <c r="T78" i="4"/>
  <c r="U78" i="4"/>
  <c r="W78" i="4"/>
  <c r="X78" i="4"/>
  <c r="Z78" i="4"/>
  <c r="AA78" i="4"/>
  <c r="AB78" i="4"/>
  <c r="AC78" i="4"/>
  <c r="AD78" i="4"/>
  <c r="AE78" i="4"/>
  <c r="AF78" i="4"/>
  <c r="AG78" i="4"/>
  <c r="AH78" i="4"/>
  <c r="AI78" i="4"/>
  <c r="AL78" i="4"/>
  <c r="AM78" i="4"/>
  <c r="AO78" i="4"/>
  <c r="AP78" i="4"/>
  <c r="AQ78" i="4"/>
  <c r="AS78" i="4"/>
  <c r="AT78" i="4"/>
  <c r="AU78" i="4"/>
  <c r="AW78" i="4"/>
  <c r="AX78" i="4"/>
  <c r="AY78" i="4"/>
  <c r="BA78" i="4"/>
  <c r="BB78" i="4"/>
  <c r="BC78" i="4"/>
  <c r="BE78" i="4"/>
  <c r="BF78" i="4"/>
  <c r="BG78" i="4"/>
  <c r="BI78" i="4"/>
  <c r="BJ78" i="4"/>
  <c r="BK78" i="4"/>
  <c r="BL78" i="4"/>
  <c r="BM78" i="4"/>
  <c r="BN78" i="4"/>
  <c r="BO78" i="4"/>
  <c r="BP78" i="4"/>
  <c r="BQ78" i="4"/>
  <c r="BS78" i="4"/>
  <c r="BT78" i="4"/>
  <c r="BU78" i="4"/>
  <c r="O79" i="4"/>
  <c r="P79" i="4"/>
  <c r="Q79" i="4"/>
  <c r="R79" i="4"/>
  <c r="T79" i="4"/>
  <c r="U79" i="4"/>
  <c r="W79" i="4"/>
  <c r="X79" i="4"/>
  <c r="Z79" i="4"/>
  <c r="AA79" i="4"/>
  <c r="AB79" i="4"/>
  <c r="AC79" i="4"/>
  <c r="AD79" i="4"/>
  <c r="AE79" i="4"/>
  <c r="AF79" i="4"/>
  <c r="AG79" i="4"/>
  <c r="AH79" i="4"/>
  <c r="AI79" i="4"/>
  <c r="AL79" i="4"/>
  <c r="AM79" i="4"/>
  <c r="AO79" i="4"/>
  <c r="AP79" i="4"/>
  <c r="AQ79" i="4"/>
  <c r="AS79" i="4"/>
  <c r="AT79" i="4"/>
  <c r="AU79" i="4"/>
  <c r="AW79" i="4"/>
  <c r="AX79" i="4"/>
  <c r="AY79" i="4"/>
  <c r="BA79" i="4"/>
  <c r="BB79" i="4"/>
  <c r="BC79" i="4"/>
  <c r="BE79" i="4"/>
  <c r="BF79" i="4"/>
  <c r="BG79" i="4"/>
  <c r="BI79" i="4"/>
  <c r="BJ79" i="4"/>
  <c r="BK79" i="4"/>
  <c r="BL79" i="4"/>
  <c r="BM79" i="4"/>
  <c r="BN79" i="4"/>
  <c r="BO79" i="4"/>
  <c r="BP79" i="4"/>
  <c r="BQ79" i="4"/>
  <c r="BS79" i="4"/>
  <c r="BT79" i="4"/>
  <c r="BU79" i="4"/>
  <c r="O80" i="4"/>
  <c r="P80" i="4"/>
  <c r="Q80" i="4"/>
  <c r="R80" i="4"/>
  <c r="T80" i="4"/>
  <c r="U80" i="4"/>
  <c r="W80" i="4"/>
  <c r="X80" i="4"/>
  <c r="Z80" i="4"/>
  <c r="AA80" i="4"/>
  <c r="AB80" i="4"/>
  <c r="AC80" i="4"/>
  <c r="AD80" i="4"/>
  <c r="AE80" i="4"/>
  <c r="AF80" i="4"/>
  <c r="AG80" i="4"/>
  <c r="AH80" i="4"/>
  <c r="AI80" i="4"/>
  <c r="AL80" i="4"/>
  <c r="AM80" i="4"/>
  <c r="AO80" i="4"/>
  <c r="AP80" i="4"/>
  <c r="AQ80" i="4"/>
  <c r="AS80" i="4"/>
  <c r="AT80" i="4"/>
  <c r="AU80" i="4"/>
  <c r="AW80" i="4"/>
  <c r="AX80" i="4"/>
  <c r="AY80" i="4"/>
  <c r="BA80" i="4"/>
  <c r="BB80" i="4"/>
  <c r="BC80" i="4"/>
  <c r="BE80" i="4"/>
  <c r="BF80" i="4"/>
  <c r="BG80" i="4"/>
  <c r="BI80" i="4"/>
  <c r="BJ80" i="4"/>
  <c r="BK80" i="4"/>
  <c r="BL80" i="4"/>
  <c r="BM80" i="4"/>
  <c r="BN80" i="4"/>
  <c r="BO80" i="4"/>
  <c r="BP80" i="4"/>
  <c r="BQ80" i="4"/>
  <c r="BS80" i="4"/>
  <c r="BT80" i="4"/>
  <c r="BU80" i="4"/>
  <c r="O81" i="4"/>
  <c r="P81" i="4"/>
  <c r="Q81" i="4"/>
  <c r="R81" i="4"/>
  <c r="T81" i="4"/>
  <c r="U81" i="4"/>
  <c r="W81" i="4"/>
  <c r="X81" i="4"/>
  <c r="Z81" i="4"/>
  <c r="AA81" i="4"/>
  <c r="AB81" i="4"/>
  <c r="AC81" i="4"/>
  <c r="AD81" i="4"/>
  <c r="AE81" i="4"/>
  <c r="AF81" i="4"/>
  <c r="AG81" i="4"/>
  <c r="AH81" i="4"/>
  <c r="AI81" i="4"/>
  <c r="AL81" i="4"/>
  <c r="AM81" i="4"/>
  <c r="AO81" i="4"/>
  <c r="AP81" i="4"/>
  <c r="AQ81" i="4"/>
  <c r="AS81" i="4"/>
  <c r="AT81" i="4"/>
  <c r="AU81" i="4"/>
  <c r="AW81" i="4"/>
  <c r="AX81" i="4"/>
  <c r="AY81" i="4"/>
  <c r="BA81" i="4"/>
  <c r="BB81" i="4"/>
  <c r="BC81" i="4"/>
  <c r="BE81" i="4"/>
  <c r="BF81" i="4"/>
  <c r="BG81" i="4"/>
  <c r="BI81" i="4"/>
  <c r="BJ81" i="4"/>
  <c r="BK81" i="4"/>
  <c r="BL81" i="4"/>
  <c r="BM81" i="4"/>
  <c r="BN81" i="4"/>
  <c r="BO81" i="4"/>
  <c r="BP81" i="4"/>
  <c r="BQ81" i="4"/>
  <c r="BS81" i="4"/>
  <c r="BT81" i="4"/>
  <c r="BU81" i="4"/>
  <c r="O82" i="4"/>
  <c r="P82" i="4"/>
  <c r="Q82" i="4"/>
  <c r="R82" i="4"/>
  <c r="T82" i="4"/>
  <c r="U82" i="4"/>
  <c r="W82" i="4"/>
  <c r="X82" i="4"/>
  <c r="Z82" i="4"/>
  <c r="AA82" i="4"/>
  <c r="AB82" i="4"/>
  <c r="AC82" i="4"/>
  <c r="AD82" i="4"/>
  <c r="AE82" i="4"/>
  <c r="AF82" i="4"/>
  <c r="AG82" i="4"/>
  <c r="AH82" i="4"/>
  <c r="AI82" i="4"/>
  <c r="AL82" i="4"/>
  <c r="AM82" i="4"/>
  <c r="AO82" i="4"/>
  <c r="AP82" i="4"/>
  <c r="AQ82" i="4"/>
  <c r="AS82" i="4"/>
  <c r="AT82" i="4"/>
  <c r="AU82" i="4"/>
  <c r="AW82" i="4"/>
  <c r="AX82" i="4"/>
  <c r="AY82" i="4"/>
  <c r="BA82" i="4"/>
  <c r="BB82" i="4"/>
  <c r="BC82" i="4"/>
  <c r="BE82" i="4"/>
  <c r="BF82" i="4"/>
  <c r="BG82" i="4"/>
  <c r="BI82" i="4"/>
  <c r="BJ82" i="4"/>
  <c r="BK82" i="4"/>
  <c r="BL82" i="4"/>
  <c r="BM82" i="4"/>
  <c r="BN82" i="4"/>
  <c r="BO82" i="4"/>
  <c r="BP82" i="4"/>
  <c r="BQ82" i="4"/>
  <c r="BS82" i="4"/>
  <c r="BT82" i="4"/>
  <c r="BU82" i="4"/>
  <c r="O83" i="4"/>
  <c r="P83" i="4"/>
  <c r="Q83" i="4"/>
  <c r="R83" i="4"/>
  <c r="T83" i="4"/>
  <c r="U83" i="4"/>
  <c r="W83" i="4"/>
  <c r="X83" i="4"/>
  <c r="Z83" i="4"/>
  <c r="AA83" i="4"/>
  <c r="AB83" i="4"/>
  <c r="AC83" i="4"/>
  <c r="AD83" i="4"/>
  <c r="AE83" i="4"/>
  <c r="AF83" i="4"/>
  <c r="AG83" i="4"/>
  <c r="AH83" i="4"/>
  <c r="AI83" i="4"/>
  <c r="AL83" i="4"/>
  <c r="AM83" i="4"/>
  <c r="AO83" i="4"/>
  <c r="AP83" i="4"/>
  <c r="AQ83" i="4"/>
  <c r="AS83" i="4"/>
  <c r="AT83" i="4"/>
  <c r="AU83" i="4"/>
  <c r="AW83" i="4"/>
  <c r="AX83" i="4"/>
  <c r="AY83" i="4"/>
  <c r="BA83" i="4"/>
  <c r="BB83" i="4"/>
  <c r="BC83" i="4"/>
  <c r="BE83" i="4"/>
  <c r="BF83" i="4"/>
  <c r="BG83" i="4"/>
  <c r="BI83" i="4"/>
  <c r="BJ83" i="4"/>
  <c r="BK83" i="4"/>
  <c r="BL83" i="4"/>
  <c r="BM83" i="4"/>
  <c r="BN83" i="4"/>
  <c r="BO83" i="4"/>
  <c r="BP83" i="4"/>
  <c r="BQ83" i="4"/>
  <c r="BS83" i="4"/>
  <c r="BT83" i="4"/>
  <c r="BU83" i="4"/>
  <c r="O84" i="4"/>
  <c r="P84" i="4"/>
  <c r="Q84" i="4"/>
  <c r="R84" i="4"/>
  <c r="T84" i="4"/>
  <c r="U84" i="4"/>
  <c r="W84" i="4"/>
  <c r="X84" i="4"/>
  <c r="Z84" i="4"/>
  <c r="AA84" i="4"/>
  <c r="AB84" i="4"/>
  <c r="AC84" i="4"/>
  <c r="AD84" i="4"/>
  <c r="AE84" i="4"/>
  <c r="AF84" i="4"/>
  <c r="AG84" i="4"/>
  <c r="AH84" i="4"/>
  <c r="AI84" i="4"/>
  <c r="AL84" i="4"/>
  <c r="AM84" i="4"/>
  <c r="AO84" i="4"/>
  <c r="AP84" i="4"/>
  <c r="AQ84" i="4"/>
  <c r="AS84" i="4"/>
  <c r="AT84" i="4"/>
  <c r="AU84" i="4"/>
  <c r="AW84" i="4"/>
  <c r="AX84" i="4"/>
  <c r="AY84" i="4"/>
  <c r="BA84" i="4"/>
  <c r="BB84" i="4"/>
  <c r="BC84" i="4"/>
  <c r="BE84" i="4"/>
  <c r="BF84" i="4"/>
  <c r="BG84" i="4"/>
  <c r="BI84" i="4"/>
  <c r="BJ84" i="4"/>
  <c r="BK84" i="4"/>
  <c r="BL84" i="4"/>
  <c r="BM84" i="4"/>
  <c r="BN84" i="4"/>
  <c r="BO84" i="4"/>
  <c r="BP84" i="4"/>
  <c r="BQ84" i="4"/>
  <c r="BS84" i="4"/>
  <c r="BT84" i="4"/>
  <c r="BU84" i="4"/>
  <c r="O85" i="4"/>
  <c r="P85" i="4"/>
  <c r="Q85" i="4"/>
  <c r="R85" i="4"/>
  <c r="T85" i="4"/>
  <c r="U85" i="4"/>
  <c r="W85" i="4"/>
  <c r="X85" i="4"/>
  <c r="Z85" i="4"/>
  <c r="AA85" i="4"/>
  <c r="AB85" i="4"/>
  <c r="AC85" i="4"/>
  <c r="AD85" i="4"/>
  <c r="AE85" i="4"/>
  <c r="AF85" i="4"/>
  <c r="AG85" i="4"/>
  <c r="AH85" i="4"/>
  <c r="AI85" i="4"/>
  <c r="AL85" i="4"/>
  <c r="AM85" i="4"/>
  <c r="AO85" i="4"/>
  <c r="AP85" i="4"/>
  <c r="AQ85" i="4"/>
  <c r="AS85" i="4"/>
  <c r="AT85" i="4"/>
  <c r="AU85" i="4"/>
  <c r="AW85" i="4"/>
  <c r="AX85" i="4"/>
  <c r="AY85" i="4"/>
  <c r="BA85" i="4"/>
  <c r="BB85" i="4"/>
  <c r="BC85" i="4"/>
  <c r="BE85" i="4"/>
  <c r="BF85" i="4"/>
  <c r="BG85" i="4"/>
  <c r="BI85" i="4"/>
  <c r="BJ85" i="4"/>
  <c r="BK85" i="4"/>
  <c r="BL85" i="4"/>
  <c r="BM85" i="4"/>
  <c r="BN85" i="4"/>
  <c r="BO85" i="4"/>
  <c r="BP85" i="4"/>
  <c r="BQ85" i="4"/>
  <c r="BS85" i="4"/>
  <c r="BT85" i="4"/>
  <c r="BU85" i="4"/>
  <c r="O86" i="4"/>
  <c r="P86" i="4"/>
  <c r="Q86" i="4"/>
  <c r="R86" i="4"/>
  <c r="T86" i="4"/>
  <c r="U86" i="4"/>
  <c r="W86" i="4"/>
  <c r="X86" i="4"/>
  <c r="Z86" i="4"/>
  <c r="AA86" i="4"/>
  <c r="AB86" i="4"/>
  <c r="AC86" i="4"/>
  <c r="AD86" i="4"/>
  <c r="AE86" i="4"/>
  <c r="AF86" i="4"/>
  <c r="AG86" i="4"/>
  <c r="AH86" i="4"/>
  <c r="AI86" i="4"/>
  <c r="AL86" i="4"/>
  <c r="AM86" i="4"/>
  <c r="AO86" i="4"/>
  <c r="AP86" i="4"/>
  <c r="AQ86" i="4"/>
  <c r="AS86" i="4"/>
  <c r="AT86" i="4"/>
  <c r="AU86" i="4"/>
  <c r="AW86" i="4"/>
  <c r="AX86" i="4"/>
  <c r="AY86" i="4"/>
  <c r="BA86" i="4"/>
  <c r="BB86" i="4"/>
  <c r="BC86" i="4"/>
  <c r="BE86" i="4"/>
  <c r="BF86" i="4"/>
  <c r="BG86" i="4"/>
  <c r="BI86" i="4"/>
  <c r="BJ86" i="4"/>
  <c r="BK86" i="4"/>
  <c r="BL86" i="4"/>
  <c r="BM86" i="4"/>
  <c r="BN86" i="4"/>
  <c r="BO86" i="4"/>
  <c r="BP86" i="4"/>
  <c r="BQ86" i="4"/>
  <c r="BS86" i="4"/>
  <c r="BT86" i="4"/>
  <c r="BU86" i="4"/>
  <c r="O87" i="4"/>
  <c r="P87" i="4"/>
  <c r="Q87" i="4"/>
  <c r="R87" i="4"/>
  <c r="T87" i="4"/>
  <c r="U87" i="4"/>
  <c r="W87" i="4"/>
  <c r="X87" i="4"/>
  <c r="Z87" i="4"/>
  <c r="AA87" i="4"/>
  <c r="AB87" i="4"/>
  <c r="AC87" i="4"/>
  <c r="AD87" i="4"/>
  <c r="AE87" i="4"/>
  <c r="AF87" i="4"/>
  <c r="AG87" i="4"/>
  <c r="AH87" i="4"/>
  <c r="AI87" i="4"/>
  <c r="AL87" i="4"/>
  <c r="AM87" i="4"/>
  <c r="AO87" i="4"/>
  <c r="AP87" i="4"/>
  <c r="AQ87" i="4"/>
  <c r="AS87" i="4"/>
  <c r="AT87" i="4"/>
  <c r="AU87" i="4"/>
  <c r="AW87" i="4"/>
  <c r="AX87" i="4"/>
  <c r="AY87" i="4"/>
  <c r="BA87" i="4"/>
  <c r="BB87" i="4"/>
  <c r="BC87" i="4"/>
  <c r="BE87" i="4"/>
  <c r="BF87" i="4"/>
  <c r="BG87" i="4"/>
  <c r="BI87" i="4"/>
  <c r="BJ87" i="4"/>
  <c r="BK87" i="4"/>
  <c r="BL87" i="4"/>
  <c r="BM87" i="4"/>
  <c r="BN87" i="4"/>
  <c r="BO87" i="4"/>
  <c r="BP87" i="4"/>
  <c r="BQ87" i="4"/>
  <c r="BS87" i="4"/>
  <c r="BT87" i="4"/>
  <c r="BU87" i="4"/>
  <c r="L2" i="3" a="1"/>
  <c r="L2" i="3"/>
  <c r="N2" i="3"/>
  <c r="O2" i="3"/>
  <c r="P2" i="3"/>
  <c r="R2" i="3"/>
  <c r="V2" i="3"/>
  <c r="W2" i="3"/>
  <c r="X2" i="3"/>
  <c r="Y2" i="3"/>
  <c r="L3" i="3"/>
  <c r="N3" i="3"/>
  <c r="O3" i="3"/>
  <c r="P3" i="3"/>
  <c r="R3" i="3"/>
  <c r="V3" i="3"/>
  <c r="W3" i="3"/>
  <c r="X3" i="3"/>
  <c r="Y3" i="3"/>
  <c r="L4" i="3"/>
  <c r="N4" i="3"/>
  <c r="O4" i="3"/>
  <c r="P4" i="3"/>
  <c r="R4" i="3"/>
  <c r="V4" i="3"/>
  <c r="W4" i="3"/>
  <c r="X4" i="3"/>
  <c r="Y4" i="3"/>
  <c r="L5" i="3"/>
  <c r="N5" i="3"/>
  <c r="O5" i="3"/>
  <c r="P5" i="3"/>
  <c r="R5" i="3"/>
  <c r="L6" i="3"/>
  <c r="N6" i="3"/>
  <c r="O6" i="3"/>
  <c r="P6" i="3"/>
  <c r="R6" i="3"/>
  <c r="L7" i="3"/>
  <c r="N7" i="3"/>
  <c r="O7" i="3"/>
  <c r="P7" i="3"/>
  <c r="R7" i="3"/>
  <c r="L8" i="3"/>
  <c r="N8" i="3"/>
  <c r="O8" i="3"/>
  <c r="P8" i="3"/>
  <c r="R8" i="3"/>
  <c r="L9" i="3"/>
  <c r="N9" i="3"/>
  <c r="O9" i="3"/>
  <c r="P9" i="3"/>
  <c r="R9" i="3"/>
  <c r="L10" i="3"/>
  <c r="N10" i="3"/>
  <c r="O10" i="3"/>
  <c r="P10" i="3"/>
  <c r="R10" i="3"/>
  <c r="L11" i="3"/>
  <c r="N11" i="3"/>
  <c r="O11" i="3"/>
  <c r="P11" i="3"/>
  <c r="R11" i="3"/>
  <c r="L12" i="3"/>
  <c r="N12" i="3"/>
  <c r="O12" i="3"/>
  <c r="P12" i="3"/>
  <c r="R12" i="3"/>
  <c r="L13" i="3"/>
  <c r="N13" i="3"/>
  <c r="O13" i="3"/>
  <c r="P13" i="3"/>
  <c r="R13" i="3"/>
  <c r="L14" i="3"/>
  <c r="N14" i="3"/>
  <c r="O14" i="3"/>
  <c r="P14" i="3"/>
  <c r="R14" i="3"/>
  <c r="L15" i="3"/>
  <c r="N15" i="3"/>
  <c r="O15" i="3"/>
  <c r="P15" i="3"/>
  <c r="R15" i="3"/>
  <c r="L16" i="3"/>
  <c r="N16" i="3"/>
  <c r="O16" i="3"/>
  <c r="P16" i="3"/>
  <c r="R16" i="3"/>
  <c r="L17" i="3"/>
  <c r="N17" i="3"/>
  <c r="O17" i="3"/>
  <c r="P17" i="3"/>
  <c r="R17" i="3"/>
  <c r="L18" i="3"/>
  <c r="N18" i="3"/>
  <c r="O18" i="3"/>
  <c r="P18" i="3"/>
  <c r="R18" i="3"/>
  <c r="L19" i="3"/>
  <c r="N19" i="3"/>
  <c r="O19" i="3"/>
  <c r="P19" i="3"/>
  <c r="R19" i="3"/>
  <c r="L20" i="3"/>
  <c r="N20" i="3"/>
  <c r="O20" i="3"/>
  <c r="P20" i="3"/>
  <c r="R20" i="3"/>
  <c r="L21" i="3"/>
  <c r="N21" i="3"/>
  <c r="O21" i="3"/>
  <c r="P21" i="3"/>
  <c r="R21" i="3"/>
  <c r="L22" i="3"/>
  <c r="N22" i="3"/>
  <c r="O22" i="3"/>
  <c r="P22" i="3"/>
  <c r="R22" i="3"/>
  <c r="L23" i="3"/>
  <c r="N23" i="3"/>
  <c r="O23" i="3"/>
  <c r="P23" i="3"/>
  <c r="R23" i="3"/>
  <c r="L24" i="3"/>
  <c r="N24" i="3"/>
  <c r="O24" i="3"/>
  <c r="P24" i="3"/>
  <c r="R24" i="3"/>
  <c r="L25" i="3"/>
  <c r="N25" i="3"/>
  <c r="O25" i="3"/>
  <c r="P25" i="3"/>
  <c r="R25" i="3"/>
  <c r="L26" i="3"/>
  <c r="N26" i="3"/>
  <c r="O26" i="3"/>
  <c r="P26" i="3"/>
  <c r="R26" i="3"/>
  <c r="L27" i="3"/>
  <c r="N27" i="3"/>
  <c r="O27" i="3"/>
  <c r="P27" i="3"/>
  <c r="R27" i="3"/>
  <c r="L28" i="3"/>
  <c r="N28" i="3"/>
  <c r="O28" i="3"/>
  <c r="P28" i="3"/>
  <c r="R28" i="3"/>
  <c r="L29" i="3"/>
  <c r="N29" i="3"/>
  <c r="O29" i="3"/>
  <c r="P29" i="3"/>
  <c r="R29" i="3"/>
  <c r="L30" i="3"/>
  <c r="N30" i="3"/>
  <c r="O30" i="3"/>
  <c r="P30" i="3"/>
  <c r="R30" i="3"/>
  <c r="L31" i="3"/>
  <c r="N31" i="3"/>
  <c r="O31" i="3"/>
  <c r="P31" i="3"/>
  <c r="R31" i="3"/>
  <c r="L32" i="3"/>
  <c r="N32" i="3"/>
  <c r="O32" i="3"/>
  <c r="P32" i="3"/>
  <c r="R32" i="3"/>
  <c r="L33" i="3"/>
  <c r="N33" i="3"/>
  <c r="O33" i="3"/>
  <c r="P33" i="3"/>
  <c r="R33" i="3"/>
  <c r="L34" i="3"/>
  <c r="N34" i="3"/>
  <c r="O34" i="3"/>
  <c r="P34" i="3"/>
  <c r="R34" i="3"/>
  <c r="L35" i="3"/>
  <c r="N35" i="3"/>
  <c r="O35" i="3"/>
  <c r="P35" i="3"/>
  <c r="R35" i="3"/>
  <c r="L36" i="3"/>
  <c r="N36" i="3"/>
  <c r="O36" i="3"/>
  <c r="P36" i="3"/>
  <c r="R36" i="3"/>
  <c r="L37" i="3"/>
  <c r="N37" i="3"/>
  <c r="O37" i="3"/>
  <c r="P37" i="3"/>
  <c r="R37" i="3"/>
  <c r="L38" i="3"/>
  <c r="N38" i="3"/>
  <c r="O38" i="3"/>
  <c r="P38" i="3"/>
  <c r="R38" i="3"/>
  <c r="L39" i="3"/>
  <c r="N39" i="3"/>
  <c r="O39" i="3"/>
  <c r="P39" i="3"/>
  <c r="R39" i="3"/>
  <c r="L40" i="3"/>
  <c r="N40" i="3"/>
  <c r="O40" i="3"/>
  <c r="P40" i="3"/>
  <c r="R40" i="3"/>
  <c r="L41" i="3"/>
  <c r="N41" i="3"/>
  <c r="O41" i="3"/>
  <c r="P41" i="3"/>
  <c r="R41" i="3"/>
  <c r="L42" i="3"/>
  <c r="N42" i="3"/>
  <c r="O42" i="3"/>
  <c r="P42" i="3"/>
  <c r="R42" i="3"/>
  <c r="L43" i="3"/>
  <c r="N43" i="3"/>
  <c r="O43" i="3"/>
  <c r="P43" i="3"/>
  <c r="R43" i="3"/>
  <c r="L44" i="3"/>
  <c r="N44" i="3"/>
  <c r="O44" i="3"/>
  <c r="P44" i="3"/>
  <c r="R44" i="3"/>
  <c r="L45" i="3"/>
  <c r="N45" i="3"/>
  <c r="O45" i="3"/>
  <c r="P45" i="3"/>
  <c r="R45" i="3"/>
  <c r="L46" i="3"/>
  <c r="N46" i="3"/>
  <c r="O46" i="3"/>
  <c r="P46" i="3"/>
  <c r="R46" i="3"/>
  <c r="L47" i="3"/>
  <c r="N47" i="3"/>
  <c r="O47" i="3"/>
  <c r="P47" i="3"/>
  <c r="R47" i="3"/>
  <c r="L48" i="3"/>
  <c r="N48" i="3"/>
  <c r="O48" i="3"/>
  <c r="P48" i="3"/>
  <c r="R48" i="3"/>
  <c r="L49" i="3"/>
  <c r="N49" i="3"/>
  <c r="O49" i="3"/>
  <c r="P49" i="3"/>
  <c r="R49" i="3"/>
  <c r="L50" i="3"/>
  <c r="N50" i="3"/>
  <c r="O50" i="3"/>
  <c r="P50" i="3"/>
  <c r="R50" i="3"/>
  <c r="L51" i="3"/>
  <c r="N51" i="3"/>
  <c r="O51" i="3"/>
  <c r="P51" i="3"/>
  <c r="R51" i="3"/>
  <c r="L52" i="3"/>
  <c r="N52" i="3"/>
  <c r="O52" i="3"/>
  <c r="P52" i="3"/>
  <c r="R52" i="3"/>
  <c r="L53" i="3"/>
  <c r="N53" i="3"/>
  <c r="O53" i="3"/>
  <c r="P53" i="3"/>
  <c r="R53" i="3"/>
  <c r="L54" i="3"/>
  <c r="N54" i="3"/>
  <c r="O54" i="3"/>
  <c r="P54" i="3"/>
  <c r="R54" i="3"/>
  <c r="L55" i="3"/>
  <c r="N55" i="3"/>
  <c r="O55" i="3"/>
  <c r="P55" i="3"/>
  <c r="R55" i="3"/>
  <c r="L56" i="3"/>
  <c r="N56" i="3"/>
  <c r="O56" i="3"/>
  <c r="P56" i="3"/>
  <c r="R56" i="3"/>
  <c r="L57" i="3"/>
  <c r="N57" i="3"/>
  <c r="O57" i="3"/>
  <c r="P57" i="3"/>
  <c r="R57" i="3"/>
  <c r="L58" i="3"/>
  <c r="N58" i="3"/>
  <c r="O58" i="3"/>
  <c r="P58" i="3"/>
  <c r="R58" i="3"/>
  <c r="L59" i="3"/>
  <c r="N59" i="3"/>
  <c r="O59" i="3"/>
  <c r="P59" i="3"/>
  <c r="R59" i="3"/>
  <c r="L60" i="3"/>
  <c r="N60" i="3"/>
  <c r="O60" i="3"/>
  <c r="P60" i="3"/>
  <c r="R60" i="3"/>
  <c r="L61" i="3"/>
  <c r="N61" i="3"/>
  <c r="O61" i="3"/>
  <c r="P61" i="3"/>
  <c r="R61" i="3"/>
  <c r="L62" i="3"/>
  <c r="N62" i="3"/>
  <c r="O62" i="3"/>
  <c r="P62" i="3"/>
  <c r="R62" i="3"/>
  <c r="L63" i="3"/>
  <c r="N63" i="3"/>
  <c r="O63" i="3"/>
  <c r="P63" i="3"/>
  <c r="R63" i="3"/>
  <c r="L64" i="3"/>
  <c r="N64" i="3"/>
  <c r="O64" i="3"/>
  <c r="P64" i="3"/>
  <c r="R64" i="3"/>
  <c r="L65" i="3"/>
  <c r="N65" i="3"/>
  <c r="O65" i="3"/>
  <c r="P65" i="3"/>
  <c r="R65" i="3"/>
  <c r="L66" i="3"/>
  <c r="N66" i="3"/>
  <c r="O66" i="3"/>
  <c r="P66" i="3"/>
  <c r="R66" i="3"/>
  <c r="L67" i="3"/>
  <c r="N67" i="3"/>
  <c r="O67" i="3"/>
  <c r="P67" i="3"/>
  <c r="R67" i="3"/>
  <c r="L68" i="3"/>
  <c r="N68" i="3"/>
  <c r="O68" i="3"/>
  <c r="P68" i="3"/>
  <c r="R68" i="3"/>
  <c r="L69" i="3"/>
  <c r="N69" i="3"/>
  <c r="O69" i="3"/>
  <c r="P69" i="3"/>
  <c r="R69" i="3"/>
  <c r="L70" i="3"/>
  <c r="N70" i="3"/>
  <c r="O70" i="3"/>
  <c r="P70" i="3"/>
  <c r="R70" i="3"/>
  <c r="L71" i="3"/>
  <c r="N71" i="3"/>
  <c r="O71" i="3"/>
  <c r="P71" i="3"/>
  <c r="R71" i="3"/>
  <c r="L72" i="3"/>
  <c r="N72" i="3"/>
  <c r="O72" i="3"/>
  <c r="P72" i="3"/>
  <c r="R72" i="3"/>
  <c r="L73" i="3"/>
  <c r="N73" i="3"/>
  <c r="O73" i="3"/>
  <c r="P73" i="3"/>
  <c r="R73" i="3"/>
  <c r="L74" i="3"/>
  <c r="N74" i="3"/>
  <c r="O74" i="3"/>
  <c r="P74" i="3"/>
  <c r="R74" i="3"/>
  <c r="L75" i="3"/>
  <c r="N75" i="3"/>
  <c r="O75" i="3"/>
  <c r="P75" i="3"/>
  <c r="R75" i="3"/>
  <c r="L76" i="3"/>
  <c r="N76" i="3"/>
  <c r="O76" i="3"/>
  <c r="P76" i="3"/>
  <c r="R76" i="3"/>
</calcChain>
</file>

<file path=xl/sharedStrings.xml><?xml version="1.0" encoding="utf-8"?>
<sst xmlns="http://schemas.openxmlformats.org/spreadsheetml/2006/main" count="299" uniqueCount="72">
  <si>
    <t>Setosa</t>
  </si>
  <si>
    <t xml:space="preserve">Sepal.L </t>
  </si>
  <si>
    <t xml:space="preserve">Sepal.W </t>
  </si>
  <si>
    <t>Petal.L</t>
  </si>
  <si>
    <t xml:space="preserve">Petal.W </t>
  </si>
  <si>
    <t>Type</t>
  </si>
  <si>
    <t>Versicolor</t>
  </si>
  <si>
    <t>Virginica</t>
  </si>
  <si>
    <t>Target</t>
  </si>
  <si>
    <t>Layer 1</t>
  </si>
  <si>
    <t>N1</t>
  </si>
  <si>
    <t>N2</t>
  </si>
  <si>
    <t>Bias</t>
  </si>
  <si>
    <t>w1</t>
  </si>
  <si>
    <t>w2</t>
  </si>
  <si>
    <t>w3</t>
  </si>
  <si>
    <t>w4</t>
  </si>
  <si>
    <t>Layer 2</t>
  </si>
  <si>
    <t>N3</t>
  </si>
  <si>
    <t>Muestra</t>
  </si>
  <si>
    <t>Input 1</t>
  </si>
  <si>
    <t>Input 2</t>
  </si>
  <si>
    <t xml:space="preserve">Input 3 </t>
  </si>
  <si>
    <t>Input 4</t>
  </si>
  <si>
    <t>Clase</t>
  </si>
  <si>
    <t>target</t>
  </si>
  <si>
    <t>Salida N1</t>
  </si>
  <si>
    <t>Salida N2</t>
  </si>
  <si>
    <t>SalidaN3</t>
  </si>
  <si>
    <t>Output layer</t>
  </si>
  <si>
    <t>MSE</t>
  </si>
  <si>
    <t>Sample</t>
  </si>
  <si>
    <t>ProdMatLayer1</t>
  </si>
  <si>
    <t>Activacion</t>
  </si>
  <si>
    <t>Output Layer</t>
  </si>
  <si>
    <t>Salida final</t>
  </si>
  <si>
    <t>Residuos</t>
  </si>
  <si>
    <t>guesses</t>
  </si>
  <si>
    <t>Error</t>
  </si>
  <si>
    <t>w11</t>
  </si>
  <si>
    <t>w12</t>
  </si>
  <si>
    <t>w10</t>
  </si>
  <si>
    <t>w20</t>
  </si>
  <si>
    <t>w21</t>
  </si>
  <si>
    <t>w22</t>
  </si>
  <si>
    <t>w30</t>
  </si>
  <si>
    <t>w31</t>
  </si>
  <si>
    <t>w32</t>
  </si>
  <si>
    <t>dE/dw</t>
  </si>
  <si>
    <t>Bias´</t>
  </si>
  <si>
    <t>w1'</t>
  </si>
  <si>
    <t xml:space="preserve">w2' </t>
  </si>
  <si>
    <t>Delta*x (Layer 2)</t>
  </si>
  <si>
    <t>delta_N (Layer 2)</t>
  </si>
  <si>
    <t>g'(a_r)  Layer2</t>
  </si>
  <si>
    <t>g'(a_r)  Layer1</t>
  </si>
  <si>
    <t>delta (Layer 1)</t>
  </si>
  <si>
    <t>w13</t>
  </si>
  <si>
    <t>w14</t>
  </si>
  <si>
    <t>w23</t>
  </si>
  <si>
    <t>w24</t>
  </si>
  <si>
    <t>Delta* x  (Layer 1)</t>
  </si>
  <si>
    <t>Condiciones iniciales</t>
  </si>
  <si>
    <t>MU1</t>
  </si>
  <si>
    <t>MU2</t>
  </si>
  <si>
    <t>Cluster</t>
  </si>
  <si>
    <t>Cluster0</t>
  </si>
  <si>
    <t>Distancias</t>
  </si>
  <si>
    <t>ClusterNew</t>
  </si>
  <si>
    <t>Secuencial</t>
  </si>
  <si>
    <t>Batch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</si>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</sst>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FFFF"/>
      <name val="Lucida Console"/>
      <family val="3"/>
    </font>
    <font>
      <b/>
      <i/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9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18" fillId="0" borderId="0" xfId="0" applyFont="1" applyAlignment="1">
      <alignment vertic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4" xfId="0" applyBorder="1"/>
    <xf numFmtId="0" fontId="0" fillId="0" borderId="0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9" fillId="0" borderId="19" xfId="0" applyFont="1" applyBorder="1" applyAlignment="1">
      <alignment horizontal="center"/>
    </xf>
    <xf numFmtId="0" fontId="19" fillId="0" borderId="20" xfId="0" applyFont="1" applyBorder="1" applyAlignment="1">
      <alignment horizontal="center"/>
    </xf>
    <xf numFmtId="0" fontId="19" fillId="0" borderId="21" xfId="0" applyFont="1" applyBorder="1" applyAlignment="1">
      <alignment horizontal="center"/>
    </xf>
    <xf numFmtId="0" fontId="0" fillId="33" borderId="11" xfId="0" applyFill="1" applyBorder="1" applyAlignment="1">
      <alignment horizontal="center"/>
    </xf>
    <xf numFmtId="0" fontId="0" fillId="33" borderId="14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3" borderId="19" xfId="0" applyFill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33" borderId="22" xfId="0" applyFill="1" applyBorder="1" applyAlignment="1">
      <alignment horizontal="center"/>
    </xf>
    <xf numFmtId="0" fontId="0" fillId="33" borderId="16" xfId="0" applyFill="1" applyBorder="1" applyAlignment="1">
      <alignment horizontal="center"/>
    </xf>
    <xf numFmtId="0" fontId="0" fillId="33" borderId="23" xfId="0" applyFill="1" applyBorder="1" applyAlignment="1">
      <alignment horizontal="center"/>
    </xf>
    <xf numFmtId="0" fontId="0" fillId="34" borderId="11" xfId="0" applyFill="1" applyBorder="1" applyAlignment="1">
      <alignment horizontal="center"/>
    </xf>
    <xf numFmtId="0" fontId="0" fillId="34" borderId="13" xfId="0" applyFill="1" applyBorder="1" applyAlignment="1">
      <alignment horizontal="center"/>
    </xf>
    <xf numFmtId="0" fontId="0" fillId="34" borderId="19" xfId="0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0" fillId="34" borderId="21" xfId="0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0" fillId="34" borderId="22" xfId="0" applyFill="1" applyBorder="1" applyAlignment="1">
      <alignment horizontal="center"/>
    </xf>
    <xf numFmtId="0" fontId="0" fillId="34" borderId="15" xfId="0" applyFill="1" applyBorder="1" applyAlignment="1">
      <alignment horizontal="center"/>
    </xf>
    <xf numFmtId="0" fontId="0" fillId="34" borderId="16" xfId="0" applyFill="1" applyBorder="1" applyAlignment="1">
      <alignment horizontal="center"/>
    </xf>
    <xf numFmtId="0" fontId="0" fillId="34" borderId="23" xfId="0" applyFill="1" applyBorder="1" applyAlignment="1">
      <alignment horizontal="center"/>
    </xf>
    <xf numFmtId="0" fontId="0" fillId="34" borderId="18" xfId="0" applyFill="1" applyBorder="1" applyAlignment="1">
      <alignment horizontal="center"/>
    </xf>
    <xf numFmtId="0" fontId="0" fillId="0" borderId="19" xfId="0" applyBorder="1"/>
    <xf numFmtId="0" fontId="19" fillId="0" borderId="20" xfId="0" applyFont="1" applyBorder="1" applyAlignment="1">
      <alignment horizontal="center"/>
    </xf>
    <xf numFmtId="0" fontId="0" fillId="33" borderId="11" xfId="0" applyFill="1" applyBorder="1" applyAlignment="1">
      <alignment horizontal="center"/>
    </xf>
    <xf numFmtId="0" fontId="0" fillId="34" borderId="11" xfId="0" applyFill="1" applyBorder="1" applyAlignment="1">
      <alignment horizontal="center"/>
    </xf>
    <xf numFmtId="0" fontId="0" fillId="34" borderId="12" xfId="0" applyFill="1" applyBorder="1" applyAlignment="1">
      <alignment horizontal="center"/>
    </xf>
    <xf numFmtId="0" fontId="0" fillId="34" borderId="13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13" xfId="0" applyBorder="1" applyAlignment="1">
      <alignment horizontal="center"/>
    </xf>
    <xf numFmtId="2" fontId="0" fillId="35" borderId="14" xfId="0" applyNumberFormat="1" applyFill="1" applyBorder="1" applyAlignment="1">
      <alignment horizontal="center"/>
    </xf>
    <xf numFmtId="2" fontId="0" fillId="35" borderId="0" xfId="0" applyNumberFormat="1" applyFill="1" applyBorder="1" applyAlignment="1">
      <alignment horizontal="center"/>
    </xf>
    <xf numFmtId="2" fontId="0" fillId="35" borderId="15" xfId="0" applyNumberFormat="1" applyFill="1" applyBorder="1" applyAlignment="1">
      <alignment horizontal="center"/>
    </xf>
    <xf numFmtId="2" fontId="0" fillId="35" borderId="16" xfId="0" applyNumberFormat="1" applyFill="1" applyBorder="1" applyAlignment="1">
      <alignment horizontal="center"/>
    </xf>
    <xf numFmtId="2" fontId="0" fillId="35" borderId="17" xfId="0" applyNumberFormat="1" applyFill="1" applyBorder="1" applyAlignment="1">
      <alignment horizontal="center"/>
    </xf>
    <xf numFmtId="2" fontId="0" fillId="35" borderId="18" xfId="0" applyNumberFormat="1" applyFill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33" borderId="24" xfId="0" applyFill="1" applyBorder="1" applyAlignment="1">
      <alignment horizontal="center"/>
    </xf>
    <xf numFmtId="0" fontId="0" fillId="34" borderId="24" xfId="0" applyFill="1" applyBorder="1" applyAlignment="1">
      <alignment horizontal="center"/>
    </xf>
    <xf numFmtId="2" fontId="0" fillId="35" borderId="11" xfId="0" applyNumberFormat="1" applyFill="1" applyBorder="1" applyAlignment="1">
      <alignment horizontal="center"/>
    </xf>
    <xf numFmtId="2" fontId="0" fillId="35" borderId="12" xfId="0" applyNumberFormat="1" applyFill="1" applyBorder="1" applyAlignment="1">
      <alignment horizontal="center"/>
    </xf>
    <xf numFmtId="2" fontId="0" fillId="35" borderId="13" xfId="0" applyNumberFormat="1" applyFill="1" applyBorder="1" applyAlignment="1">
      <alignment horizontal="center"/>
    </xf>
    <xf numFmtId="0" fontId="0" fillId="0" borderId="19" xfId="0" applyBorder="1" applyAlignment="1">
      <alignment horizontal="right"/>
    </xf>
    <xf numFmtId="0" fontId="19" fillId="0" borderId="21" xfId="0" applyFont="1" applyBorder="1"/>
    <xf numFmtId="0" fontId="0" fillId="36" borderId="11" xfId="0" applyFill="1" applyBorder="1" applyAlignment="1">
      <alignment horizontal="center"/>
    </xf>
    <xf numFmtId="0" fontId="0" fillId="36" borderId="12" xfId="0" applyFill="1" applyBorder="1" applyAlignment="1">
      <alignment horizontal="center"/>
    </xf>
    <xf numFmtId="0" fontId="0" fillId="36" borderId="13" xfId="0" applyFill="1" applyBorder="1" applyAlignment="1">
      <alignment horizontal="center"/>
    </xf>
    <xf numFmtId="0" fontId="0" fillId="36" borderId="14" xfId="0" applyFill="1" applyBorder="1" applyAlignment="1">
      <alignment horizontal="center"/>
    </xf>
    <xf numFmtId="0" fontId="0" fillId="36" borderId="16" xfId="0" applyFill="1" applyBorder="1" applyAlignment="1">
      <alignment horizontal="center"/>
    </xf>
    <xf numFmtId="2" fontId="0" fillId="36" borderId="11" xfId="0" applyNumberFormat="1" applyFill="1" applyBorder="1" applyAlignment="1">
      <alignment horizontal="center"/>
    </xf>
    <xf numFmtId="2" fontId="0" fillId="36" borderId="12" xfId="0" applyNumberFormat="1" applyFill="1" applyBorder="1" applyAlignment="1">
      <alignment horizontal="center"/>
    </xf>
    <xf numFmtId="2" fontId="0" fillId="36" borderId="13" xfId="0" applyNumberFormat="1" applyFill="1" applyBorder="1" applyAlignment="1">
      <alignment horizontal="center"/>
    </xf>
    <xf numFmtId="2" fontId="0" fillId="36" borderId="14" xfId="0" applyNumberFormat="1" applyFill="1" applyBorder="1" applyAlignment="1">
      <alignment horizontal="center"/>
    </xf>
    <xf numFmtId="2" fontId="0" fillId="36" borderId="16" xfId="0" applyNumberFormat="1" applyFill="1" applyBorder="1" applyAlignment="1">
      <alignment horizontal="center"/>
    </xf>
    <xf numFmtId="0" fontId="0" fillId="0" borderId="21" xfId="0" applyNumberFormat="1" applyBorder="1"/>
    <xf numFmtId="0" fontId="0" fillId="0" borderId="0" xfId="0" applyNumberFormat="1" applyBorder="1"/>
    <xf numFmtId="2" fontId="0" fillId="0" borderId="0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2" fontId="0" fillId="0" borderId="18" xfId="0" applyNumberFormat="1" applyBorder="1" applyAlignment="1">
      <alignment horizontal="center"/>
    </xf>
    <xf numFmtId="0" fontId="0" fillId="35" borderId="0" xfId="0" applyFill="1"/>
    <xf numFmtId="0" fontId="0" fillId="34" borderId="0" xfId="0" applyFill="1"/>
    <xf numFmtId="164" fontId="0" fillId="34" borderId="0" xfId="0" applyNumberFormat="1" applyFill="1" applyAlignment="1">
      <alignment horizontal="center"/>
    </xf>
    <xf numFmtId="0" fontId="0" fillId="34" borderId="0" xfId="0" applyFill="1" applyAlignment="1">
      <alignment horizontal="center"/>
    </xf>
    <xf numFmtId="0" fontId="16" fillId="0" borderId="0" xfId="0" applyFont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Fill="1"/>
    <xf numFmtId="0" fontId="0" fillId="0" borderId="22" xfId="0" applyBorder="1"/>
    <xf numFmtId="0" fontId="16" fillId="0" borderId="16" xfId="0" applyFont="1" applyBorder="1" applyAlignment="1">
      <alignment horizontal="center"/>
    </xf>
    <xf numFmtId="0" fontId="16" fillId="0" borderId="17" xfId="0" applyFont="1" applyBorder="1" applyAlignment="1">
      <alignment horizontal="center"/>
    </xf>
    <xf numFmtId="0" fontId="16" fillId="0" borderId="18" xfId="0" applyFont="1" applyBorder="1" applyAlignment="1">
      <alignment horizontal="center"/>
    </xf>
    <xf numFmtId="0" fontId="16" fillId="0" borderId="0" xfId="0" applyFont="1"/>
    <xf numFmtId="0" fontId="0" fillId="38" borderId="11" xfId="0" applyFill="1" applyBorder="1"/>
    <xf numFmtId="0" fontId="0" fillId="38" borderId="12" xfId="0" applyFill="1" applyBorder="1"/>
    <xf numFmtId="0" fontId="0" fillId="38" borderId="13" xfId="0" applyFill="1" applyBorder="1"/>
    <xf numFmtId="0" fontId="0" fillId="38" borderId="16" xfId="0" applyFill="1" applyBorder="1"/>
    <xf numFmtId="0" fontId="0" fillId="38" borderId="17" xfId="0" applyFill="1" applyBorder="1"/>
    <xf numFmtId="0" fontId="0" fillId="38" borderId="18" xfId="0" applyFill="1" applyBorder="1"/>
    <xf numFmtId="0" fontId="0" fillId="38" borderId="14" xfId="0" applyFill="1" applyBorder="1"/>
    <xf numFmtId="0" fontId="0" fillId="38" borderId="0" xfId="0" applyFill="1" applyBorder="1"/>
    <xf numFmtId="0" fontId="0" fillId="38" borderId="15" xfId="0" applyFill="1" applyBorder="1"/>
    <xf numFmtId="0" fontId="0" fillId="37" borderId="21" xfId="0" applyNumberFormat="1" applyFill="1" applyBorder="1"/>
    <xf numFmtId="0" fontId="16" fillId="37" borderId="19" xfId="0" applyFont="1" applyFill="1" applyBorder="1"/>
    <xf numFmtId="0" fontId="16" fillId="37" borderId="16" xfId="0" applyFont="1" applyFill="1" applyBorder="1"/>
    <xf numFmtId="164" fontId="0" fillId="34" borderId="11" xfId="0" applyNumberFormat="1" applyFill="1" applyBorder="1" applyAlignment="1">
      <alignment horizontal="center"/>
    </xf>
    <xf numFmtId="164" fontId="0" fillId="34" borderId="12" xfId="0" applyNumberFormat="1" applyFill="1" applyBorder="1" applyAlignment="1">
      <alignment horizontal="center"/>
    </xf>
    <xf numFmtId="164" fontId="0" fillId="34" borderId="13" xfId="0" applyNumberFormat="1" applyFill="1" applyBorder="1" applyAlignment="1">
      <alignment horizontal="center"/>
    </xf>
    <xf numFmtId="164" fontId="0" fillId="34" borderId="16" xfId="0" applyNumberFormat="1" applyFill="1" applyBorder="1" applyAlignment="1">
      <alignment horizontal="center"/>
    </xf>
    <xf numFmtId="164" fontId="0" fillId="34" borderId="17" xfId="0" applyNumberFormat="1" applyFill="1" applyBorder="1" applyAlignment="1">
      <alignment horizontal="center"/>
    </xf>
    <xf numFmtId="164" fontId="0" fillId="34" borderId="18" xfId="0" applyNumberFormat="1" applyFill="1" applyBorder="1" applyAlignment="1">
      <alignment horizontal="center"/>
    </xf>
    <xf numFmtId="0" fontId="0" fillId="34" borderId="0" xfId="0" applyFill="1" applyBorder="1" applyAlignment="1">
      <alignment horizontal="center"/>
    </xf>
    <xf numFmtId="0" fontId="0" fillId="34" borderId="17" xfId="0" applyFill="1" applyBorder="1" applyAlignment="1">
      <alignment horizontal="center"/>
    </xf>
    <xf numFmtId="0" fontId="0" fillId="37" borderId="0" xfId="0" applyFill="1" applyAlignment="1">
      <alignment horizontal="center"/>
    </xf>
    <xf numFmtId="0" fontId="16" fillId="37" borderId="19" xfId="0" applyFont="1" applyFill="1" applyBorder="1" applyAlignment="1">
      <alignment horizontal="center"/>
    </xf>
    <xf numFmtId="0" fontId="19" fillId="37" borderId="21" xfId="0" applyFont="1" applyFill="1" applyBorder="1" applyAlignment="1">
      <alignment horizontal="center"/>
    </xf>
    <xf numFmtId="0" fontId="19" fillId="37" borderId="20" xfId="0" applyFont="1" applyFill="1" applyBorder="1" applyAlignment="1">
      <alignment horizontal="center"/>
    </xf>
    <xf numFmtId="0" fontId="19" fillId="37" borderId="19" xfId="0" applyFont="1" applyFill="1" applyBorder="1" applyAlignment="1">
      <alignment horizontal="center"/>
    </xf>
    <xf numFmtId="0" fontId="16" fillId="37" borderId="0" xfId="0" applyFont="1" applyFill="1" applyAlignment="1">
      <alignment horizontal="center"/>
    </xf>
    <xf numFmtId="0" fontId="0" fillId="36" borderId="0" xfId="0" applyFill="1" applyAlignment="1">
      <alignment horizontal="center"/>
    </xf>
    <xf numFmtId="0" fontId="0" fillId="39" borderId="0" xfId="0" applyFill="1" applyAlignment="1">
      <alignment horizontal="center"/>
    </xf>
    <xf numFmtId="0" fontId="0" fillId="35" borderId="18" xfId="0" applyFill="1" applyBorder="1"/>
    <xf numFmtId="0" fontId="0" fillId="35" borderId="21" xfId="0" applyFill="1" applyBorder="1"/>
    <xf numFmtId="0" fontId="16" fillId="0" borderId="0" xfId="0" applyFont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19" fillId="0" borderId="13" xfId="0" applyFont="1" applyBorder="1" applyAlignment="1">
      <alignment horizontal="center"/>
    </xf>
    <xf numFmtId="0" fontId="19" fillId="0" borderId="20" xfId="0" applyFont="1" applyBorder="1" applyAlignment="1">
      <alignment horizontal="center"/>
    </xf>
    <xf numFmtId="0" fontId="0" fillId="35" borderId="16" xfId="0" applyFill="1" applyBorder="1" applyAlignment="1">
      <alignment horizontal="center"/>
    </xf>
    <xf numFmtId="0" fontId="0" fillId="35" borderId="17" xfId="0" applyFill="1" applyBorder="1" applyAlignment="1">
      <alignment horizontal="center"/>
    </xf>
    <xf numFmtId="0" fontId="0" fillId="35" borderId="18" xfId="0" applyFill="1" applyBorder="1" applyAlignment="1">
      <alignment horizontal="center"/>
    </xf>
    <xf numFmtId="0" fontId="0" fillId="33" borderId="11" xfId="0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0" fillId="33" borderId="13" xfId="0" applyFill="1" applyBorder="1" applyAlignment="1">
      <alignment horizontal="center"/>
    </xf>
    <xf numFmtId="0" fontId="0" fillId="34" borderId="11" xfId="0" applyFill="1" applyBorder="1" applyAlignment="1">
      <alignment horizontal="center"/>
    </xf>
    <xf numFmtId="0" fontId="0" fillId="34" borderId="12" xfId="0" applyFill="1" applyBorder="1" applyAlignment="1">
      <alignment horizontal="center"/>
    </xf>
    <xf numFmtId="0" fontId="0" fillId="34" borderId="13" xfId="0" applyFill="1" applyBorder="1" applyAlignment="1">
      <alignment horizontal="center"/>
    </xf>
    <xf numFmtId="0" fontId="16" fillId="0" borderId="19" xfId="0" applyFont="1" applyBorder="1" applyAlignment="1">
      <alignment horizontal="center"/>
    </xf>
    <xf numFmtId="0" fontId="16" fillId="0" borderId="20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8" borderId="19" xfId="0" applyFill="1" applyBorder="1" applyAlignment="1">
      <alignment horizontal="center"/>
    </xf>
    <xf numFmtId="0" fontId="0" fillId="38" borderId="20" xfId="0" applyFill="1" applyBorder="1" applyAlignment="1">
      <alignment horizontal="center"/>
    </xf>
    <xf numFmtId="0" fontId="0" fillId="38" borderId="21" xfId="0" applyFill="1" applyBorder="1" applyAlignment="1">
      <alignment horizontal="center"/>
    </xf>
    <xf numFmtId="0" fontId="0" fillId="34" borderId="0" xfId="0" applyFill="1" applyAlignment="1">
      <alignment horizontal="center"/>
    </xf>
    <xf numFmtId="0" fontId="16" fillId="0" borderId="21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37" borderId="0" xfId="0" applyFont="1" applyFill="1" applyAlignment="1">
      <alignment horizontal="center"/>
    </xf>
    <xf numFmtId="0" fontId="19" fillId="37" borderId="20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Petalos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R"/>
        </a:p>
      </c:txPr>
    </c:title>
    <c:autoTitleDeleted val="0"/>
    <c:plotArea>
      <c:layout>
        <c:manualLayout>
          <c:layoutTarget val="inner"/>
          <c:xMode val="edge"/>
          <c:yMode val="edge"/>
          <c:x val="4.2972450901907371E-2"/>
          <c:y val="1.8084632516703798E-2"/>
          <c:w val="0.92004221778802686"/>
          <c:h val="0.82097025176975369"/>
        </c:manualLayout>
      </c:layout>
      <c:scatterChart>
        <c:scatterStyle val="lineMarker"/>
        <c:varyColors val="0"/>
        <c:ser>
          <c:idx val="0"/>
          <c:order val="0"/>
          <c:tx>
            <c:strRef>
              <c:f>Solver!$H$27</c:f>
              <c:strCache>
                <c:ptCount val="1"/>
                <c:pt idx="0">
                  <c:v>Setosa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Solver!$F$13:$F$37</c:f>
              <c:numCache>
                <c:formatCode>General</c:formatCode>
                <c:ptCount val="25"/>
                <c:pt idx="0">
                  <c:v>1.5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1.3</c:v>
                </c:pt>
                <c:pt idx="5">
                  <c:v>1.3</c:v>
                </c:pt>
                <c:pt idx="6">
                  <c:v>1.6</c:v>
                </c:pt>
                <c:pt idx="7">
                  <c:v>1.3</c:v>
                </c:pt>
                <c:pt idx="8">
                  <c:v>1.4</c:v>
                </c:pt>
                <c:pt idx="9">
                  <c:v>1.4</c:v>
                </c:pt>
                <c:pt idx="10">
                  <c:v>1.3</c:v>
                </c:pt>
                <c:pt idx="11">
                  <c:v>1.4</c:v>
                </c:pt>
                <c:pt idx="12">
                  <c:v>1.3</c:v>
                </c:pt>
                <c:pt idx="13">
                  <c:v>1.7</c:v>
                </c:pt>
                <c:pt idx="14">
                  <c:v>1.6</c:v>
                </c:pt>
                <c:pt idx="15">
                  <c:v>1.4</c:v>
                </c:pt>
                <c:pt idx="16">
                  <c:v>1.4</c:v>
                </c:pt>
                <c:pt idx="17">
                  <c:v>1.3</c:v>
                </c:pt>
                <c:pt idx="18">
                  <c:v>1.2</c:v>
                </c:pt>
                <c:pt idx="19">
                  <c:v>1.4</c:v>
                </c:pt>
                <c:pt idx="20">
                  <c:v>1.5</c:v>
                </c:pt>
                <c:pt idx="21">
                  <c:v>1.4</c:v>
                </c:pt>
                <c:pt idx="22">
                  <c:v>1.3</c:v>
                </c:pt>
                <c:pt idx="23">
                  <c:v>1.9</c:v>
                </c:pt>
                <c:pt idx="24">
                  <c:v>1.5</c:v>
                </c:pt>
              </c:numCache>
            </c:numRef>
          </c:xVal>
          <c:yVal>
            <c:numRef>
              <c:f>Solver!$G$13:$G$37</c:f>
              <c:numCache>
                <c:formatCode>General</c:formatCode>
                <c:ptCount val="25"/>
                <c:pt idx="0">
                  <c:v>0.1</c:v>
                </c:pt>
                <c:pt idx="1">
                  <c:v>0.1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0.3</c:v>
                </c:pt>
                <c:pt idx="6">
                  <c:v>0.6</c:v>
                </c:pt>
                <c:pt idx="7">
                  <c:v>0.4</c:v>
                </c:pt>
                <c:pt idx="8">
                  <c:v>0.3</c:v>
                </c:pt>
                <c:pt idx="9">
                  <c:v>0.1</c:v>
                </c:pt>
                <c:pt idx="10">
                  <c:v>0.2</c:v>
                </c:pt>
                <c:pt idx="11">
                  <c:v>0.2</c:v>
                </c:pt>
                <c:pt idx="12">
                  <c:v>0.2</c:v>
                </c:pt>
                <c:pt idx="13">
                  <c:v>0.2</c:v>
                </c:pt>
                <c:pt idx="14">
                  <c:v>0.4</c:v>
                </c:pt>
                <c:pt idx="15">
                  <c:v>0.3</c:v>
                </c:pt>
                <c:pt idx="16">
                  <c:v>0.3</c:v>
                </c:pt>
                <c:pt idx="17">
                  <c:v>0.3</c:v>
                </c:pt>
                <c:pt idx="18">
                  <c:v>0.2</c:v>
                </c:pt>
                <c:pt idx="19">
                  <c:v>0.3</c:v>
                </c:pt>
                <c:pt idx="20">
                  <c:v>0.3</c:v>
                </c:pt>
                <c:pt idx="21">
                  <c:v>0.2</c:v>
                </c:pt>
                <c:pt idx="22">
                  <c:v>0.2</c:v>
                </c:pt>
                <c:pt idx="23">
                  <c:v>0.2</c:v>
                </c:pt>
                <c:pt idx="24">
                  <c:v>0.2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AF-47D1-8BB0-797927AC79C7}"/>
            </c:ext>
          </c:extLst>
        </c:ser>
        <c:ser>
          <c:idx val="1"/>
          <c:order val="1"/>
          <c:tx>
            <c:strRef>
              <c:f>Solver!$H$54</c:f>
              <c:strCache>
                <c:ptCount val="1"/>
                <c:pt idx="0">
                  <c:v>Versicolor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Solver!$F$38:$F$62</c:f>
              <c:numCache>
                <c:formatCode>General</c:formatCode>
                <c:ptCount val="25"/>
                <c:pt idx="0">
                  <c:v>4</c:v>
                </c:pt>
                <c:pt idx="1">
                  <c:v>4.5</c:v>
                </c:pt>
                <c:pt idx="2">
                  <c:v>4</c:v>
                </c:pt>
                <c:pt idx="3">
                  <c:v>4.3</c:v>
                </c:pt>
                <c:pt idx="4">
                  <c:v>4.5999999999999996</c:v>
                </c:pt>
                <c:pt idx="5">
                  <c:v>3.3</c:v>
                </c:pt>
                <c:pt idx="6">
                  <c:v>4.7</c:v>
                </c:pt>
                <c:pt idx="7">
                  <c:v>4.4000000000000004</c:v>
                </c:pt>
                <c:pt idx="8">
                  <c:v>3.3</c:v>
                </c:pt>
                <c:pt idx="9">
                  <c:v>4.2</c:v>
                </c:pt>
                <c:pt idx="10">
                  <c:v>4.8</c:v>
                </c:pt>
                <c:pt idx="11">
                  <c:v>4.4000000000000004</c:v>
                </c:pt>
                <c:pt idx="12">
                  <c:v>4.4000000000000004</c:v>
                </c:pt>
                <c:pt idx="13">
                  <c:v>4.5</c:v>
                </c:pt>
                <c:pt idx="14">
                  <c:v>4.4000000000000004</c:v>
                </c:pt>
                <c:pt idx="15">
                  <c:v>4</c:v>
                </c:pt>
                <c:pt idx="16">
                  <c:v>4.5999999999999996</c:v>
                </c:pt>
                <c:pt idx="17">
                  <c:v>4.0999999999999996</c:v>
                </c:pt>
                <c:pt idx="18">
                  <c:v>4</c:v>
                </c:pt>
                <c:pt idx="19">
                  <c:v>4.5</c:v>
                </c:pt>
                <c:pt idx="20">
                  <c:v>3.5</c:v>
                </c:pt>
                <c:pt idx="21">
                  <c:v>4</c:v>
                </c:pt>
                <c:pt idx="22">
                  <c:v>4.5</c:v>
                </c:pt>
                <c:pt idx="23">
                  <c:v>5</c:v>
                </c:pt>
                <c:pt idx="24">
                  <c:v>4.3</c:v>
                </c:pt>
              </c:numCache>
            </c:numRef>
          </c:xVal>
          <c:yVal>
            <c:numRef>
              <c:f>Solver!$G$38:$G$62</c:f>
              <c:numCache>
                <c:formatCode>General</c:formatCode>
                <c:ptCount val="25"/>
                <c:pt idx="0">
                  <c:v>1.3</c:v>
                </c:pt>
                <c:pt idx="1">
                  <c:v>1.5</c:v>
                </c:pt>
                <c:pt idx="2">
                  <c:v>1.3</c:v>
                </c:pt>
                <c:pt idx="3">
                  <c:v>1.3</c:v>
                </c:pt>
                <c:pt idx="4">
                  <c:v>1.4</c:v>
                </c:pt>
                <c:pt idx="5">
                  <c:v>1</c:v>
                </c:pt>
                <c:pt idx="6">
                  <c:v>1.6</c:v>
                </c:pt>
                <c:pt idx="7">
                  <c:v>1.2</c:v>
                </c:pt>
                <c:pt idx="8">
                  <c:v>1</c:v>
                </c:pt>
                <c:pt idx="9">
                  <c:v>1.5</c:v>
                </c:pt>
                <c:pt idx="10">
                  <c:v>1.8</c:v>
                </c:pt>
                <c:pt idx="11">
                  <c:v>1.3</c:v>
                </c:pt>
                <c:pt idx="12">
                  <c:v>1.3</c:v>
                </c:pt>
                <c:pt idx="13">
                  <c:v>1.5</c:v>
                </c:pt>
                <c:pt idx="14">
                  <c:v>1.3</c:v>
                </c:pt>
                <c:pt idx="15">
                  <c:v>1</c:v>
                </c:pt>
                <c:pt idx="16">
                  <c:v>1.5</c:v>
                </c:pt>
                <c:pt idx="17">
                  <c:v>1.3</c:v>
                </c:pt>
                <c:pt idx="18">
                  <c:v>1.3</c:v>
                </c:pt>
                <c:pt idx="19">
                  <c:v>1.5</c:v>
                </c:pt>
                <c:pt idx="20">
                  <c:v>1</c:v>
                </c:pt>
                <c:pt idx="21">
                  <c:v>1.3</c:v>
                </c:pt>
                <c:pt idx="22">
                  <c:v>1.6</c:v>
                </c:pt>
                <c:pt idx="23">
                  <c:v>1.7</c:v>
                </c:pt>
                <c:pt idx="24">
                  <c:v>1.3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3AF-47D1-8BB0-797927AC79C7}"/>
            </c:ext>
          </c:extLst>
        </c:ser>
        <c:ser>
          <c:idx val="2"/>
          <c:order val="2"/>
          <c:tx>
            <c:strRef>
              <c:f>Solver!$H$64</c:f>
              <c:strCache>
                <c:ptCount val="1"/>
                <c:pt idx="0">
                  <c:v>Virginica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Solver!$F$63:$F$87</c:f>
              <c:numCache>
                <c:formatCode>General</c:formatCode>
                <c:ptCount val="25"/>
                <c:pt idx="0">
                  <c:v>5.0999999999999996</c:v>
                </c:pt>
                <c:pt idx="1">
                  <c:v>6.1</c:v>
                </c:pt>
                <c:pt idx="2">
                  <c:v>5.6</c:v>
                </c:pt>
                <c:pt idx="3">
                  <c:v>4.9000000000000004</c:v>
                </c:pt>
                <c:pt idx="4">
                  <c:v>5.5</c:v>
                </c:pt>
                <c:pt idx="5">
                  <c:v>5.7</c:v>
                </c:pt>
                <c:pt idx="6">
                  <c:v>4.8</c:v>
                </c:pt>
                <c:pt idx="7">
                  <c:v>6.9</c:v>
                </c:pt>
                <c:pt idx="8">
                  <c:v>5.3</c:v>
                </c:pt>
                <c:pt idx="9">
                  <c:v>4.8</c:v>
                </c:pt>
                <c:pt idx="10">
                  <c:v>5.2</c:v>
                </c:pt>
                <c:pt idx="11">
                  <c:v>4.5</c:v>
                </c:pt>
                <c:pt idx="12">
                  <c:v>5.8</c:v>
                </c:pt>
                <c:pt idx="13">
                  <c:v>6.1</c:v>
                </c:pt>
                <c:pt idx="14">
                  <c:v>6.4</c:v>
                </c:pt>
                <c:pt idx="15">
                  <c:v>6.3</c:v>
                </c:pt>
                <c:pt idx="16">
                  <c:v>6.1</c:v>
                </c:pt>
                <c:pt idx="17">
                  <c:v>5</c:v>
                </c:pt>
                <c:pt idx="18">
                  <c:v>5.3</c:v>
                </c:pt>
                <c:pt idx="19">
                  <c:v>5.6</c:v>
                </c:pt>
                <c:pt idx="20">
                  <c:v>5</c:v>
                </c:pt>
                <c:pt idx="21">
                  <c:v>5.0999999999999996</c:v>
                </c:pt>
                <c:pt idx="22">
                  <c:v>5.7</c:v>
                </c:pt>
                <c:pt idx="23">
                  <c:v>5.4</c:v>
                </c:pt>
                <c:pt idx="24">
                  <c:v>5.0999999999999996</c:v>
                </c:pt>
              </c:numCache>
            </c:numRef>
          </c:xVal>
          <c:yVal>
            <c:numRef>
              <c:f>Solver!$G$63:$G$87</c:f>
              <c:numCache>
                <c:formatCode>General</c:formatCode>
                <c:ptCount val="25"/>
                <c:pt idx="0">
                  <c:v>2.4</c:v>
                </c:pt>
                <c:pt idx="1">
                  <c:v>1.9</c:v>
                </c:pt>
                <c:pt idx="2">
                  <c:v>1.8</c:v>
                </c:pt>
                <c:pt idx="3">
                  <c:v>2</c:v>
                </c:pt>
                <c:pt idx="4">
                  <c:v>2.1</c:v>
                </c:pt>
                <c:pt idx="5">
                  <c:v>2.1</c:v>
                </c:pt>
                <c:pt idx="6">
                  <c:v>1.8</c:v>
                </c:pt>
                <c:pt idx="7">
                  <c:v>2.2999999999999998</c:v>
                </c:pt>
                <c:pt idx="8">
                  <c:v>2.2999999999999998</c:v>
                </c:pt>
                <c:pt idx="9">
                  <c:v>1.8</c:v>
                </c:pt>
                <c:pt idx="10">
                  <c:v>2.2999999999999998</c:v>
                </c:pt>
                <c:pt idx="11">
                  <c:v>1.7</c:v>
                </c:pt>
                <c:pt idx="12">
                  <c:v>1.8</c:v>
                </c:pt>
                <c:pt idx="13">
                  <c:v>1.9</c:v>
                </c:pt>
                <c:pt idx="14">
                  <c:v>2</c:v>
                </c:pt>
                <c:pt idx="15">
                  <c:v>1.8</c:v>
                </c:pt>
                <c:pt idx="16">
                  <c:v>1.9</c:v>
                </c:pt>
                <c:pt idx="17">
                  <c:v>1.5</c:v>
                </c:pt>
                <c:pt idx="18">
                  <c:v>2.2999999999999998</c:v>
                </c:pt>
                <c:pt idx="19">
                  <c:v>2.1</c:v>
                </c:pt>
                <c:pt idx="20">
                  <c:v>1.9</c:v>
                </c:pt>
                <c:pt idx="21">
                  <c:v>1.5</c:v>
                </c:pt>
                <c:pt idx="22">
                  <c:v>2.2999999999999998</c:v>
                </c:pt>
                <c:pt idx="23">
                  <c:v>2.1</c:v>
                </c:pt>
                <c:pt idx="24">
                  <c:v>2.4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3AF-47D1-8BB0-797927AC79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9150936"/>
        <c:axId val="769151592"/>
      </c:scatterChart>
      <c:valAx>
        <c:axId val="769150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R"/>
          </a:p>
        </c:txPr>
        <c:crossAx val="769151592"/>
        <c:crosses val="autoZero"/>
        <c:crossBetween val="midCat"/>
      </c:valAx>
      <c:valAx>
        <c:axId val="769151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R"/>
          </a:p>
        </c:txPr>
        <c:crossAx val="769150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R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Sepalo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R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Solver!$H$35</c:f>
              <c:strCache>
                <c:ptCount val="1"/>
                <c:pt idx="0">
                  <c:v>Setosa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Solver!$D$13:$D$37</c:f>
              <c:numCache>
                <c:formatCode>General</c:formatCode>
                <c:ptCount val="25"/>
                <c:pt idx="0">
                  <c:v>4.9000000000000004</c:v>
                </c:pt>
                <c:pt idx="1">
                  <c:v>4.8</c:v>
                </c:pt>
                <c:pt idx="2">
                  <c:v>4.5999999999999996</c:v>
                </c:pt>
                <c:pt idx="3">
                  <c:v>5.0999999999999996</c:v>
                </c:pt>
                <c:pt idx="4">
                  <c:v>4.7</c:v>
                </c:pt>
                <c:pt idx="5">
                  <c:v>5</c:v>
                </c:pt>
                <c:pt idx="6">
                  <c:v>5</c:v>
                </c:pt>
                <c:pt idx="7">
                  <c:v>5.4</c:v>
                </c:pt>
                <c:pt idx="8">
                  <c:v>4.8</c:v>
                </c:pt>
                <c:pt idx="9">
                  <c:v>4.9000000000000004</c:v>
                </c:pt>
                <c:pt idx="10">
                  <c:v>5.5</c:v>
                </c:pt>
                <c:pt idx="11">
                  <c:v>5</c:v>
                </c:pt>
                <c:pt idx="12">
                  <c:v>4.4000000000000004</c:v>
                </c:pt>
                <c:pt idx="13">
                  <c:v>5.4</c:v>
                </c:pt>
                <c:pt idx="14">
                  <c:v>5</c:v>
                </c:pt>
                <c:pt idx="15">
                  <c:v>5.0999999999999996</c:v>
                </c:pt>
                <c:pt idx="16">
                  <c:v>4.8</c:v>
                </c:pt>
                <c:pt idx="17">
                  <c:v>4.5</c:v>
                </c:pt>
                <c:pt idx="18">
                  <c:v>5.8</c:v>
                </c:pt>
                <c:pt idx="19">
                  <c:v>4.5999999999999996</c:v>
                </c:pt>
                <c:pt idx="20">
                  <c:v>5.0999999999999996</c:v>
                </c:pt>
                <c:pt idx="21">
                  <c:v>5.5</c:v>
                </c:pt>
                <c:pt idx="22">
                  <c:v>4.7</c:v>
                </c:pt>
                <c:pt idx="23">
                  <c:v>4.8</c:v>
                </c:pt>
                <c:pt idx="24">
                  <c:v>5.3</c:v>
                </c:pt>
              </c:numCache>
            </c:numRef>
          </c:xVal>
          <c:yVal>
            <c:numRef>
              <c:f>Solver!$E$13:$E$37</c:f>
              <c:numCache>
                <c:formatCode>General</c:formatCode>
                <c:ptCount val="25"/>
                <c:pt idx="0">
                  <c:v>3.1</c:v>
                </c:pt>
                <c:pt idx="1">
                  <c:v>3</c:v>
                </c:pt>
                <c:pt idx="2">
                  <c:v>3.2</c:v>
                </c:pt>
                <c:pt idx="3">
                  <c:v>3.5</c:v>
                </c:pt>
                <c:pt idx="4">
                  <c:v>3.2</c:v>
                </c:pt>
                <c:pt idx="5">
                  <c:v>3.5</c:v>
                </c:pt>
                <c:pt idx="6">
                  <c:v>3.5</c:v>
                </c:pt>
                <c:pt idx="7">
                  <c:v>3.9</c:v>
                </c:pt>
                <c:pt idx="8">
                  <c:v>3</c:v>
                </c:pt>
                <c:pt idx="9">
                  <c:v>3.6</c:v>
                </c:pt>
                <c:pt idx="10">
                  <c:v>3.5</c:v>
                </c:pt>
                <c:pt idx="11">
                  <c:v>3.3</c:v>
                </c:pt>
                <c:pt idx="12">
                  <c:v>3.2</c:v>
                </c:pt>
                <c:pt idx="13">
                  <c:v>3.4</c:v>
                </c:pt>
                <c:pt idx="14">
                  <c:v>3.4</c:v>
                </c:pt>
                <c:pt idx="15">
                  <c:v>3.5</c:v>
                </c:pt>
                <c:pt idx="16">
                  <c:v>3</c:v>
                </c:pt>
                <c:pt idx="17">
                  <c:v>2.2999999999999998</c:v>
                </c:pt>
                <c:pt idx="18">
                  <c:v>4</c:v>
                </c:pt>
                <c:pt idx="19">
                  <c:v>3.4</c:v>
                </c:pt>
                <c:pt idx="20">
                  <c:v>3.8</c:v>
                </c:pt>
                <c:pt idx="21">
                  <c:v>4.2</c:v>
                </c:pt>
                <c:pt idx="22">
                  <c:v>3.2</c:v>
                </c:pt>
                <c:pt idx="23">
                  <c:v>3.4</c:v>
                </c:pt>
                <c:pt idx="24">
                  <c:v>3.7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B68-4D58-A17B-C26282FC6DDE}"/>
            </c:ext>
          </c:extLst>
        </c:ser>
        <c:ser>
          <c:idx val="0"/>
          <c:order val="1"/>
          <c:tx>
            <c:strRef>
              <c:f>Solver!$H$41</c:f>
              <c:strCache>
                <c:ptCount val="1"/>
                <c:pt idx="0">
                  <c:v>Versicolor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Solver!$D$38:$D$62</c:f>
              <c:numCache>
                <c:formatCode>General</c:formatCode>
                <c:ptCount val="25"/>
                <c:pt idx="0">
                  <c:v>5.5</c:v>
                </c:pt>
                <c:pt idx="1">
                  <c:v>5.6</c:v>
                </c:pt>
                <c:pt idx="2">
                  <c:v>6.1</c:v>
                </c:pt>
                <c:pt idx="3">
                  <c:v>6.2</c:v>
                </c:pt>
                <c:pt idx="4">
                  <c:v>6.1</c:v>
                </c:pt>
                <c:pt idx="5">
                  <c:v>5</c:v>
                </c:pt>
                <c:pt idx="6">
                  <c:v>6.3</c:v>
                </c:pt>
                <c:pt idx="7">
                  <c:v>5.5</c:v>
                </c:pt>
                <c:pt idx="8">
                  <c:v>5</c:v>
                </c:pt>
                <c:pt idx="9">
                  <c:v>5.9</c:v>
                </c:pt>
                <c:pt idx="10">
                  <c:v>5.9</c:v>
                </c:pt>
                <c:pt idx="11">
                  <c:v>6.3</c:v>
                </c:pt>
                <c:pt idx="12">
                  <c:v>6.3</c:v>
                </c:pt>
                <c:pt idx="13">
                  <c:v>6.4</c:v>
                </c:pt>
                <c:pt idx="14">
                  <c:v>6.3</c:v>
                </c:pt>
                <c:pt idx="15">
                  <c:v>6</c:v>
                </c:pt>
                <c:pt idx="16">
                  <c:v>6.5</c:v>
                </c:pt>
                <c:pt idx="17">
                  <c:v>5.7</c:v>
                </c:pt>
                <c:pt idx="18">
                  <c:v>5.5</c:v>
                </c:pt>
                <c:pt idx="19">
                  <c:v>6.2</c:v>
                </c:pt>
                <c:pt idx="20">
                  <c:v>5</c:v>
                </c:pt>
                <c:pt idx="21">
                  <c:v>6.1</c:v>
                </c:pt>
                <c:pt idx="22">
                  <c:v>6</c:v>
                </c:pt>
                <c:pt idx="23">
                  <c:v>6.7</c:v>
                </c:pt>
                <c:pt idx="24">
                  <c:v>6.4</c:v>
                </c:pt>
              </c:numCache>
            </c:numRef>
          </c:xVal>
          <c:yVal>
            <c:numRef>
              <c:f>Solver!$E$38:$E$62</c:f>
              <c:numCache>
                <c:formatCode>General</c:formatCode>
                <c:ptCount val="25"/>
                <c:pt idx="0">
                  <c:v>2.2999999999999998</c:v>
                </c:pt>
                <c:pt idx="1">
                  <c:v>3</c:v>
                </c:pt>
                <c:pt idx="2">
                  <c:v>2.8</c:v>
                </c:pt>
                <c:pt idx="3">
                  <c:v>2.9</c:v>
                </c:pt>
                <c:pt idx="4">
                  <c:v>3</c:v>
                </c:pt>
                <c:pt idx="5">
                  <c:v>2.2999999999999998</c:v>
                </c:pt>
                <c:pt idx="6">
                  <c:v>3.3</c:v>
                </c:pt>
                <c:pt idx="7">
                  <c:v>2.6</c:v>
                </c:pt>
                <c:pt idx="8">
                  <c:v>2.2999999999999998</c:v>
                </c:pt>
                <c:pt idx="9">
                  <c:v>3</c:v>
                </c:pt>
                <c:pt idx="10">
                  <c:v>3.2</c:v>
                </c:pt>
                <c:pt idx="11">
                  <c:v>2.2999999999999998</c:v>
                </c:pt>
                <c:pt idx="12">
                  <c:v>2.2999999999999998</c:v>
                </c:pt>
                <c:pt idx="13">
                  <c:v>3.2</c:v>
                </c:pt>
                <c:pt idx="14">
                  <c:v>2.2999999999999998</c:v>
                </c:pt>
                <c:pt idx="15">
                  <c:v>2.2000000000000002</c:v>
                </c:pt>
                <c:pt idx="16">
                  <c:v>2.8</c:v>
                </c:pt>
                <c:pt idx="17">
                  <c:v>2.8</c:v>
                </c:pt>
                <c:pt idx="18">
                  <c:v>2.2999999999999998</c:v>
                </c:pt>
                <c:pt idx="19">
                  <c:v>2.2000000000000002</c:v>
                </c:pt>
                <c:pt idx="20">
                  <c:v>2</c:v>
                </c:pt>
                <c:pt idx="21">
                  <c:v>2.8</c:v>
                </c:pt>
                <c:pt idx="22">
                  <c:v>3.4</c:v>
                </c:pt>
                <c:pt idx="23">
                  <c:v>3</c:v>
                </c:pt>
                <c:pt idx="24">
                  <c:v>2.9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B68-4D58-A17B-C26282FC6DDE}"/>
            </c:ext>
          </c:extLst>
        </c:ser>
        <c:ser>
          <c:idx val="2"/>
          <c:order val="2"/>
          <c:tx>
            <c:strRef>
              <c:f>Solver!$H$63</c:f>
              <c:strCache>
                <c:ptCount val="1"/>
                <c:pt idx="0">
                  <c:v>Virginica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Solver!$D$63:$D$87</c:f>
              <c:numCache>
                <c:formatCode>General</c:formatCode>
                <c:ptCount val="25"/>
                <c:pt idx="0">
                  <c:v>5.8</c:v>
                </c:pt>
                <c:pt idx="1">
                  <c:v>7.4</c:v>
                </c:pt>
                <c:pt idx="2">
                  <c:v>6.3</c:v>
                </c:pt>
                <c:pt idx="3">
                  <c:v>5.6</c:v>
                </c:pt>
                <c:pt idx="4">
                  <c:v>6.8</c:v>
                </c:pt>
                <c:pt idx="5">
                  <c:v>6.7</c:v>
                </c:pt>
                <c:pt idx="6">
                  <c:v>6.2</c:v>
                </c:pt>
                <c:pt idx="7">
                  <c:v>7.7</c:v>
                </c:pt>
                <c:pt idx="8">
                  <c:v>6.4</c:v>
                </c:pt>
                <c:pt idx="9">
                  <c:v>6.2</c:v>
                </c:pt>
                <c:pt idx="10">
                  <c:v>6.7</c:v>
                </c:pt>
                <c:pt idx="11">
                  <c:v>4.9000000000000004</c:v>
                </c:pt>
                <c:pt idx="12">
                  <c:v>6.7</c:v>
                </c:pt>
                <c:pt idx="13">
                  <c:v>7.4</c:v>
                </c:pt>
                <c:pt idx="14">
                  <c:v>7.9</c:v>
                </c:pt>
                <c:pt idx="15">
                  <c:v>7.3</c:v>
                </c:pt>
                <c:pt idx="16">
                  <c:v>7.4</c:v>
                </c:pt>
                <c:pt idx="17">
                  <c:v>6</c:v>
                </c:pt>
                <c:pt idx="18">
                  <c:v>6.4</c:v>
                </c:pt>
                <c:pt idx="19">
                  <c:v>6.4</c:v>
                </c:pt>
                <c:pt idx="20">
                  <c:v>6.3</c:v>
                </c:pt>
                <c:pt idx="21">
                  <c:v>6.3</c:v>
                </c:pt>
                <c:pt idx="22">
                  <c:v>6.9</c:v>
                </c:pt>
                <c:pt idx="23">
                  <c:v>6.9</c:v>
                </c:pt>
                <c:pt idx="24">
                  <c:v>5.8</c:v>
                </c:pt>
              </c:numCache>
            </c:numRef>
          </c:xVal>
          <c:yVal>
            <c:numRef>
              <c:f>Solver!$E$63:$E$87</c:f>
              <c:numCache>
                <c:formatCode>General</c:formatCode>
                <c:ptCount val="25"/>
                <c:pt idx="0">
                  <c:v>2.8</c:v>
                </c:pt>
                <c:pt idx="1">
                  <c:v>2.8</c:v>
                </c:pt>
                <c:pt idx="2">
                  <c:v>2.9</c:v>
                </c:pt>
                <c:pt idx="3">
                  <c:v>2.8</c:v>
                </c:pt>
                <c:pt idx="4">
                  <c:v>3</c:v>
                </c:pt>
                <c:pt idx="5">
                  <c:v>3.3</c:v>
                </c:pt>
                <c:pt idx="6">
                  <c:v>2.8</c:v>
                </c:pt>
                <c:pt idx="7">
                  <c:v>2.6</c:v>
                </c:pt>
                <c:pt idx="8">
                  <c:v>3.2</c:v>
                </c:pt>
                <c:pt idx="9">
                  <c:v>2.8</c:v>
                </c:pt>
                <c:pt idx="10">
                  <c:v>3</c:v>
                </c:pt>
                <c:pt idx="11">
                  <c:v>2.5</c:v>
                </c:pt>
                <c:pt idx="12">
                  <c:v>2.5</c:v>
                </c:pt>
                <c:pt idx="13">
                  <c:v>2.8</c:v>
                </c:pt>
                <c:pt idx="14">
                  <c:v>3.8</c:v>
                </c:pt>
                <c:pt idx="15">
                  <c:v>2.9</c:v>
                </c:pt>
                <c:pt idx="16">
                  <c:v>2.8</c:v>
                </c:pt>
                <c:pt idx="17">
                  <c:v>2.2000000000000002</c:v>
                </c:pt>
                <c:pt idx="18">
                  <c:v>3.2</c:v>
                </c:pt>
                <c:pt idx="19">
                  <c:v>2.8</c:v>
                </c:pt>
                <c:pt idx="20">
                  <c:v>2.5</c:v>
                </c:pt>
                <c:pt idx="21">
                  <c:v>2.8</c:v>
                </c:pt>
                <c:pt idx="22">
                  <c:v>3.2</c:v>
                </c:pt>
                <c:pt idx="23">
                  <c:v>3.1</c:v>
                </c:pt>
                <c:pt idx="24">
                  <c:v>2.8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B68-4D58-A17B-C26282FC6D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3903992"/>
        <c:axId val="763905960"/>
      </c:scatterChart>
      <c:valAx>
        <c:axId val="763903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R"/>
          </a:p>
        </c:txPr>
        <c:crossAx val="763905960"/>
        <c:crosses val="autoZero"/>
        <c:crossBetween val="midCat"/>
      </c:valAx>
      <c:valAx>
        <c:axId val="763905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R"/>
          </a:p>
        </c:txPr>
        <c:crossAx val="763903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9.8352337536755277E-2"/>
          <c:y val="0.17806801927536836"/>
          <c:w val="0.10565768752590136"/>
          <c:h val="0.1785726784151981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R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Solver!$H$13</c:f>
              <c:strCache>
                <c:ptCount val="1"/>
                <c:pt idx="0">
                  <c:v>Setosa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Solver!$I$13:$I$37</c:f>
              <c:numCache>
                <c:formatCode>General</c:formatCode>
                <c:ptCount val="25"/>
                <c:pt idx="0">
                  <c:v>3.2</c:v>
                </c:pt>
                <c:pt idx="1">
                  <c:v>3.0999999999999996</c:v>
                </c:pt>
                <c:pt idx="2">
                  <c:v>2.5999999999999992</c:v>
                </c:pt>
                <c:pt idx="3">
                  <c:v>2.7999999999999994</c:v>
                </c:pt>
                <c:pt idx="4">
                  <c:v>2.5999999999999996</c:v>
                </c:pt>
                <c:pt idx="5">
                  <c:v>2.5</c:v>
                </c:pt>
                <c:pt idx="6">
                  <c:v>2.5</c:v>
                </c:pt>
                <c:pt idx="7">
                  <c:v>2.4000000000000008</c:v>
                </c:pt>
                <c:pt idx="8">
                  <c:v>2.9</c:v>
                </c:pt>
                <c:pt idx="9">
                  <c:v>2.6</c:v>
                </c:pt>
                <c:pt idx="10">
                  <c:v>3.0999999999999996</c:v>
                </c:pt>
                <c:pt idx="11">
                  <c:v>2.9</c:v>
                </c:pt>
                <c:pt idx="12">
                  <c:v>2.2999999999999998</c:v>
                </c:pt>
                <c:pt idx="13">
                  <c:v>3.5</c:v>
                </c:pt>
                <c:pt idx="14">
                  <c:v>2.8000000000000003</c:v>
                </c:pt>
                <c:pt idx="15">
                  <c:v>2.6999999999999997</c:v>
                </c:pt>
                <c:pt idx="16">
                  <c:v>2.9</c:v>
                </c:pt>
                <c:pt idx="17">
                  <c:v>3.2</c:v>
                </c:pt>
                <c:pt idx="18">
                  <c:v>2.8</c:v>
                </c:pt>
                <c:pt idx="19">
                  <c:v>2.2999999999999998</c:v>
                </c:pt>
                <c:pt idx="20">
                  <c:v>2.5</c:v>
                </c:pt>
                <c:pt idx="21">
                  <c:v>2.4999999999999996</c:v>
                </c:pt>
                <c:pt idx="22">
                  <c:v>2.5999999999999996</c:v>
                </c:pt>
                <c:pt idx="23">
                  <c:v>3.0999999999999996</c:v>
                </c:pt>
                <c:pt idx="24">
                  <c:v>2.8999999999999995</c:v>
                </c:pt>
              </c:numCache>
            </c:numRef>
          </c:xVal>
          <c:yVal>
            <c:numRef>
              <c:f>Solver!$J$13:$J$37</c:f>
              <c:numCache>
                <c:formatCode>General</c:formatCode>
                <c:ptCount val="25"/>
                <c:pt idx="0">
                  <c:v>1.6</c:v>
                </c:pt>
                <c:pt idx="1">
                  <c:v>1.5</c:v>
                </c:pt>
                <c:pt idx="2">
                  <c:v>1.5999999999999999</c:v>
                </c:pt>
                <c:pt idx="3">
                  <c:v>1.5999999999999999</c:v>
                </c:pt>
                <c:pt idx="4">
                  <c:v>1.5</c:v>
                </c:pt>
                <c:pt idx="5">
                  <c:v>1.6</c:v>
                </c:pt>
                <c:pt idx="6">
                  <c:v>2.2000000000000002</c:v>
                </c:pt>
                <c:pt idx="7">
                  <c:v>1.7000000000000002</c:v>
                </c:pt>
                <c:pt idx="8">
                  <c:v>1.7</c:v>
                </c:pt>
                <c:pt idx="9">
                  <c:v>1.5</c:v>
                </c:pt>
                <c:pt idx="10">
                  <c:v>1.5</c:v>
                </c:pt>
                <c:pt idx="11">
                  <c:v>1.5999999999999999</c:v>
                </c:pt>
                <c:pt idx="12">
                  <c:v>1.5</c:v>
                </c:pt>
                <c:pt idx="13">
                  <c:v>1.9</c:v>
                </c:pt>
                <c:pt idx="14">
                  <c:v>2</c:v>
                </c:pt>
                <c:pt idx="15">
                  <c:v>1.7</c:v>
                </c:pt>
                <c:pt idx="16">
                  <c:v>1.7</c:v>
                </c:pt>
                <c:pt idx="17">
                  <c:v>1.6</c:v>
                </c:pt>
                <c:pt idx="18">
                  <c:v>1.4</c:v>
                </c:pt>
                <c:pt idx="19">
                  <c:v>1.7</c:v>
                </c:pt>
                <c:pt idx="20">
                  <c:v>1.8</c:v>
                </c:pt>
                <c:pt idx="21">
                  <c:v>1.5999999999999999</c:v>
                </c:pt>
                <c:pt idx="22">
                  <c:v>1.5</c:v>
                </c:pt>
                <c:pt idx="23">
                  <c:v>2.1</c:v>
                </c:pt>
                <c:pt idx="24">
                  <c:v>1.7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1A-400A-8E2D-F701E03D80A3}"/>
            </c:ext>
          </c:extLst>
        </c:ser>
        <c:ser>
          <c:idx val="1"/>
          <c:order val="1"/>
          <c:tx>
            <c:strRef>
              <c:f>Solver!$H$38</c:f>
              <c:strCache>
                <c:ptCount val="1"/>
                <c:pt idx="0">
                  <c:v>Versicolor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Solver!$I$38:$I$62</c:f>
              <c:numCache>
                <c:formatCode>General</c:formatCode>
                <c:ptCount val="25"/>
                <c:pt idx="0">
                  <c:v>5.9</c:v>
                </c:pt>
                <c:pt idx="1">
                  <c:v>5.6</c:v>
                </c:pt>
                <c:pt idx="2">
                  <c:v>6</c:v>
                </c:pt>
                <c:pt idx="3">
                  <c:v>6.3</c:v>
                </c:pt>
                <c:pt idx="4">
                  <c:v>6.2999999999999989</c:v>
                </c:pt>
                <c:pt idx="5">
                  <c:v>5</c:v>
                </c:pt>
                <c:pt idx="6">
                  <c:v>6.1</c:v>
                </c:pt>
                <c:pt idx="7">
                  <c:v>6.1000000000000005</c:v>
                </c:pt>
                <c:pt idx="8">
                  <c:v>5</c:v>
                </c:pt>
                <c:pt idx="9">
                  <c:v>5.6000000000000005</c:v>
                </c:pt>
                <c:pt idx="10">
                  <c:v>5.7</c:v>
                </c:pt>
                <c:pt idx="11">
                  <c:v>7.1000000000000005</c:v>
                </c:pt>
                <c:pt idx="12">
                  <c:v>7.1000000000000005</c:v>
                </c:pt>
                <c:pt idx="13">
                  <c:v>6.2</c:v>
                </c:pt>
                <c:pt idx="14">
                  <c:v>7.1000000000000005</c:v>
                </c:pt>
                <c:pt idx="15">
                  <c:v>6.8</c:v>
                </c:pt>
                <c:pt idx="16">
                  <c:v>6.8000000000000007</c:v>
                </c:pt>
                <c:pt idx="17">
                  <c:v>5.7</c:v>
                </c:pt>
                <c:pt idx="18">
                  <c:v>5.9</c:v>
                </c:pt>
                <c:pt idx="19">
                  <c:v>7</c:v>
                </c:pt>
                <c:pt idx="20">
                  <c:v>5.5</c:v>
                </c:pt>
                <c:pt idx="21">
                  <c:v>6</c:v>
                </c:pt>
                <c:pt idx="22">
                  <c:v>5.5</c:v>
                </c:pt>
                <c:pt idx="23">
                  <c:v>6.9999999999999991</c:v>
                </c:pt>
                <c:pt idx="24">
                  <c:v>6.5000000000000009</c:v>
                </c:pt>
              </c:numCache>
            </c:numRef>
          </c:xVal>
          <c:yVal>
            <c:numRef>
              <c:f>Solver!$J$38:$J$62</c:f>
              <c:numCache>
                <c:formatCode>General</c:formatCode>
                <c:ptCount val="25"/>
                <c:pt idx="0">
                  <c:v>5.3</c:v>
                </c:pt>
                <c:pt idx="1">
                  <c:v>6</c:v>
                </c:pt>
                <c:pt idx="2">
                  <c:v>5.3</c:v>
                </c:pt>
                <c:pt idx="3">
                  <c:v>5.6</c:v>
                </c:pt>
                <c:pt idx="4">
                  <c:v>6</c:v>
                </c:pt>
                <c:pt idx="5">
                  <c:v>4.3</c:v>
                </c:pt>
                <c:pt idx="6">
                  <c:v>6.3000000000000007</c:v>
                </c:pt>
                <c:pt idx="7">
                  <c:v>5.6000000000000005</c:v>
                </c:pt>
                <c:pt idx="8">
                  <c:v>4.3</c:v>
                </c:pt>
                <c:pt idx="9">
                  <c:v>5.7</c:v>
                </c:pt>
                <c:pt idx="10">
                  <c:v>6.6</c:v>
                </c:pt>
                <c:pt idx="11">
                  <c:v>5.7</c:v>
                </c:pt>
                <c:pt idx="12">
                  <c:v>5.7</c:v>
                </c:pt>
                <c:pt idx="13">
                  <c:v>6</c:v>
                </c:pt>
                <c:pt idx="14">
                  <c:v>5.7</c:v>
                </c:pt>
                <c:pt idx="15">
                  <c:v>5</c:v>
                </c:pt>
                <c:pt idx="16">
                  <c:v>6.1</c:v>
                </c:pt>
                <c:pt idx="17">
                  <c:v>5.3999999999999995</c:v>
                </c:pt>
                <c:pt idx="18">
                  <c:v>5.3</c:v>
                </c:pt>
                <c:pt idx="19">
                  <c:v>6</c:v>
                </c:pt>
                <c:pt idx="20">
                  <c:v>4.5</c:v>
                </c:pt>
                <c:pt idx="21">
                  <c:v>5.3</c:v>
                </c:pt>
                <c:pt idx="22">
                  <c:v>6.1</c:v>
                </c:pt>
                <c:pt idx="23">
                  <c:v>6.7</c:v>
                </c:pt>
                <c:pt idx="24">
                  <c:v>5.6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C1A-400A-8E2D-F701E03D80A3}"/>
            </c:ext>
          </c:extLst>
        </c:ser>
        <c:ser>
          <c:idx val="2"/>
          <c:order val="2"/>
          <c:tx>
            <c:strRef>
              <c:f>Solver!$H$63</c:f>
              <c:strCache>
                <c:ptCount val="1"/>
                <c:pt idx="0">
                  <c:v>Virginica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Solver!$I$63:$I$87</c:f>
              <c:numCache>
                <c:formatCode>General</c:formatCode>
                <c:ptCount val="25"/>
                <c:pt idx="0">
                  <c:v>5.6999999999999993</c:v>
                </c:pt>
                <c:pt idx="1">
                  <c:v>8.7999999999999989</c:v>
                </c:pt>
                <c:pt idx="2">
                  <c:v>7.2</c:v>
                </c:pt>
                <c:pt idx="3">
                  <c:v>5.7</c:v>
                </c:pt>
                <c:pt idx="4">
                  <c:v>7.2000000000000011</c:v>
                </c:pt>
                <c:pt idx="5">
                  <c:v>7.0000000000000018</c:v>
                </c:pt>
                <c:pt idx="6">
                  <c:v>6.3999999999999995</c:v>
                </c:pt>
                <c:pt idx="7">
                  <c:v>9.6999999999999993</c:v>
                </c:pt>
                <c:pt idx="8">
                  <c:v>6.2</c:v>
                </c:pt>
                <c:pt idx="9">
                  <c:v>6.3999999999999995</c:v>
                </c:pt>
                <c:pt idx="10">
                  <c:v>6.6000000000000005</c:v>
                </c:pt>
                <c:pt idx="11">
                  <c:v>5.2</c:v>
                </c:pt>
                <c:pt idx="12">
                  <c:v>8.1999999999999993</c:v>
                </c:pt>
                <c:pt idx="13">
                  <c:v>8.7999999999999989</c:v>
                </c:pt>
                <c:pt idx="14">
                  <c:v>8.5</c:v>
                </c:pt>
                <c:pt idx="15">
                  <c:v>8.8999999999999986</c:v>
                </c:pt>
                <c:pt idx="16">
                  <c:v>8.7999999999999989</c:v>
                </c:pt>
                <c:pt idx="17">
                  <c:v>7.3000000000000007</c:v>
                </c:pt>
                <c:pt idx="18">
                  <c:v>6.2</c:v>
                </c:pt>
                <c:pt idx="19">
                  <c:v>7.1</c:v>
                </c:pt>
                <c:pt idx="20">
                  <c:v>6.9</c:v>
                </c:pt>
                <c:pt idx="21">
                  <c:v>7.1</c:v>
                </c:pt>
                <c:pt idx="22">
                  <c:v>7.1000000000000005</c:v>
                </c:pt>
                <c:pt idx="23">
                  <c:v>7.1000000000000014</c:v>
                </c:pt>
                <c:pt idx="24">
                  <c:v>5.6999999999999993</c:v>
                </c:pt>
              </c:numCache>
            </c:numRef>
          </c:xVal>
          <c:yVal>
            <c:numRef>
              <c:f>Solver!$J$63:$J$87</c:f>
              <c:numCache>
                <c:formatCode>General</c:formatCode>
                <c:ptCount val="25"/>
                <c:pt idx="0">
                  <c:v>7.5</c:v>
                </c:pt>
                <c:pt idx="1">
                  <c:v>8</c:v>
                </c:pt>
                <c:pt idx="2">
                  <c:v>7.3999999999999995</c:v>
                </c:pt>
                <c:pt idx="3">
                  <c:v>6.9</c:v>
                </c:pt>
                <c:pt idx="4">
                  <c:v>7.6</c:v>
                </c:pt>
                <c:pt idx="5">
                  <c:v>7.8000000000000007</c:v>
                </c:pt>
                <c:pt idx="6">
                  <c:v>6.6</c:v>
                </c:pt>
                <c:pt idx="7">
                  <c:v>9.1999999999999993</c:v>
                </c:pt>
                <c:pt idx="8">
                  <c:v>7.6</c:v>
                </c:pt>
                <c:pt idx="9">
                  <c:v>6.6</c:v>
                </c:pt>
                <c:pt idx="10">
                  <c:v>7.5</c:v>
                </c:pt>
                <c:pt idx="11">
                  <c:v>6.2</c:v>
                </c:pt>
                <c:pt idx="12">
                  <c:v>7.6</c:v>
                </c:pt>
                <c:pt idx="13">
                  <c:v>8</c:v>
                </c:pt>
                <c:pt idx="14">
                  <c:v>8.4</c:v>
                </c:pt>
                <c:pt idx="15">
                  <c:v>8.1</c:v>
                </c:pt>
                <c:pt idx="16">
                  <c:v>8</c:v>
                </c:pt>
                <c:pt idx="17">
                  <c:v>6.5</c:v>
                </c:pt>
                <c:pt idx="18">
                  <c:v>7.6</c:v>
                </c:pt>
                <c:pt idx="19">
                  <c:v>7.6999999999999993</c:v>
                </c:pt>
                <c:pt idx="20">
                  <c:v>6.9</c:v>
                </c:pt>
                <c:pt idx="21">
                  <c:v>6.6</c:v>
                </c:pt>
                <c:pt idx="22">
                  <c:v>8</c:v>
                </c:pt>
                <c:pt idx="23">
                  <c:v>7.5</c:v>
                </c:pt>
                <c:pt idx="24">
                  <c:v>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C1A-400A-8E2D-F701E03D80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1331872"/>
        <c:axId val="721329904"/>
      </c:scatterChart>
      <c:valAx>
        <c:axId val="721331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R"/>
          </a:p>
        </c:txPr>
        <c:crossAx val="721329904"/>
        <c:crosses val="autoZero"/>
        <c:crossBetween val="midCat"/>
      </c:valAx>
      <c:valAx>
        <c:axId val="721329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R"/>
          </a:p>
        </c:txPr>
        <c:crossAx val="721331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Solver!$H$13</c:f>
              <c:strCache>
                <c:ptCount val="1"/>
                <c:pt idx="0">
                  <c:v>Setosa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Solver!$I$13:$I$37</c:f>
              <c:numCache>
                <c:formatCode>General</c:formatCode>
                <c:ptCount val="25"/>
                <c:pt idx="0">
                  <c:v>3.2</c:v>
                </c:pt>
                <c:pt idx="1">
                  <c:v>3.0999999999999996</c:v>
                </c:pt>
                <c:pt idx="2">
                  <c:v>2.5999999999999992</c:v>
                </c:pt>
                <c:pt idx="3">
                  <c:v>2.7999999999999994</c:v>
                </c:pt>
                <c:pt idx="4">
                  <c:v>2.5999999999999996</c:v>
                </c:pt>
                <c:pt idx="5">
                  <c:v>2.5</c:v>
                </c:pt>
                <c:pt idx="6">
                  <c:v>2.5</c:v>
                </c:pt>
                <c:pt idx="7">
                  <c:v>2.4000000000000008</c:v>
                </c:pt>
                <c:pt idx="8">
                  <c:v>2.9</c:v>
                </c:pt>
                <c:pt idx="9">
                  <c:v>2.6</c:v>
                </c:pt>
                <c:pt idx="10">
                  <c:v>3.0999999999999996</c:v>
                </c:pt>
                <c:pt idx="11">
                  <c:v>2.9</c:v>
                </c:pt>
                <c:pt idx="12">
                  <c:v>2.2999999999999998</c:v>
                </c:pt>
                <c:pt idx="13">
                  <c:v>3.5</c:v>
                </c:pt>
                <c:pt idx="14">
                  <c:v>2.8000000000000003</c:v>
                </c:pt>
                <c:pt idx="15">
                  <c:v>2.6999999999999997</c:v>
                </c:pt>
                <c:pt idx="16">
                  <c:v>2.9</c:v>
                </c:pt>
                <c:pt idx="17">
                  <c:v>3.2</c:v>
                </c:pt>
                <c:pt idx="18">
                  <c:v>2.8</c:v>
                </c:pt>
                <c:pt idx="19">
                  <c:v>2.2999999999999998</c:v>
                </c:pt>
                <c:pt idx="20">
                  <c:v>2.5</c:v>
                </c:pt>
                <c:pt idx="21">
                  <c:v>2.4999999999999996</c:v>
                </c:pt>
                <c:pt idx="22">
                  <c:v>2.5999999999999996</c:v>
                </c:pt>
                <c:pt idx="23">
                  <c:v>3.0999999999999996</c:v>
                </c:pt>
                <c:pt idx="24">
                  <c:v>2.8999999999999995</c:v>
                </c:pt>
              </c:numCache>
            </c:numRef>
          </c:xVal>
          <c:yVal>
            <c:numRef>
              <c:f>Solver!$J$13:$J$37</c:f>
              <c:numCache>
                <c:formatCode>General</c:formatCode>
                <c:ptCount val="25"/>
                <c:pt idx="0">
                  <c:v>1.6</c:v>
                </c:pt>
                <c:pt idx="1">
                  <c:v>1.5</c:v>
                </c:pt>
                <c:pt idx="2">
                  <c:v>1.5999999999999999</c:v>
                </c:pt>
                <c:pt idx="3">
                  <c:v>1.5999999999999999</c:v>
                </c:pt>
                <c:pt idx="4">
                  <c:v>1.5</c:v>
                </c:pt>
                <c:pt idx="5">
                  <c:v>1.6</c:v>
                </c:pt>
                <c:pt idx="6">
                  <c:v>2.2000000000000002</c:v>
                </c:pt>
                <c:pt idx="7">
                  <c:v>1.7000000000000002</c:v>
                </c:pt>
                <c:pt idx="8">
                  <c:v>1.7</c:v>
                </c:pt>
                <c:pt idx="9">
                  <c:v>1.5</c:v>
                </c:pt>
                <c:pt idx="10">
                  <c:v>1.5</c:v>
                </c:pt>
                <c:pt idx="11">
                  <c:v>1.5999999999999999</c:v>
                </c:pt>
                <c:pt idx="12">
                  <c:v>1.5</c:v>
                </c:pt>
                <c:pt idx="13">
                  <c:v>1.9</c:v>
                </c:pt>
                <c:pt idx="14">
                  <c:v>2</c:v>
                </c:pt>
                <c:pt idx="15">
                  <c:v>1.7</c:v>
                </c:pt>
                <c:pt idx="16">
                  <c:v>1.7</c:v>
                </c:pt>
                <c:pt idx="17">
                  <c:v>1.6</c:v>
                </c:pt>
                <c:pt idx="18">
                  <c:v>1.4</c:v>
                </c:pt>
                <c:pt idx="19">
                  <c:v>1.7</c:v>
                </c:pt>
                <c:pt idx="20">
                  <c:v>1.8</c:v>
                </c:pt>
                <c:pt idx="21">
                  <c:v>1.5999999999999999</c:v>
                </c:pt>
                <c:pt idx="22">
                  <c:v>1.5</c:v>
                </c:pt>
                <c:pt idx="23">
                  <c:v>2.1</c:v>
                </c:pt>
                <c:pt idx="24">
                  <c:v>1.7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9F-4663-A68C-D6B8BE7B6196}"/>
            </c:ext>
          </c:extLst>
        </c:ser>
        <c:ser>
          <c:idx val="1"/>
          <c:order val="1"/>
          <c:tx>
            <c:strRef>
              <c:f>Solver!$H$38</c:f>
              <c:strCache>
                <c:ptCount val="1"/>
                <c:pt idx="0">
                  <c:v>Versicolor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Solver!$I$38:$I$62</c:f>
              <c:numCache>
                <c:formatCode>General</c:formatCode>
                <c:ptCount val="25"/>
                <c:pt idx="0">
                  <c:v>5.9</c:v>
                </c:pt>
                <c:pt idx="1">
                  <c:v>5.6</c:v>
                </c:pt>
                <c:pt idx="2">
                  <c:v>6</c:v>
                </c:pt>
                <c:pt idx="3">
                  <c:v>6.3</c:v>
                </c:pt>
                <c:pt idx="4">
                  <c:v>6.2999999999999989</c:v>
                </c:pt>
                <c:pt idx="5">
                  <c:v>5</c:v>
                </c:pt>
                <c:pt idx="6">
                  <c:v>6.1</c:v>
                </c:pt>
                <c:pt idx="7">
                  <c:v>6.1000000000000005</c:v>
                </c:pt>
                <c:pt idx="8">
                  <c:v>5</c:v>
                </c:pt>
                <c:pt idx="9">
                  <c:v>5.6000000000000005</c:v>
                </c:pt>
                <c:pt idx="10">
                  <c:v>5.7</c:v>
                </c:pt>
                <c:pt idx="11">
                  <c:v>7.1000000000000005</c:v>
                </c:pt>
                <c:pt idx="12">
                  <c:v>7.1000000000000005</c:v>
                </c:pt>
                <c:pt idx="13">
                  <c:v>6.2</c:v>
                </c:pt>
                <c:pt idx="14">
                  <c:v>7.1000000000000005</c:v>
                </c:pt>
                <c:pt idx="15">
                  <c:v>6.8</c:v>
                </c:pt>
                <c:pt idx="16">
                  <c:v>6.8000000000000007</c:v>
                </c:pt>
                <c:pt idx="17">
                  <c:v>5.7</c:v>
                </c:pt>
                <c:pt idx="18">
                  <c:v>5.9</c:v>
                </c:pt>
                <c:pt idx="19">
                  <c:v>7</c:v>
                </c:pt>
                <c:pt idx="20">
                  <c:v>5.5</c:v>
                </c:pt>
                <c:pt idx="21">
                  <c:v>6</c:v>
                </c:pt>
                <c:pt idx="22">
                  <c:v>5.5</c:v>
                </c:pt>
                <c:pt idx="23">
                  <c:v>6.9999999999999991</c:v>
                </c:pt>
                <c:pt idx="24">
                  <c:v>6.5000000000000009</c:v>
                </c:pt>
              </c:numCache>
            </c:numRef>
          </c:xVal>
          <c:yVal>
            <c:numRef>
              <c:f>Solver!$J$38:$J$62</c:f>
              <c:numCache>
                <c:formatCode>General</c:formatCode>
                <c:ptCount val="25"/>
                <c:pt idx="0">
                  <c:v>5.3</c:v>
                </c:pt>
                <c:pt idx="1">
                  <c:v>6</c:v>
                </c:pt>
                <c:pt idx="2">
                  <c:v>5.3</c:v>
                </c:pt>
                <c:pt idx="3">
                  <c:v>5.6</c:v>
                </c:pt>
                <c:pt idx="4">
                  <c:v>6</c:v>
                </c:pt>
                <c:pt idx="5">
                  <c:v>4.3</c:v>
                </c:pt>
                <c:pt idx="6">
                  <c:v>6.3000000000000007</c:v>
                </c:pt>
                <c:pt idx="7">
                  <c:v>5.6000000000000005</c:v>
                </c:pt>
                <c:pt idx="8">
                  <c:v>4.3</c:v>
                </c:pt>
                <c:pt idx="9">
                  <c:v>5.7</c:v>
                </c:pt>
                <c:pt idx="10">
                  <c:v>6.6</c:v>
                </c:pt>
                <c:pt idx="11">
                  <c:v>5.7</c:v>
                </c:pt>
                <c:pt idx="12">
                  <c:v>5.7</c:v>
                </c:pt>
                <c:pt idx="13">
                  <c:v>6</c:v>
                </c:pt>
                <c:pt idx="14">
                  <c:v>5.7</c:v>
                </c:pt>
                <c:pt idx="15">
                  <c:v>5</c:v>
                </c:pt>
                <c:pt idx="16">
                  <c:v>6.1</c:v>
                </c:pt>
                <c:pt idx="17">
                  <c:v>5.3999999999999995</c:v>
                </c:pt>
                <c:pt idx="18">
                  <c:v>5.3</c:v>
                </c:pt>
                <c:pt idx="19">
                  <c:v>6</c:v>
                </c:pt>
                <c:pt idx="20">
                  <c:v>4.5</c:v>
                </c:pt>
                <c:pt idx="21">
                  <c:v>5.3</c:v>
                </c:pt>
                <c:pt idx="22">
                  <c:v>6.1</c:v>
                </c:pt>
                <c:pt idx="23">
                  <c:v>6.7</c:v>
                </c:pt>
                <c:pt idx="24">
                  <c:v>5.6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B9F-4663-A68C-D6B8BE7B6196}"/>
            </c:ext>
          </c:extLst>
        </c:ser>
        <c:ser>
          <c:idx val="2"/>
          <c:order val="2"/>
          <c:tx>
            <c:strRef>
              <c:f>Solver!$H$63</c:f>
              <c:strCache>
                <c:ptCount val="1"/>
                <c:pt idx="0">
                  <c:v>Virginica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Solver!$I$63:$I$87</c:f>
              <c:numCache>
                <c:formatCode>General</c:formatCode>
                <c:ptCount val="25"/>
                <c:pt idx="0">
                  <c:v>5.6999999999999993</c:v>
                </c:pt>
                <c:pt idx="1">
                  <c:v>8.7999999999999989</c:v>
                </c:pt>
                <c:pt idx="2">
                  <c:v>7.2</c:v>
                </c:pt>
                <c:pt idx="3">
                  <c:v>5.7</c:v>
                </c:pt>
                <c:pt idx="4">
                  <c:v>7.2000000000000011</c:v>
                </c:pt>
                <c:pt idx="5">
                  <c:v>7.0000000000000018</c:v>
                </c:pt>
                <c:pt idx="6">
                  <c:v>6.3999999999999995</c:v>
                </c:pt>
                <c:pt idx="7">
                  <c:v>9.6999999999999993</c:v>
                </c:pt>
                <c:pt idx="8">
                  <c:v>6.2</c:v>
                </c:pt>
                <c:pt idx="9">
                  <c:v>6.3999999999999995</c:v>
                </c:pt>
                <c:pt idx="10">
                  <c:v>6.6000000000000005</c:v>
                </c:pt>
                <c:pt idx="11">
                  <c:v>5.2</c:v>
                </c:pt>
                <c:pt idx="12">
                  <c:v>8.1999999999999993</c:v>
                </c:pt>
                <c:pt idx="13">
                  <c:v>8.7999999999999989</c:v>
                </c:pt>
                <c:pt idx="14">
                  <c:v>8.5</c:v>
                </c:pt>
                <c:pt idx="15">
                  <c:v>8.8999999999999986</c:v>
                </c:pt>
                <c:pt idx="16">
                  <c:v>8.7999999999999989</c:v>
                </c:pt>
                <c:pt idx="17">
                  <c:v>7.3000000000000007</c:v>
                </c:pt>
                <c:pt idx="18">
                  <c:v>6.2</c:v>
                </c:pt>
                <c:pt idx="19">
                  <c:v>7.1</c:v>
                </c:pt>
                <c:pt idx="20">
                  <c:v>6.9</c:v>
                </c:pt>
                <c:pt idx="21">
                  <c:v>7.1</c:v>
                </c:pt>
                <c:pt idx="22">
                  <c:v>7.1000000000000005</c:v>
                </c:pt>
                <c:pt idx="23">
                  <c:v>7.1000000000000014</c:v>
                </c:pt>
                <c:pt idx="24">
                  <c:v>5.6999999999999993</c:v>
                </c:pt>
              </c:numCache>
            </c:numRef>
          </c:xVal>
          <c:yVal>
            <c:numRef>
              <c:f>Solver!$J$63:$J$87</c:f>
              <c:numCache>
                <c:formatCode>General</c:formatCode>
                <c:ptCount val="25"/>
                <c:pt idx="0">
                  <c:v>7.5</c:v>
                </c:pt>
                <c:pt idx="1">
                  <c:v>8</c:v>
                </c:pt>
                <c:pt idx="2">
                  <c:v>7.3999999999999995</c:v>
                </c:pt>
                <c:pt idx="3">
                  <c:v>6.9</c:v>
                </c:pt>
                <c:pt idx="4">
                  <c:v>7.6</c:v>
                </c:pt>
                <c:pt idx="5">
                  <c:v>7.8000000000000007</c:v>
                </c:pt>
                <c:pt idx="6">
                  <c:v>6.6</c:v>
                </c:pt>
                <c:pt idx="7">
                  <c:v>9.1999999999999993</c:v>
                </c:pt>
                <c:pt idx="8">
                  <c:v>7.6</c:v>
                </c:pt>
                <c:pt idx="9">
                  <c:v>6.6</c:v>
                </c:pt>
                <c:pt idx="10">
                  <c:v>7.5</c:v>
                </c:pt>
                <c:pt idx="11">
                  <c:v>6.2</c:v>
                </c:pt>
                <c:pt idx="12">
                  <c:v>7.6</c:v>
                </c:pt>
                <c:pt idx="13">
                  <c:v>8</c:v>
                </c:pt>
                <c:pt idx="14">
                  <c:v>8.4</c:v>
                </c:pt>
                <c:pt idx="15">
                  <c:v>8.1</c:v>
                </c:pt>
                <c:pt idx="16">
                  <c:v>8</c:v>
                </c:pt>
                <c:pt idx="17">
                  <c:v>6.5</c:v>
                </c:pt>
                <c:pt idx="18">
                  <c:v>7.6</c:v>
                </c:pt>
                <c:pt idx="19">
                  <c:v>7.6999999999999993</c:v>
                </c:pt>
                <c:pt idx="20">
                  <c:v>6.9</c:v>
                </c:pt>
                <c:pt idx="21">
                  <c:v>6.6</c:v>
                </c:pt>
                <c:pt idx="22">
                  <c:v>8</c:v>
                </c:pt>
                <c:pt idx="23">
                  <c:v>7.5</c:v>
                </c:pt>
                <c:pt idx="24">
                  <c:v>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B9F-4663-A68C-D6B8BE7B6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1331872"/>
        <c:axId val="721329904"/>
      </c:scatterChart>
      <c:valAx>
        <c:axId val="721331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R"/>
          </a:p>
        </c:txPr>
        <c:crossAx val="721329904"/>
        <c:crosses val="autoZero"/>
        <c:crossBetween val="midCat"/>
      </c:valAx>
      <c:valAx>
        <c:axId val="721329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R"/>
          </a:p>
        </c:txPr>
        <c:crossAx val="721331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104774</xdr:colOff>
      <xdr:row>23</xdr:row>
      <xdr:rowOff>142874</xdr:rowOff>
    </xdr:from>
    <xdr:to>
      <xdr:col>23</xdr:col>
      <xdr:colOff>514349</xdr:colOff>
      <xdr:row>46</xdr:row>
      <xdr:rowOff>28574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06C1A07-DB0A-46FF-B510-DF741049F1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273983</xdr:colOff>
      <xdr:row>13</xdr:row>
      <xdr:rowOff>116542</xdr:rowOff>
    </xdr:from>
    <xdr:to>
      <xdr:col>14</xdr:col>
      <xdr:colOff>52668</xdr:colOff>
      <xdr:row>32</xdr:row>
      <xdr:rowOff>105896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E9B5339-7B13-4D7A-8E6C-A28ABAEF50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76199</xdr:colOff>
      <xdr:row>46</xdr:row>
      <xdr:rowOff>28575</xdr:rowOff>
    </xdr:from>
    <xdr:to>
      <xdr:col>23</xdr:col>
      <xdr:colOff>476250</xdr:colOff>
      <xdr:row>65</xdr:row>
      <xdr:rowOff>123824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B3544A2-F3DD-4F42-A29A-A55933FF4E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276224</xdr:colOff>
      <xdr:row>27</xdr:row>
      <xdr:rowOff>19050</xdr:rowOff>
    </xdr:from>
    <xdr:to>
      <xdr:col>22</xdr:col>
      <xdr:colOff>304799</xdr:colOff>
      <xdr:row>35</xdr:row>
      <xdr:rowOff>104775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31B401F3-B58C-49D9-9382-E81C744D1E77}"/>
            </a:ext>
          </a:extLst>
        </xdr:cNvPr>
        <xdr:cNvSpPr/>
      </xdr:nvSpPr>
      <xdr:spPr>
        <a:xfrm>
          <a:off x="11039474" y="5238750"/>
          <a:ext cx="1628775" cy="160972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19</xdr:col>
      <xdr:colOff>285750</xdr:colOff>
      <xdr:row>31</xdr:row>
      <xdr:rowOff>152400</xdr:rowOff>
    </xdr:from>
    <xdr:to>
      <xdr:col>21</xdr:col>
      <xdr:colOff>47625</xdr:colOff>
      <xdr:row>37</xdr:row>
      <xdr:rowOff>114300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4CF0B41C-8F8F-4151-9C7D-E34211FE3AE1}"/>
            </a:ext>
          </a:extLst>
        </xdr:cNvPr>
        <xdr:cNvSpPr/>
      </xdr:nvSpPr>
      <xdr:spPr>
        <a:xfrm>
          <a:off x="10439400" y="6134100"/>
          <a:ext cx="1171575" cy="111442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0.14292</cdr:x>
      <cdr:y>0.33033</cdr:y>
    </cdr:from>
    <cdr:to>
      <cdr:x>0.93047</cdr:x>
      <cdr:y>0.81586</cdr:y>
    </cdr:to>
    <cdr:grpSp>
      <cdr:nvGrpSpPr>
        <cdr:cNvPr id="9" name="Group 8">
          <a:extLst xmlns:a="http://schemas.openxmlformats.org/drawingml/2006/main">
            <a:ext uri="{FF2B5EF4-FFF2-40B4-BE49-F238E27FC236}">
              <a16:creationId xmlns:a16="http://schemas.microsoft.com/office/drawing/2014/main" id="{9956D68C-5526-4A62-9337-098F87E4C8E2}"/>
            </a:ext>
          </a:extLst>
        </cdr:cNvPr>
        <cdr:cNvGrpSpPr/>
      </cdr:nvGrpSpPr>
      <cdr:grpSpPr>
        <a:xfrm xmlns:a="http://schemas.openxmlformats.org/drawingml/2006/main" rot="20904433">
          <a:off x="891340" y="1413286"/>
          <a:ext cx="4911661" cy="2077294"/>
          <a:chOff x="1057276" y="1885951"/>
          <a:chExt cx="4943475" cy="2076451"/>
        </a:xfrm>
      </cdr:grpSpPr>
      <cdr:cxnSp macro="">
        <cdr:nvCxnSpPr>
          <cdr:cNvPr id="3" name="Straight Arrow Connector 2">
            <a:extLst xmlns:a="http://schemas.openxmlformats.org/drawingml/2006/main">
              <a:ext uri="{FF2B5EF4-FFF2-40B4-BE49-F238E27FC236}">
                <a16:creationId xmlns:a16="http://schemas.microsoft.com/office/drawing/2014/main" id="{415C1E6D-1C57-474D-A426-2920C562B532}"/>
              </a:ext>
            </a:extLst>
          </cdr:cNvPr>
          <cdr:cNvCxnSpPr/>
        </cdr:nvCxnSpPr>
        <cdr:spPr>
          <a:xfrm xmlns:a="http://schemas.openxmlformats.org/drawingml/2006/main" rot="718795" flipH="1" flipV="1">
            <a:off x="2230661" y="2466638"/>
            <a:ext cx="528776" cy="754622"/>
          </a:xfrm>
          <a:prstGeom xmlns:a="http://schemas.openxmlformats.org/drawingml/2006/main" prst="straightConnector1">
            <a:avLst/>
          </a:prstGeom>
          <a:ln xmlns:a="http://schemas.openxmlformats.org/drawingml/2006/main">
            <a:tailEnd type="triangle"/>
          </a:ln>
        </cdr:spPr>
        <cdr:style>
          <a:lnRef xmlns:a="http://schemas.openxmlformats.org/drawingml/2006/main" idx="1">
            <a:schemeClr val="dk1"/>
          </a:lnRef>
          <a:fillRef xmlns:a="http://schemas.openxmlformats.org/drawingml/2006/main" idx="0">
            <a:schemeClr val="dk1"/>
          </a:fillRef>
          <a:effectRef xmlns:a="http://schemas.openxmlformats.org/drawingml/2006/main" idx="0">
            <a:schemeClr val="dk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6" name="Straight Connector 5">
            <a:extLst xmlns:a="http://schemas.openxmlformats.org/drawingml/2006/main">
              <a:ext uri="{FF2B5EF4-FFF2-40B4-BE49-F238E27FC236}">
                <a16:creationId xmlns:a16="http://schemas.microsoft.com/office/drawing/2014/main" id="{C6218D4D-9063-4A48-A4AF-791A86D8DA39}"/>
              </a:ext>
            </a:extLst>
          </cdr:cNvPr>
          <cdr:cNvCxnSpPr/>
        </cdr:nvCxnSpPr>
        <cdr:spPr>
          <a:xfrm xmlns:a="http://schemas.openxmlformats.org/drawingml/2006/main" flipV="1">
            <a:off x="1057276" y="1885951"/>
            <a:ext cx="4943475" cy="2076451"/>
          </a:xfrm>
          <a:prstGeom xmlns:a="http://schemas.openxmlformats.org/drawingml/2006/main" prst="line">
            <a:avLst/>
          </a:prstGeom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</cdr:grp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0.42795</cdr:x>
      <cdr:y>0.17468</cdr:y>
    </cdr:from>
    <cdr:to>
      <cdr:x>0.77594</cdr:x>
      <cdr:y>0.73545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4D81AE39-555C-4D1A-8ED8-2D7AA13F9A72}"/>
            </a:ext>
          </a:extLst>
        </cdr:cNvPr>
        <cdr:cNvCxnSpPr/>
      </cdr:nvCxnSpPr>
      <cdr:spPr>
        <a:xfrm xmlns:a="http://schemas.openxmlformats.org/drawingml/2006/main">
          <a:off x="2710716" y="628919"/>
          <a:ext cx="2204184" cy="2019031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0.56264</cdr:x>
      <cdr:y>0.22401</cdr:y>
    </cdr:from>
    <cdr:to>
      <cdr:x>0.65059</cdr:x>
      <cdr:y>0.3899</cdr:y>
    </cdr:to>
    <cdr:cxnSp macro="">
      <cdr:nvCxnSpPr>
        <cdr:cNvPr id="5" name="Straight Arrow Connector 4">
          <a:extLst xmlns:a="http://schemas.openxmlformats.org/drawingml/2006/main">
            <a:ext uri="{FF2B5EF4-FFF2-40B4-BE49-F238E27FC236}">
              <a16:creationId xmlns:a16="http://schemas.microsoft.com/office/drawing/2014/main" id="{D7F25CC1-19FD-4F41-9137-1506E05E5A69}"/>
            </a:ext>
          </a:extLst>
        </cdr:cNvPr>
        <cdr:cNvCxnSpPr/>
      </cdr:nvCxnSpPr>
      <cdr:spPr>
        <a:xfrm xmlns:a="http://schemas.openxmlformats.org/drawingml/2006/main" flipV="1">
          <a:off x="3563824" y="806540"/>
          <a:ext cx="557073" cy="597259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76199</xdr:colOff>
      <xdr:row>46</xdr:row>
      <xdr:rowOff>28575</xdr:rowOff>
    </xdr:from>
    <xdr:to>
      <xdr:col>22</xdr:col>
      <xdr:colOff>476250</xdr:colOff>
      <xdr:row>65</xdr:row>
      <xdr:rowOff>123824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C118871-7B0E-4F58-A55C-B8CF85E268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1"/>
  <sheetViews>
    <sheetView tabSelected="1" workbookViewId="0">
      <selection activeCell="K3" sqref="K3"/>
    </sheetView>
  </sheetViews>
  <sheetFormatPr baseColWidth="10" defaultColWidth="8.83203125" defaultRowHeight="15"/>
  <cols>
    <col min="1" max="1" width="7.6640625" bestFit="1" customWidth="1"/>
    <col min="2" max="2" width="8.6640625" bestFit="1" customWidth="1"/>
    <col min="3" max="3" width="7" bestFit="1" customWidth="1"/>
    <col min="4" max="4" width="8.5" bestFit="1" customWidth="1"/>
    <col min="5" max="5" width="15.1640625" customWidth="1"/>
    <col min="6" max="8" width="2" bestFit="1" customWidth="1"/>
    <col min="9" max="9" width="18.5" bestFit="1" customWidth="1"/>
  </cols>
  <sheetData>
    <row r="1" spans="1:9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127" t="s">
        <v>8</v>
      </c>
      <c r="G1" s="127"/>
      <c r="H1" s="127"/>
      <c r="I1" s="158" t="s">
        <v>71</v>
      </c>
    </row>
    <row r="2" spans="1:9">
      <c r="A2" s="1">
        <v>5.0999999999999996</v>
      </c>
      <c r="B2" s="1">
        <v>3.5</v>
      </c>
      <c r="C2" s="1">
        <v>1.4</v>
      </c>
      <c r="D2" s="1">
        <v>0.2</v>
      </c>
      <c r="E2" s="1" t="s">
        <v>0</v>
      </c>
      <c r="F2">
        <f>IF($E2="Setosa",1,0)</f>
        <v>1</v>
      </c>
      <c r="G2">
        <f>IF($E2="Versicolor",1,0)</f>
        <v>0</v>
      </c>
      <c r="H2">
        <f>IF($E2="Virginica",1,0)</f>
        <v>0</v>
      </c>
      <c r="I2">
        <f>_xlfn.IFS(E2="Setosa",1,E2="Versicolor",2,E2="Virginica",3)</f>
        <v>1</v>
      </c>
    </row>
    <row r="3" spans="1:9">
      <c r="A3" s="1">
        <v>4.9000000000000004</v>
      </c>
      <c r="B3" s="1">
        <v>3</v>
      </c>
      <c r="C3" s="1">
        <v>1.4</v>
      </c>
      <c r="D3" s="1">
        <v>0.2</v>
      </c>
      <c r="E3" s="1" t="s">
        <v>0</v>
      </c>
      <c r="F3">
        <f t="shared" ref="F3:F66" si="0">IF($E3="Setosa",1,0)</f>
        <v>1</v>
      </c>
      <c r="G3">
        <f t="shared" ref="G3:G66" si="1">IF($E3="Versicolor",1,0)</f>
        <v>0</v>
      </c>
      <c r="H3">
        <f t="shared" ref="H3:H66" si="2">IF($E3="Virginica",1,0)</f>
        <v>0</v>
      </c>
      <c r="I3">
        <f t="shared" ref="I3:I66" si="3">_xlfn.IFS(E3="Setosa",1,E3="Versicolor",2,E3="Virginica",3)</f>
        <v>1</v>
      </c>
    </row>
    <row r="4" spans="1:9">
      <c r="A4" s="1">
        <v>4.7</v>
      </c>
      <c r="B4" s="1">
        <v>3.2</v>
      </c>
      <c r="C4" s="1">
        <v>1.3</v>
      </c>
      <c r="D4" s="1">
        <v>0.2</v>
      </c>
      <c r="E4" s="1" t="s">
        <v>0</v>
      </c>
      <c r="F4">
        <f t="shared" si="0"/>
        <v>1</v>
      </c>
      <c r="G4">
        <f t="shared" si="1"/>
        <v>0</v>
      </c>
      <c r="H4">
        <f t="shared" si="2"/>
        <v>0</v>
      </c>
      <c r="I4">
        <f t="shared" si="3"/>
        <v>1</v>
      </c>
    </row>
    <row r="5" spans="1:9">
      <c r="A5" s="1">
        <v>4.5999999999999996</v>
      </c>
      <c r="B5" s="1">
        <v>3.1</v>
      </c>
      <c r="C5" s="1">
        <v>1.5</v>
      </c>
      <c r="D5" s="1">
        <v>0.2</v>
      </c>
      <c r="E5" s="1" t="s">
        <v>0</v>
      </c>
      <c r="F5">
        <f t="shared" si="0"/>
        <v>1</v>
      </c>
      <c r="G5">
        <f t="shared" si="1"/>
        <v>0</v>
      </c>
      <c r="H5">
        <f t="shared" si="2"/>
        <v>0</v>
      </c>
      <c r="I5">
        <f t="shared" si="3"/>
        <v>1</v>
      </c>
    </row>
    <row r="6" spans="1:9">
      <c r="A6" s="1">
        <v>5</v>
      </c>
      <c r="B6" s="1">
        <v>3.6</v>
      </c>
      <c r="C6" s="1">
        <v>1.4</v>
      </c>
      <c r="D6" s="1">
        <v>0.2</v>
      </c>
      <c r="E6" s="1" t="s">
        <v>0</v>
      </c>
      <c r="F6">
        <f t="shared" si="0"/>
        <v>1</v>
      </c>
      <c r="G6">
        <f t="shared" si="1"/>
        <v>0</v>
      </c>
      <c r="H6">
        <f t="shared" si="2"/>
        <v>0</v>
      </c>
      <c r="I6">
        <f t="shared" si="3"/>
        <v>1</v>
      </c>
    </row>
    <row r="7" spans="1:9">
      <c r="A7" s="1">
        <v>5.4</v>
      </c>
      <c r="B7" s="1">
        <v>3.9</v>
      </c>
      <c r="C7" s="1">
        <v>1.7</v>
      </c>
      <c r="D7" s="1">
        <v>0.4</v>
      </c>
      <c r="E7" s="1" t="s">
        <v>0</v>
      </c>
      <c r="F7">
        <f t="shared" si="0"/>
        <v>1</v>
      </c>
      <c r="G7">
        <f t="shared" si="1"/>
        <v>0</v>
      </c>
      <c r="H7">
        <f t="shared" si="2"/>
        <v>0</v>
      </c>
      <c r="I7">
        <f t="shared" si="3"/>
        <v>1</v>
      </c>
    </row>
    <row r="8" spans="1:9">
      <c r="A8" s="1">
        <v>4.5999999999999996</v>
      </c>
      <c r="B8" s="1">
        <v>3.4</v>
      </c>
      <c r="C8" s="1">
        <v>1.4</v>
      </c>
      <c r="D8" s="1">
        <v>0.3</v>
      </c>
      <c r="E8" s="1" t="s">
        <v>0</v>
      </c>
      <c r="F8">
        <f t="shared" si="0"/>
        <v>1</v>
      </c>
      <c r="G8">
        <f t="shared" si="1"/>
        <v>0</v>
      </c>
      <c r="H8">
        <f t="shared" si="2"/>
        <v>0</v>
      </c>
      <c r="I8">
        <f t="shared" si="3"/>
        <v>1</v>
      </c>
    </row>
    <row r="9" spans="1:9">
      <c r="A9" s="1">
        <v>5</v>
      </c>
      <c r="B9" s="1">
        <v>3.4</v>
      </c>
      <c r="C9" s="1">
        <v>1.5</v>
      </c>
      <c r="D9" s="1">
        <v>0.2</v>
      </c>
      <c r="E9" s="1" t="s">
        <v>0</v>
      </c>
      <c r="F9">
        <f t="shared" si="0"/>
        <v>1</v>
      </c>
      <c r="G9">
        <f t="shared" si="1"/>
        <v>0</v>
      </c>
      <c r="H9">
        <f t="shared" si="2"/>
        <v>0</v>
      </c>
      <c r="I9">
        <f t="shared" si="3"/>
        <v>1</v>
      </c>
    </row>
    <row r="10" spans="1:9">
      <c r="A10" s="1">
        <v>4.4000000000000004</v>
      </c>
      <c r="B10" s="1">
        <v>2.9</v>
      </c>
      <c r="C10" s="1">
        <v>1.4</v>
      </c>
      <c r="D10" s="1">
        <v>0.2</v>
      </c>
      <c r="E10" s="1" t="s">
        <v>0</v>
      </c>
      <c r="F10">
        <f t="shared" si="0"/>
        <v>1</v>
      </c>
      <c r="G10">
        <f t="shared" si="1"/>
        <v>0</v>
      </c>
      <c r="H10">
        <f t="shared" si="2"/>
        <v>0</v>
      </c>
      <c r="I10">
        <f t="shared" si="3"/>
        <v>1</v>
      </c>
    </row>
    <row r="11" spans="1:9">
      <c r="A11" s="1">
        <v>4.9000000000000004</v>
      </c>
      <c r="B11" s="1">
        <v>3.1</v>
      </c>
      <c r="C11" s="1">
        <v>1.5</v>
      </c>
      <c r="D11" s="1">
        <v>0.1</v>
      </c>
      <c r="E11" s="1" t="s">
        <v>0</v>
      </c>
      <c r="F11">
        <f t="shared" si="0"/>
        <v>1</v>
      </c>
      <c r="G11">
        <f t="shared" si="1"/>
        <v>0</v>
      </c>
      <c r="H11">
        <f t="shared" si="2"/>
        <v>0</v>
      </c>
      <c r="I11">
        <f t="shared" si="3"/>
        <v>1</v>
      </c>
    </row>
    <row r="12" spans="1:9">
      <c r="A12" s="1">
        <v>5.4</v>
      </c>
      <c r="B12" s="1">
        <v>3.7</v>
      </c>
      <c r="C12" s="1">
        <v>1.5</v>
      </c>
      <c r="D12" s="1">
        <v>0.2</v>
      </c>
      <c r="E12" s="1" t="s">
        <v>0</v>
      </c>
      <c r="F12">
        <f t="shared" si="0"/>
        <v>1</v>
      </c>
      <c r="G12">
        <f t="shared" si="1"/>
        <v>0</v>
      </c>
      <c r="H12">
        <f t="shared" si="2"/>
        <v>0</v>
      </c>
      <c r="I12">
        <f t="shared" si="3"/>
        <v>1</v>
      </c>
    </row>
    <row r="13" spans="1:9">
      <c r="A13" s="1">
        <v>4.8</v>
      </c>
      <c r="B13" s="1">
        <v>3.4</v>
      </c>
      <c r="C13" s="1">
        <v>1.6</v>
      </c>
      <c r="D13" s="1">
        <v>0.2</v>
      </c>
      <c r="E13" s="1" t="s">
        <v>0</v>
      </c>
      <c r="F13">
        <f t="shared" si="0"/>
        <v>1</v>
      </c>
      <c r="G13">
        <f t="shared" si="1"/>
        <v>0</v>
      </c>
      <c r="H13">
        <f t="shared" si="2"/>
        <v>0</v>
      </c>
      <c r="I13">
        <f t="shared" si="3"/>
        <v>1</v>
      </c>
    </row>
    <row r="14" spans="1:9">
      <c r="A14" s="1">
        <v>4.8</v>
      </c>
      <c r="B14" s="1">
        <v>3</v>
      </c>
      <c r="C14" s="1">
        <v>1.4</v>
      </c>
      <c r="D14" s="1">
        <v>0.1</v>
      </c>
      <c r="E14" s="1" t="s">
        <v>0</v>
      </c>
      <c r="F14">
        <f t="shared" si="0"/>
        <v>1</v>
      </c>
      <c r="G14">
        <f t="shared" si="1"/>
        <v>0</v>
      </c>
      <c r="H14">
        <f t="shared" si="2"/>
        <v>0</v>
      </c>
      <c r="I14">
        <f t="shared" si="3"/>
        <v>1</v>
      </c>
    </row>
    <row r="15" spans="1:9">
      <c r="A15" s="1">
        <v>4.3</v>
      </c>
      <c r="B15" s="1">
        <v>3</v>
      </c>
      <c r="C15" s="1">
        <v>1.1000000000000001</v>
      </c>
      <c r="D15" s="1">
        <v>0.1</v>
      </c>
      <c r="E15" s="1" t="s">
        <v>0</v>
      </c>
      <c r="F15">
        <f t="shared" si="0"/>
        <v>1</v>
      </c>
      <c r="G15">
        <f t="shared" si="1"/>
        <v>0</v>
      </c>
      <c r="H15">
        <f t="shared" si="2"/>
        <v>0</v>
      </c>
      <c r="I15">
        <f t="shared" si="3"/>
        <v>1</v>
      </c>
    </row>
    <row r="16" spans="1:9">
      <c r="A16" s="1">
        <v>5.8</v>
      </c>
      <c r="B16" s="1">
        <v>4</v>
      </c>
      <c r="C16" s="1">
        <v>1.2</v>
      </c>
      <c r="D16" s="1">
        <v>0.2</v>
      </c>
      <c r="E16" s="1" t="s">
        <v>0</v>
      </c>
      <c r="F16">
        <f t="shared" si="0"/>
        <v>1</v>
      </c>
      <c r="G16">
        <f t="shared" si="1"/>
        <v>0</v>
      </c>
      <c r="H16">
        <f t="shared" si="2"/>
        <v>0</v>
      </c>
      <c r="I16">
        <f t="shared" si="3"/>
        <v>1</v>
      </c>
    </row>
    <row r="17" spans="1:9">
      <c r="A17" s="1">
        <v>5.7</v>
      </c>
      <c r="B17" s="1">
        <v>4.4000000000000004</v>
      </c>
      <c r="C17" s="1">
        <v>1.5</v>
      </c>
      <c r="D17" s="1">
        <v>0.4</v>
      </c>
      <c r="E17" s="1" t="s">
        <v>0</v>
      </c>
      <c r="F17">
        <f t="shared" si="0"/>
        <v>1</v>
      </c>
      <c r="G17">
        <f t="shared" si="1"/>
        <v>0</v>
      </c>
      <c r="H17">
        <f t="shared" si="2"/>
        <v>0</v>
      </c>
      <c r="I17">
        <f t="shared" si="3"/>
        <v>1</v>
      </c>
    </row>
    <row r="18" spans="1:9">
      <c r="A18" s="1">
        <v>5.4</v>
      </c>
      <c r="B18" s="1">
        <v>3.9</v>
      </c>
      <c r="C18" s="1">
        <v>1.3</v>
      </c>
      <c r="D18" s="1">
        <v>0.4</v>
      </c>
      <c r="E18" s="1" t="s">
        <v>0</v>
      </c>
      <c r="F18">
        <f t="shared" si="0"/>
        <v>1</v>
      </c>
      <c r="G18">
        <f t="shared" si="1"/>
        <v>0</v>
      </c>
      <c r="H18">
        <f t="shared" si="2"/>
        <v>0</v>
      </c>
      <c r="I18">
        <f t="shared" si="3"/>
        <v>1</v>
      </c>
    </row>
    <row r="19" spans="1:9">
      <c r="A19" s="1">
        <v>5.0999999999999996</v>
      </c>
      <c r="B19" s="1">
        <v>3.5</v>
      </c>
      <c r="C19" s="1">
        <v>1.4</v>
      </c>
      <c r="D19" s="1">
        <v>0.3</v>
      </c>
      <c r="E19" s="1" t="s">
        <v>0</v>
      </c>
      <c r="F19">
        <f t="shared" si="0"/>
        <v>1</v>
      </c>
      <c r="G19">
        <f t="shared" si="1"/>
        <v>0</v>
      </c>
      <c r="H19">
        <f t="shared" si="2"/>
        <v>0</v>
      </c>
      <c r="I19">
        <f t="shared" si="3"/>
        <v>1</v>
      </c>
    </row>
    <row r="20" spans="1:9">
      <c r="A20" s="1">
        <v>5.7</v>
      </c>
      <c r="B20" s="1">
        <v>3.8</v>
      </c>
      <c r="C20" s="1">
        <v>1.7</v>
      </c>
      <c r="D20" s="1">
        <v>0.3</v>
      </c>
      <c r="E20" s="1" t="s">
        <v>0</v>
      </c>
      <c r="F20">
        <f t="shared" si="0"/>
        <v>1</v>
      </c>
      <c r="G20">
        <f t="shared" si="1"/>
        <v>0</v>
      </c>
      <c r="H20">
        <f t="shared" si="2"/>
        <v>0</v>
      </c>
      <c r="I20">
        <f t="shared" si="3"/>
        <v>1</v>
      </c>
    </row>
    <row r="21" spans="1:9">
      <c r="A21" s="1">
        <v>5.0999999999999996</v>
      </c>
      <c r="B21" s="1">
        <v>3.8</v>
      </c>
      <c r="C21" s="1">
        <v>1.5</v>
      </c>
      <c r="D21" s="1">
        <v>0.3</v>
      </c>
      <c r="E21" s="1" t="s">
        <v>0</v>
      </c>
      <c r="F21">
        <f t="shared" si="0"/>
        <v>1</v>
      </c>
      <c r="G21">
        <f t="shared" si="1"/>
        <v>0</v>
      </c>
      <c r="H21">
        <f t="shared" si="2"/>
        <v>0</v>
      </c>
      <c r="I21">
        <f t="shared" si="3"/>
        <v>1</v>
      </c>
    </row>
    <row r="22" spans="1:9">
      <c r="A22" s="1">
        <v>5.4</v>
      </c>
      <c r="B22" s="1">
        <v>3.4</v>
      </c>
      <c r="C22" s="1">
        <v>1.7</v>
      </c>
      <c r="D22" s="1">
        <v>0.2</v>
      </c>
      <c r="E22" s="1" t="s">
        <v>0</v>
      </c>
      <c r="F22">
        <f t="shared" si="0"/>
        <v>1</v>
      </c>
      <c r="G22">
        <f t="shared" si="1"/>
        <v>0</v>
      </c>
      <c r="H22">
        <f t="shared" si="2"/>
        <v>0</v>
      </c>
      <c r="I22">
        <f t="shared" si="3"/>
        <v>1</v>
      </c>
    </row>
    <row r="23" spans="1:9">
      <c r="A23" s="1">
        <v>5.0999999999999996</v>
      </c>
      <c r="B23" s="1">
        <v>3.7</v>
      </c>
      <c r="C23" s="1">
        <v>1.5</v>
      </c>
      <c r="D23" s="1">
        <v>0.4</v>
      </c>
      <c r="E23" s="1" t="s">
        <v>0</v>
      </c>
      <c r="F23">
        <f t="shared" si="0"/>
        <v>1</v>
      </c>
      <c r="G23">
        <f t="shared" si="1"/>
        <v>0</v>
      </c>
      <c r="H23">
        <f t="shared" si="2"/>
        <v>0</v>
      </c>
      <c r="I23">
        <f t="shared" si="3"/>
        <v>1</v>
      </c>
    </row>
    <row r="24" spans="1:9">
      <c r="A24" s="1">
        <v>4.5999999999999996</v>
      </c>
      <c r="B24" s="1">
        <v>3.6</v>
      </c>
      <c r="C24" s="1">
        <v>1</v>
      </c>
      <c r="D24" s="1">
        <v>0.2</v>
      </c>
      <c r="E24" s="1" t="s">
        <v>0</v>
      </c>
      <c r="F24">
        <f t="shared" si="0"/>
        <v>1</v>
      </c>
      <c r="G24">
        <f t="shared" si="1"/>
        <v>0</v>
      </c>
      <c r="H24">
        <f t="shared" si="2"/>
        <v>0</v>
      </c>
      <c r="I24">
        <f t="shared" si="3"/>
        <v>1</v>
      </c>
    </row>
    <row r="25" spans="1:9">
      <c r="A25" s="1">
        <v>5.0999999999999996</v>
      </c>
      <c r="B25" s="1">
        <v>3.3</v>
      </c>
      <c r="C25" s="1">
        <v>1.7</v>
      </c>
      <c r="D25" s="1">
        <v>0.5</v>
      </c>
      <c r="E25" s="1" t="s">
        <v>0</v>
      </c>
      <c r="F25">
        <f t="shared" si="0"/>
        <v>1</v>
      </c>
      <c r="G25">
        <f t="shared" si="1"/>
        <v>0</v>
      </c>
      <c r="H25">
        <f t="shared" si="2"/>
        <v>0</v>
      </c>
      <c r="I25">
        <f t="shared" si="3"/>
        <v>1</v>
      </c>
    </row>
    <row r="26" spans="1:9">
      <c r="A26" s="1">
        <v>4.8</v>
      </c>
      <c r="B26" s="1">
        <v>3.4</v>
      </c>
      <c r="C26" s="1">
        <v>1.9</v>
      </c>
      <c r="D26" s="1">
        <v>0.2</v>
      </c>
      <c r="E26" s="1" t="s">
        <v>0</v>
      </c>
      <c r="F26">
        <f t="shared" si="0"/>
        <v>1</v>
      </c>
      <c r="G26">
        <f t="shared" si="1"/>
        <v>0</v>
      </c>
      <c r="H26">
        <f t="shared" si="2"/>
        <v>0</v>
      </c>
      <c r="I26">
        <f t="shared" si="3"/>
        <v>1</v>
      </c>
    </row>
    <row r="27" spans="1:9">
      <c r="A27" s="1">
        <v>5</v>
      </c>
      <c r="B27" s="1">
        <v>3</v>
      </c>
      <c r="C27" s="1">
        <v>1.6</v>
      </c>
      <c r="D27" s="1">
        <v>0.2</v>
      </c>
      <c r="E27" s="1" t="s">
        <v>0</v>
      </c>
      <c r="F27">
        <f t="shared" si="0"/>
        <v>1</v>
      </c>
      <c r="G27">
        <f t="shared" si="1"/>
        <v>0</v>
      </c>
      <c r="H27">
        <f t="shared" si="2"/>
        <v>0</v>
      </c>
      <c r="I27">
        <f t="shared" si="3"/>
        <v>1</v>
      </c>
    </row>
    <row r="28" spans="1:9">
      <c r="A28" s="1">
        <v>5</v>
      </c>
      <c r="B28" s="1">
        <v>3.4</v>
      </c>
      <c r="C28" s="1">
        <v>1.6</v>
      </c>
      <c r="D28" s="1">
        <v>0.4</v>
      </c>
      <c r="E28" s="1" t="s">
        <v>0</v>
      </c>
      <c r="F28">
        <f t="shared" si="0"/>
        <v>1</v>
      </c>
      <c r="G28">
        <f t="shared" si="1"/>
        <v>0</v>
      </c>
      <c r="H28">
        <f t="shared" si="2"/>
        <v>0</v>
      </c>
      <c r="I28">
        <f t="shared" si="3"/>
        <v>1</v>
      </c>
    </row>
    <row r="29" spans="1:9">
      <c r="A29" s="1">
        <v>5.2</v>
      </c>
      <c r="B29" s="1">
        <v>3.5</v>
      </c>
      <c r="C29" s="1">
        <v>1.5</v>
      </c>
      <c r="D29" s="1">
        <v>0.2</v>
      </c>
      <c r="E29" s="1" t="s">
        <v>0</v>
      </c>
      <c r="F29">
        <f t="shared" si="0"/>
        <v>1</v>
      </c>
      <c r="G29">
        <f t="shared" si="1"/>
        <v>0</v>
      </c>
      <c r="H29">
        <f t="shared" si="2"/>
        <v>0</v>
      </c>
      <c r="I29">
        <f t="shared" si="3"/>
        <v>1</v>
      </c>
    </row>
    <row r="30" spans="1:9">
      <c r="A30" s="1">
        <v>5.2</v>
      </c>
      <c r="B30" s="1">
        <v>3.4</v>
      </c>
      <c r="C30" s="1">
        <v>1.4</v>
      </c>
      <c r="D30" s="1">
        <v>0.2</v>
      </c>
      <c r="E30" s="1" t="s">
        <v>0</v>
      </c>
      <c r="F30">
        <f t="shared" si="0"/>
        <v>1</v>
      </c>
      <c r="G30">
        <f t="shared" si="1"/>
        <v>0</v>
      </c>
      <c r="H30">
        <f t="shared" si="2"/>
        <v>0</v>
      </c>
      <c r="I30">
        <f t="shared" si="3"/>
        <v>1</v>
      </c>
    </row>
    <row r="31" spans="1:9">
      <c r="A31" s="1">
        <v>4.7</v>
      </c>
      <c r="B31" s="1">
        <v>3.2</v>
      </c>
      <c r="C31" s="1">
        <v>1.6</v>
      </c>
      <c r="D31" s="1">
        <v>0.2</v>
      </c>
      <c r="E31" s="1" t="s">
        <v>0</v>
      </c>
      <c r="F31">
        <f t="shared" si="0"/>
        <v>1</v>
      </c>
      <c r="G31">
        <f t="shared" si="1"/>
        <v>0</v>
      </c>
      <c r="H31">
        <f t="shared" si="2"/>
        <v>0</v>
      </c>
      <c r="I31">
        <f t="shared" si="3"/>
        <v>1</v>
      </c>
    </row>
    <row r="32" spans="1:9">
      <c r="A32" s="1">
        <v>4.8</v>
      </c>
      <c r="B32" s="1">
        <v>3.1</v>
      </c>
      <c r="C32" s="1">
        <v>1.6</v>
      </c>
      <c r="D32" s="1">
        <v>0.2</v>
      </c>
      <c r="E32" s="1" t="s">
        <v>0</v>
      </c>
      <c r="F32">
        <f t="shared" si="0"/>
        <v>1</v>
      </c>
      <c r="G32">
        <f t="shared" si="1"/>
        <v>0</v>
      </c>
      <c r="H32">
        <f t="shared" si="2"/>
        <v>0</v>
      </c>
      <c r="I32">
        <f t="shared" si="3"/>
        <v>1</v>
      </c>
    </row>
    <row r="33" spans="1:9">
      <c r="A33" s="1">
        <v>5.4</v>
      </c>
      <c r="B33" s="1">
        <v>3.4</v>
      </c>
      <c r="C33" s="1">
        <v>1.5</v>
      </c>
      <c r="D33" s="1">
        <v>0.4</v>
      </c>
      <c r="E33" s="1" t="s">
        <v>0</v>
      </c>
      <c r="F33">
        <f t="shared" si="0"/>
        <v>1</v>
      </c>
      <c r="G33">
        <f t="shared" si="1"/>
        <v>0</v>
      </c>
      <c r="H33">
        <f t="shared" si="2"/>
        <v>0</v>
      </c>
      <c r="I33">
        <f t="shared" si="3"/>
        <v>1</v>
      </c>
    </row>
    <row r="34" spans="1:9">
      <c r="A34" s="1">
        <v>5.2</v>
      </c>
      <c r="B34" s="1">
        <v>4.0999999999999996</v>
      </c>
      <c r="C34" s="1">
        <v>1.5</v>
      </c>
      <c r="D34" s="1">
        <v>0.1</v>
      </c>
      <c r="E34" s="1" t="s">
        <v>0</v>
      </c>
      <c r="F34">
        <f t="shared" si="0"/>
        <v>1</v>
      </c>
      <c r="G34">
        <f t="shared" si="1"/>
        <v>0</v>
      </c>
      <c r="H34">
        <f t="shared" si="2"/>
        <v>0</v>
      </c>
      <c r="I34">
        <f t="shared" si="3"/>
        <v>1</v>
      </c>
    </row>
    <row r="35" spans="1:9">
      <c r="A35" s="1">
        <v>5.5</v>
      </c>
      <c r="B35" s="1">
        <v>4.2</v>
      </c>
      <c r="C35" s="1">
        <v>1.4</v>
      </c>
      <c r="D35" s="1">
        <v>0.2</v>
      </c>
      <c r="E35" s="1" t="s">
        <v>0</v>
      </c>
      <c r="F35">
        <f t="shared" si="0"/>
        <v>1</v>
      </c>
      <c r="G35">
        <f t="shared" si="1"/>
        <v>0</v>
      </c>
      <c r="H35">
        <f t="shared" si="2"/>
        <v>0</v>
      </c>
      <c r="I35">
        <f t="shared" si="3"/>
        <v>1</v>
      </c>
    </row>
    <row r="36" spans="1:9">
      <c r="A36" s="1">
        <v>4.9000000000000004</v>
      </c>
      <c r="B36" s="1">
        <v>3.1</v>
      </c>
      <c r="C36" s="1">
        <v>1.5</v>
      </c>
      <c r="D36" s="1">
        <v>0.2</v>
      </c>
      <c r="E36" s="1" t="s">
        <v>0</v>
      </c>
      <c r="F36">
        <f t="shared" si="0"/>
        <v>1</v>
      </c>
      <c r="G36">
        <f t="shared" si="1"/>
        <v>0</v>
      </c>
      <c r="H36">
        <f t="shared" si="2"/>
        <v>0</v>
      </c>
      <c r="I36">
        <f t="shared" si="3"/>
        <v>1</v>
      </c>
    </row>
    <row r="37" spans="1:9">
      <c r="A37" s="1">
        <v>5</v>
      </c>
      <c r="B37" s="1">
        <v>3.2</v>
      </c>
      <c r="C37" s="1">
        <v>1.2</v>
      </c>
      <c r="D37" s="1">
        <v>0.2</v>
      </c>
      <c r="E37" s="1" t="s">
        <v>0</v>
      </c>
      <c r="F37">
        <f t="shared" si="0"/>
        <v>1</v>
      </c>
      <c r="G37">
        <f t="shared" si="1"/>
        <v>0</v>
      </c>
      <c r="H37">
        <f t="shared" si="2"/>
        <v>0</v>
      </c>
      <c r="I37">
        <f t="shared" si="3"/>
        <v>1</v>
      </c>
    </row>
    <row r="38" spans="1:9">
      <c r="A38" s="1">
        <v>5.5</v>
      </c>
      <c r="B38" s="1">
        <v>3.5</v>
      </c>
      <c r="C38" s="1">
        <v>1.3</v>
      </c>
      <c r="D38" s="1">
        <v>0.2</v>
      </c>
      <c r="E38" s="1" t="s">
        <v>0</v>
      </c>
      <c r="F38">
        <f t="shared" si="0"/>
        <v>1</v>
      </c>
      <c r="G38">
        <f t="shared" si="1"/>
        <v>0</v>
      </c>
      <c r="H38">
        <f t="shared" si="2"/>
        <v>0</v>
      </c>
      <c r="I38">
        <f t="shared" si="3"/>
        <v>1</v>
      </c>
    </row>
    <row r="39" spans="1:9">
      <c r="A39" s="1">
        <v>4.9000000000000004</v>
      </c>
      <c r="B39" s="1">
        <v>3.6</v>
      </c>
      <c r="C39" s="1">
        <v>1.4</v>
      </c>
      <c r="D39" s="1">
        <v>0.1</v>
      </c>
      <c r="E39" s="1" t="s">
        <v>0</v>
      </c>
      <c r="F39">
        <f t="shared" si="0"/>
        <v>1</v>
      </c>
      <c r="G39">
        <f t="shared" si="1"/>
        <v>0</v>
      </c>
      <c r="H39">
        <f t="shared" si="2"/>
        <v>0</v>
      </c>
      <c r="I39">
        <f t="shared" si="3"/>
        <v>1</v>
      </c>
    </row>
    <row r="40" spans="1:9">
      <c r="A40" s="1">
        <v>4.4000000000000004</v>
      </c>
      <c r="B40" s="1">
        <v>3</v>
      </c>
      <c r="C40" s="1">
        <v>1.3</v>
      </c>
      <c r="D40" s="1">
        <v>0.2</v>
      </c>
      <c r="E40" s="1" t="s">
        <v>0</v>
      </c>
      <c r="F40">
        <f t="shared" si="0"/>
        <v>1</v>
      </c>
      <c r="G40">
        <f t="shared" si="1"/>
        <v>0</v>
      </c>
      <c r="H40">
        <f t="shared" si="2"/>
        <v>0</v>
      </c>
      <c r="I40">
        <f t="shared" si="3"/>
        <v>1</v>
      </c>
    </row>
    <row r="41" spans="1:9">
      <c r="A41" s="1">
        <v>5.0999999999999996</v>
      </c>
      <c r="B41" s="1">
        <v>3.4</v>
      </c>
      <c r="C41" s="1">
        <v>1.5</v>
      </c>
      <c r="D41" s="1">
        <v>0.2</v>
      </c>
      <c r="E41" s="1" t="s">
        <v>0</v>
      </c>
      <c r="F41">
        <f t="shared" si="0"/>
        <v>1</v>
      </c>
      <c r="G41">
        <f t="shared" si="1"/>
        <v>0</v>
      </c>
      <c r="H41">
        <f t="shared" si="2"/>
        <v>0</v>
      </c>
      <c r="I41">
        <f t="shared" si="3"/>
        <v>1</v>
      </c>
    </row>
    <row r="42" spans="1:9">
      <c r="A42" s="1">
        <v>5</v>
      </c>
      <c r="B42" s="1">
        <v>3.5</v>
      </c>
      <c r="C42" s="1">
        <v>1.3</v>
      </c>
      <c r="D42" s="1">
        <v>0.3</v>
      </c>
      <c r="E42" s="1" t="s">
        <v>0</v>
      </c>
      <c r="F42">
        <f t="shared" si="0"/>
        <v>1</v>
      </c>
      <c r="G42">
        <f t="shared" si="1"/>
        <v>0</v>
      </c>
      <c r="H42">
        <f t="shared" si="2"/>
        <v>0</v>
      </c>
      <c r="I42">
        <f t="shared" si="3"/>
        <v>1</v>
      </c>
    </row>
    <row r="43" spans="1:9">
      <c r="A43" s="1">
        <v>4.5</v>
      </c>
      <c r="B43" s="1">
        <v>2.2999999999999998</v>
      </c>
      <c r="C43" s="1">
        <v>1.3</v>
      </c>
      <c r="D43" s="1">
        <v>0.3</v>
      </c>
      <c r="E43" s="1" t="s">
        <v>0</v>
      </c>
      <c r="F43">
        <f t="shared" si="0"/>
        <v>1</v>
      </c>
      <c r="G43">
        <f t="shared" si="1"/>
        <v>0</v>
      </c>
      <c r="H43">
        <f t="shared" si="2"/>
        <v>0</v>
      </c>
      <c r="I43">
        <f t="shared" si="3"/>
        <v>1</v>
      </c>
    </row>
    <row r="44" spans="1:9">
      <c r="A44" s="1">
        <v>4.4000000000000004</v>
      </c>
      <c r="B44" s="1">
        <v>3.2</v>
      </c>
      <c r="C44" s="1">
        <v>1.3</v>
      </c>
      <c r="D44" s="1">
        <v>0.2</v>
      </c>
      <c r="E44" s="1" t="s">
        <v>0</v>
      </c>
      <c r="F44">
        <f t="shared" si="0"/>
        <v>1</v>
      </c>
      <c r="G44">
        <f t="shared" si="1"/>
        <v>0</v>
      </c>
      <c r="H44">
        <f t="shared" si="2"/>
        <v>0</v>
      </c>
      <c r="I44">
        <f t="shared" si="3"/>
        <v>1</v>
      </c>
    </row>
    <row r="45" spans="1:9">
      <c r="A45" s="1">
        <v>5</v>
      </c>
      <c r="B45" s="1">
        <v>3.5</v>
      </c>
      <c r="C45" s="1">
        <v>1.6</v>
      </c>
      <c r="D45" s="1">
        <v>0.6</v>
      </c>
      <c r="E45" s="1" t="s">
        <v>0</v>
      </c>
      <c r="F45">
        <f t="shared" si="0"/>
        <v>1</v>
      </c>
      <c r="G45">
        <f t="shared" si="1"/>
        <v>0</v>
      </c>
      <c r="H45">
        <f t="shared" si="2"/>
        <v>0</v>
      </c>
      <c r="I45">
        <f t="shared" si="3"/>
        <v>1</v>
      </c>
    </row>
    <row r="46" spans="1:9">
      <c r="A46" s="1">
        <v>5.0999999999999996</v>
      </c>
      <c r="B46" s="1">
        <v>3.8</v>
      </c>
      <c r="C46" s="1">
        <v>1.9</v>
      </c>
      <c r="D46" s="1">
        <v>0.4</v>
      </c>
      <c r="E46" s="1" t="s">
        <v>0</v>
      </c>
      <c r="F46">
        <f t="shared" si="0"/>
        <v>1</v>
      </c>
      <c r="G46">
        <f t="shared" si="1"/>
        <v>0</v>
      </c>
      <c r="H46">
        <f t="shared" si="2"/>
        <v>0</v>
      </c>
      <c r="I46">
        <f t="shared" si="3"/>
        <v>1</v>
      </c>
    </row>
    <row r="47" spans="1:9">
      <c r="A47" s="1">
        <v>4.8</v>
      </c>
      <c r="B47" s="1">
        <v>3</v>
      </c>
      <c r="C47" s="1">
        <v>1.4</v>
      </c>
      <c r="D47" s="1">
        <v>0.3</v>
      </c>
      <c r="E47" s="1" t="s">
        <v>0</v>
      </c>
      <c r="F47">
        <f t="shared" si="0"/>
        <v>1</v>
      </c>
      <c r="G47">
        <f t="shared" si="1"/>
        <v>0</v>
      </c>
      <c r="H47">
        <f t="shared" si="2"/>
        <v>0</v>
      </c>
      <c r="I47">
        <f t="shared" si="3"/>
        <v>1</v>
      </c>
    </row>
    <row r="48" spans="1:9">
      <c r="A48" s="1">
        <v>5.0999999999999996</v>
      </c>
      <c r="B48" s="1">
        <v>3.8</v>
      </c>
      <c r="C48" s="1">
        <v>1.6</v>
      </c>
      <c r="D48" s="1">
        <v>0.2</v>
      </c>
      <c r="E48" s="1" t="s">
        <v>0</v>
      </c>
      <c r="F48">
        <f t="shared" si="0"/>
        <v>1</v>
      </c>
      <c r="G48">
        <f t="shared" si="1"/>
        <v>0</v>
      </c>
      <c r="H48">
        <f t="shared" si="2"/>
        <v>0</v>
      </c>
      <c r="I48">
        <f t="shared" si="3"/>
        <v>1</v>
      </c>
    </row>
    <row r="49" spans="1:9">
      <c r="A49" s="1">
        <v>4.5999999999999996</v>
      </c>
      <c r="B49" s="1">
        <v>3.2</v>
      </c>
      <c r="C49" s="1">
        <v>1.4</v>
      </c>
      <c r="D49" s="1">
        <v>0.2</v>
      </c>
      <c r="E49" s="1" t="s">
        <v>0</v>
      </c>
      <c r="F49">
        <f t="shared" si="0"/>
        <v>1</v>
      </c>
      <c r="G49">
        <f t="shared" si="1"/>
        <v>0</v>
      </c>
      <c r="H49">
        <f t="shared" si="2"/>
        <v>0</v>
      </c>
      <c r="I49">
        <f t="shared" si="3"/>
        <v>1</v>
      </c>
    </row>
    <row r="50" spans="1:9">
      <c r="A50" s="1">
        <v>5.3</v>
      </c>
      <c r="B50" s="1">
        <v>3.7</v>
      </c>
      <c r="C50" s="1">
        <v>1.5</v>
      </c>
      <c r="D50" s="1">
        <v>0.2</v>
      </c>
      <c r="E50" s="1" t="s">
        <v>0</v>
      </c>
      <c r="F50">
        <f t="shared" si="0"/>
        <v>1</v>
      </c>
      <c r="G50">
        <f t="shared" si="1"/>
        <v>0</v>
      </c>
      <c r="H50">
        <f t="shared" si="2"/>
        <v>0</v>
      </c>
      <c r="I50">
        <f t="shared" si="3"/>
        <v>1</v>
      </c>
    </row>
    <row r="51" spans="1:9">
      <c r="A51" s="1">
        <v>5</v>
      </c>
      <c r="B51" s="1">
        <v>3.3</v>
      </c>
      <c r="C51" s="1">
        <v>1.4</v>
      </c>
      <c r="D51" s="1">
        <v>0.2</v>
      </c>
      <c r="E51" s="1" t="s">
        <v>0</v>
      </c>
      <c r="F51">
        <f t="shared" si="0"/>
        <v>1</v>
      </c>
      <c r="G51">
        <f t="shared" si="1"/>
        <v>0</v>
      </c>
      <c r="H51">
        <f t="shared" si="2"/>
        <v>0</v>
      </c>
      <c r="I51">
        <f t="shared" si="3"/>
        <v>1</v>
      </c>
    </row>
    <row r="52" spans="1:9">
      <c r="A52" s="1">
        <v>7</v>
      </c>
      <c r="B52" s="1">
        <v>3.2</v>
      </c>
      <c r="C52" s="1">
        <v>4.7</v>
      </c>
      <c r="D52" s="1">
        <v>1.4</v>
      </c>
      <c r="E52" s="1" t="s">
        <v>6</v>
      </c>
      <c r="F52">
        <f t="shared" si="0"/>
        <v>0</v>
      </c>
      <c r="G52">
        <f t="shared" si="1"/>
        <v>1</v>
      </c>
      <c r="H52">
        <f t="shared" si="2"/>
        <v>0</v>
      </c>
      <c r="I52">
        <f t="shared" si="3"/>
        <v>2</v>
      </c>
    </row>
    <row r="53" spans="1:9">
      <c r="A53" s="1">
        <v>6.4</v>
      </c>
      <c r="B53" s="1">
        <v>3.2</v>
      </c>
      <c r="C53" s="1">
        <v>4.5</v>
      </c>
      <c r="D53" s="1">
        <v>1.5</v>
      </c>
      <c r="E53" s="1" t="s">
        <v>6</v>
      </c>
      <c r="F53">
        <f t="shared" si="0"/>
        <v>0</v>
      </c>
      <c r="G53">
        <f t="shared" si="1"/>
        <v>1</v>
      </c>
      <c r="H53">
        <f t="shared" si="2"/>
        <v>0</v>
      </c>
      <c r="I53">
        <f t="shared" si="3"/>
        <v>2</v>
      </c>
    </row>
    <row r="54" spans="1:9">
      <c r="A54" s="1">
        <v>6.9</v>
      </c>
      <c r="B54" s="1">
        <v>3.1</v>
      </c>
      <c r="C54" s="1">
        <v>4.9000000000000004</v>
      </c>
      <c r="D54" s="1">
        <v>1.5</v>
      </c>
      <c r="E54" s="1" t="s">
        <v>6</v>
      </c>
      <c r="F54">
        <f t="shared" si="0"/>
        <v>0</v>
      </c>
      <c r="G54">
        <f t="shared" si="1"/>
        <v>1</v>
      </c>
      <c r="H54">
        <f t="shared" si="2"/>
        <v>0</v>
      </c>
      <c r="I54">
        <f t="shared" si="3"/>
        <v>2</v>
      </c>
    </row>
    <row r="55" spans="1:9">
      <c r="A55" s="1">
        <v>5.5</v>
      </c>
      <c r="B55" s="1">
        <v>2.2999999999999998</v>
      </c>
      <c r="C55" s="1">
        <v>4</v>
      </c>
      <c r="D55" s="1">
        <v>1.3</v>
      </c>
      <c r="E55" s="1" t="s">
        <v>6</v>
      </c>
      <c r="F55">
        <f t="shared" si="0"/>
        <v>0</v>
      </c>
      <c r="G55">
        <f t="shared" si="1"/>
        <v>1</v>
      </c>
      <c r="H55">
        <f t="shared" si="2"/>
        <v>0</v>
      </c>
      <c r="I55">
        <f t="shared" si="3"/>
        <v>2</v>
      </c>
    </row>
    <row r="56" spans="1:9">
      <c r="A56" s="1">
        <v>6.5</v>
      </c>
      <c r="B56" s="1">
        <v>2.8</v>
      </c>
      <c r="C56" s="1">
        <v>4.5999999999999996</v>
      </c>
      <c r="D56" s="1">
        <v>1.5</v>
      </c>
      <c r="E56" s="1" t="s">
        <v>6</v>
      </c>
      <c r="F56">
        <f t="shared" si="0"/>
        <v>0</v>
      </c>
      <c r="G56">
        <f t="shared" si="1"/>
        <v>1</v>
      </c>
      <c r="H56">
        <f t="shared" si="2"/>
        <v>0</v>
      </c>
      <c r="I56">
        <f t="shared" si="3"/>
        <v>2</v>
      </c>
    </row>
    <row r="57" spans="1:9">
      <c r="A57" s="1">
        <v>5.7</v>
      </c>
      <c r="B57" s="1">
        <v>2.8</v>
      </c>
      <c r="C57" s="1">
        <v>4.5</v>
      </c>
      <c r="D57" s="1">
        <v>1.3</v>
      </c>
      <c r="E57" s="1" t="s">
        <v>6</v>
      </c>
      <c r="F57">
        <f t="shared" si="0"/>
        <v>0</v>
      </c>
      <c r="G57">
        <f t="shared" si="1"/>
        <v>1</v>
      </c>
      <c r="H57">
        <f t="shared" si="2"/>
        <v>0</v>
      </c>
      <c r="I57">
        <f t="shared" si="3"/>
        <v>2</v>
      </c>
    </row>
    <row r="58" spans="1:9">
      <c r="A58" s="1">
        <v>6.3</v>
      </c>
      <c r="B58" s="1">
        <v>3.3</v>
      </c>
      <c r="C58" s="1">
        <v>4.7</v>
      </c>
      <c r="D58" s="1">
        <v>1.6</v>
      </c>
      <c r="E58" s="1" t="s">
        <v>6</v>
      </c>
      <c r="F58">
        <f t="shared" si="0"/>
        <v>0</v>
      </c>
      <c r="G58">
        <f t="shared" si="1"/>
        <v>1</v>
      </c>
      <c r="H58">
        <f t="shared" si="2"/>
        <v>0</v>
      </c>
      <c r="I58">
        <f t="shared" si="3"/>
        <v>2</v>
      </c>
    </row>
    <row r="59" spans="1:9">
      <c r="A59" s="1">
        <v>4.9000000000000004</v>
      </c>
      <c r="B59" s="1">
        <v>2.4</v>
      </c>
      <c r="C59" s="1">
        <v>3.3</v>
      </c>
      <c r="D59" s="1">
        <v>1</v>
      </c>
      <c r="E59" s="1" t="s">
        <v>6</v>
      </c>
      <c r="F59">
        <f t="shared" si="0"/>
        <v>0</v>
      </c>
      <c r="G59">
        <f t="shared" si="1"/>
        <v>1</v>
      </c>
      <c r="H59">
        <f t="shared" si="2"/>
        <v>0</v>
      </c>
      <c r="I59">
        <f t="shared" si="3"/>
        <v>2</v>
      </c>
    </row>
    <row r="60" spans="1:9">
      <c r="A60" s="1">
        <v>6.6</v>
      </c>
      <c r="B60" s="1">
        <v>2.9</v>
      </c>
      <c r="C60" s="1">
        <v>4.5999999999999996</v>
      </c>
      <c r="D60" s="1">
        <v>1.3</v>
      </c>
      <c r="E60" s="1" t="s">
        <v>6</v>
      </c>
      <c r="F60">
        <f t="shared" si="0"/>
        <v>0</v>
      </c>
      <c r="G60">
        <f t="shared" si="1"/>
        <v>1</v>
      </c>
      <c r="H60">
        <f t="shared" si="2"/>
        <v>0</v>
      </c>
      <c r="I60">
        <f t="shared" si="3"/>
        <v>2</v>
      </c>
    </row>
    <row r="61" spans="1:9">
      <c r="A61" s="1">
        <v>5.2</v>
      </c>
      <c r="B61" s="1">
        <v>2.7</v>
      </c>
      <c r="C61" s="1">
        <v>3.9</v>
      </c>
      <c r="D61" s="1">
        <v>1.4</v>
      </c>
      <c r="E61" s="1" t="s">
        <v>6</v>
      </c>
      <c r="F61">
        <f t="shared" si="0"/>
        <v>0</v>
      </c>
      <c r="G61">
        <f t="shared" si="1"/>
        <v>1</v>
      </c>
      <c r="H61">
        <f t="shared" si="2"/>
        <v>0</v>
      </c>
      <c r="I61">
        <f t="shared" si="3"/>
        <v>2</v>
      </c>
    </row>
    <row r="62" spans="1:9">
      <c r="A62" s="1">
        <v>5</v>
      </c>
      <c r="B62" s="1">
        <v>2</v>
      </c>
      <c r="C62" s="1">
        <v>3.5</v>
      </c>
      <c r="D62" s="1">
        <v>1</v>
      </c>
      <c r="E62" s="1" t="s">
        <v>6</v>
      </c>
      <c r="F62">
        <f t="shared" si="0"/>
        <v>0</v>
      </c>
      <c r="G62">
        <f t="shared" si="1"/>
        <v>1</v>
      </c>
      <c r="H62">
        <f t="shared" si="2"/>
        <v>0</v>
      </c>
      <c r="I62">
        <f t="shared" si="3"/>
        <v>2</v>
      </c>
    </row>
    <row r="63" spans="1:9">
      <c r="A63" s="1">
        <v>5.9</v>
      </c>
      <c r="B63" s="1">
        <v>3</v>
      </c>
      <c r="C63" s="1">
        <v>4.2</v>
      </c>
      <c r="D63" s="1">
        <v>1.5</v>
      </c>
      <c r="E63" s="1" t="s">
        <v>6</v>
      </c>
      <c r="F63">
        <f t="shared" si="0"/>
        <v>0</v>
      </c>
      <c r="G63">
        <f t="shared" si="1"/>
        <v>1</v>
      </c>
      <c r="H63">
        <f t="shared" si="2"/>
        <v>0</v>
      </c>
      <c r="I63">
        <f t="shared" si="3"/>
        <v>2</v>
      </c>
    </row>
    <row r="64" spans="1:9">
      <c r="A64" s="1">
        <v>6</v>
      </c>
      <c r="B64" s="1">
        <v>2.2000000000000002</v>
      </c>
      <c r="C64" s="1">
        <v>4</v>
      </c>
      <c r="D64" s="1">
        <v>1</v>
      </c>
      <c r="E64" s="1" t="s">
        <v>6</v>
      </c>
      <c r="F64">
        <f t="shared" si="0"/>
        <v>0</v>
      </c>
      <c r="G64">
        <f t="shared" si="1"/>
        <v>1</v>
      </c>
      <c r="H64">
        <f t="shared" si="2"/>
        <v>0</v>
      </c>
      <c r="I64">
        <f t="shared" si="3"/>
        <v>2</v>
      </c>
    </row>
    <row r="65" spans="1:9">
      <c r="A65" s="1">
        <v>6.1</v>
      </c>
      <c r="B65" s="1">
        <v>2.9</v>
      </c>
      <c r="C65" s="1">
        <v>4.7</v>
      </c>
      <c r="D65" s="1">
        <v>1.4</v>
      </c>
      <c r="E65" s="1" t="s">
        <v>6</v>
      </c>
      <c r="F65">
        <f t="shared" si="0"/>
        <v>0</v>
      </c>
      <c r="G65">
        <f t="shared" si="1"/>
        <v>1</v>
      </c>
      <c r="H65">
        <f t="shared" si="2"/>
        <v>0</v>
      </c>
      <c r="I65">
        <f t="shared" si="3"/>
        <v>2</v>
      </c>
    </row>
    <row r="66" spans="1:9">
      <c r="A66" s="1">
        <v>5.6</v>
      </c>
      <c r="B66" s="1">
        <v>2.9</v>
      </c>
      <c r="C66" s="1">
        <v>3.6</v>
      </c>
      <c r="D66" s="1">
        <v>1.3</v>
      </c>
      <c r="E66" s="1" t="s">
        <v>6</v>
      </c>
      <c r="F66">
        <f t="shared" si="0"/>
        <v>0</v>
      </c>
      <c r="G66">
        <f t="shared" si="1"/>
        <v>1</v>
      </c>
      <c r="H66">
        <f t="shared" si="2"/>
        <v>0</v>
      </c>
      <c r="I66">
        <f t="shared" si="3"/>
        <v>2</v>
      </c>
    </row>
    <row r="67" spans="1:9">
      <c r="A67" s="1">
        <v>6.7</v>
      </c>
      <c r="B67" s="1">
        <v>3.1</v>
      </c>
      <c r="C67" s="1">
        <v>4.4000000000000004</v>
      </c>
      <c r="D67" s="1">
        <v>1.4</v>
      </c>
      <c r="E67" s="1" t="s">
        <v>6</v>
      </c>
      <c r="F67">
        <f t="shared" ref="F67:F130" si="4">IF($E67="Setosa",1,0)</f>
        <v>0</v>
      </c>
      <c r="G67">
        <f t="shared" ref="G67:G130" si="5">IF($E67="Versicolor",1,0)</f>
        <v>1</v>
      </c>
      <c r="H67">
        <f t="shared" ref="H67:H130" si="6">IF($E67="Virginica",1,0)</f>
        <v>0</v>
      </c>
      <c r="I67">
        <f t="shared" ref="I67:I130" si="7">_xlfn.IFS(E67="Setosa",1,E67="Versicolor",2,E67="Virginica",3)</f>
        <v>2</v>
      </c>
    </row>
    <row r="68" spans="1:9">
      <c r="A68" s="1">
        <v>5.6</v>
      </c>
      <c r="B68" s="1">
        <v>3</v>
      </c>
      <c r="C68" s="1">
        <v>4.5</v>
      </c>
      <c r="D68" s="1">
        <v>1.5</v>
      </c>
      <c r="E68" s="1" t="s">
        <v>6</v>
      </c>
      <c r="F68">
        <f t="shared" si="4"/>
        <v>0</v>
      </c>
      <c r="G68">
        <f t="shared" si="5"/>
        <v>1</v>
      </c>
      <c r="H68">
        <f t="shared" si="6"/>
        <v>0</v>
      </c>
      <c r="I68">
        <f t="shared" si="7"/>
        <v>2</v>
      </c>
    </row>
    <row r="69" spans="1:9">
      <c r="A69" s="1">
        <v>5.8</v>
      </c>
      <c r="B69" s="1">
        <v>2.7</v>
      </c>
      <c r="C69" s="1">
        <v>4.0999999999999996</v>
      </c>
      <c r="D69" s="1">
        <v>1</v>
      </c>
      <c r="E69" s="1" t="s">
        <v>6</v>
      </c>
      <c r="F69">
        <f t="shared" si="4"/>
        <v>0</v>
      </c>
      <c r="G69">
        <f t="shared" si="5"/>
        <v>1</v>
      </c>
      <c r="H69">
        <f t="shared" si="6"/>
        <v>0</v>
      </c>
      <c r="I69">
        <f t="shared" si="7"/>
        <v>2</v>
      </c>
    </row>
    <row r="70" spans="1:9">
      <c r="A70" s="1">
        <v>6.2</v>
      </c>
      <c r="B70" s="1">
        <v>2.2000000000000002</v>
      </c>
      <c r="C70" s="1">
        <v>4.5</v>
      </c>
      <c r="D70" s="1">
        <v>1.5</v>
      </c>
      <c r="E70" s="1" t="s">
        <v>6</v>
      </c>
      <c r="F70">
        <f t="shared" si="4"/>
        <v>0</v>
      </c>
      <c r="G70">
        <f t="shared" si="5"/>
        <v>1</v>
      </c>
      <c r="H70">
        <f t="shared" si="6"/>
        <v>0</v>
      </c>
      <c r="I70">
        <f t="shared" si="7"/>
        <v>2</v>
      </c>
    </row>
    <row r="71" spans="1:9">
      <c r="A71" s="1">
        <v>5.6</v>
      </c>
      <c r="B71" s="1">
        <v>2.5</v>
      </c>
      <c r="C71" s="1">
        <v>3.9</v>
      </c>
      <c r="D71" s="1">
        <v>1.1000000000000001</v>
      </c>
      <c r="E71" s="1" t="s">
        <v>6</v>
      </c>
      <c r="F71">
        <f t="shared" si="4"/>
        <v>0</v>
      </c>
      <c r="G71">
        <f t="shared" si="5"/>
        <v>1</v>
      </c>
      <c r="H71">
        <f t="shared" si="6"/>
        <v>0</v>
      </c>
      <c r="I71">
        <f t="shared" si="7"/>
        <v>2</v>
      </c>
    </row>
    <row r="72" spans="1:9">
      <c r="A72" s="1">
        <v>5.9</v>
      </c>
      <c r="B72" s="1">
        <v>3.2</v>
      </c>
      <c r="C72" s="1">
        <v>4.8</v>
      </c>
      <c r="D72" s="1">
        <v>1.8</v>
      </c>
      <c r="E72" s="1" t="s">
        <v>6</v>
      </c>
      <c r="F72">
        <f t="shared" si="4"/>
        <v>0</v>
      </c>
      <c r="G72">
        <f t="shared" si="5"/>
        <v>1</v>
      </c>
      <c r="H72">
        <f t="shared" si="6"/>
        <v>0</v>
      </c>
      <c r="I72">
        <f t="shared" si="7"/>
        <v>2</v>
      </c>
    </row>
    <row r="73" spans="1:9">
      <c r="A73" s="1">
        <v>6.1</v>
      </c>
      <c r="B73" s="1">
        <v>2.8</v>
      </c>
      <c r="C73" s="1">
        <v>4</v>
      </c>
      <c r="D73" s="1">
        <v>1.3</v>
      </c>
      <c r="E73" s="1" t="s">
        <v>6</v>
      </c>
      <c r="F73">
        <f t="shared" si="4"/>
        <v>0</v>
      </c>
      <c r="G73">
        <f t="shared" si="5"/>
        <v>1</v>
      </c>
      <c r="H73">
        <f t="shared" si="6"/>
        <v>0</v>
      </c>
      <c r="I73">
        <f t="shared" si="7"/>
        <v>2</v>
      </c>
    </row>
    <row r="74" spans="1:9">
      <c r="A74" s="1">
        <v>6.3</v>
      </c>
      <c r="B74" s="1">
        <v>2.5</v>
      </c>
      <c r="C74" s="1">
        <v>4.9000000000000004</v>
      </c>
      <c r="D74" s="1">
        <v>1.5</v>
      </c>
      <c r="E74" s="1" t="s">
        <v>6</v>
      </c>
      <c r="F74">
        <f t="shared" si="4"/>
        <v>0</v>
      </c>
      <c r="G74">
        <f t="shared" si="5"/>
        <v>1</v>
      </c>
      <c r="H74">
        <f t="shared" si="6"/>
        <v>0</v>
      </c>
      <c r="I74">
        <f t="shared" si="7"/>
        <v>2</v>
      </c>
    </row>
    <row r="75" spans="1:9">
      <c r="A75" s="1">
        <v>6.1</v>
      </c>
      <c r="B75" s="1">
        <v>2.8</v>
      </c>
      <c r="C75" s="1">
        <v>4.7</v>
      </c>
      <c r="D75" s="1">
        <v>1.2</v>
      </c>
      <c r="E75" s="1" t="s">
        <v>6</v>
      </c>
      <c r="F75">
        <f t="shared" si="4"/>
        <v>0</v>
      </c>
      <c r="G75">
        <f t="shared" si="5"/>
        <v>1</v>
      </c>
      <c r="H75">
        <f t="shared" si="6"/>
        <v>0</v>
      </c>
      <c r="I75">
        <f t="shared" si="7"/>
        <v>2</v>
      </c>
    </row>
    <row r="76" spans="1:9">
      <c r="A76" s="1">
        <v>6.4</v>
      </c>
      <c r="B76" s="1">
        <v>2.9</v>
      </c>
      <c r="C76" s="1">
        <v>4.3</v>
      </c>
      <c r="D76" s="1">
        <v>1.3</v>
      </c>
      <c r="E76" s="1" t="s">
        <v>6</v>
      </c>
      <c r="F76">
        <f t="shared" si="4"/>
        <v>0</v>
      </c>
      <c r="G76">
        <f t="shared" si="5"/>
        <v>1</v>
      </c>
      <c r="H76">
        <f t="shared" si="6"/>
        <v>0</v>
      </c>
      <c r="I76">
        <f t="shared" si="7"/>
        <v>2</v>
      </c>
    </row>
    <row r="77" spans="1:9">
      <c r="A77" s="1">
        <v>6.6</v>
      </c>
      <c r="B77" s="1">
        <v>3</v>
      </c>
      <c r="C77" s="1">
        <v>4.4000000000000004</v>
      </c>
      <c r="D77" s="1">
        <v>1.4</v>
      </c>
      <c r="E77" s="1" t="s">
        <v>6</v>
      </c>
      <c r="F77">
        <f t="shared" si="4"/>
        <v>0</v>
      </c>
      <c r="G77">
        <f t="shared" si="5"/>
        <v>1</v>
      </c>
      <c r="H77">
        <f t="shared" si="6"/>
        <v>0</v>
      </c>
      <c r="I77">
        <f t="shared" si="7"/>
        <v>2</v>
      </c>
    </row>
    <row r="78" spans="1:9">
      <c r="A78" s="1">
        <v>6.8</v>
      </c>
      <c r="B78" s="1">
        <v>2.8</v>
      </c>
      <c r="C78" s="1">
        <v>4.8</v>
      </c>
      <c r="D78" s="1">
        <v>1.4</v>
      </c>
      <c r="E78" s="1" t="s">
        <v>6</v>
      </c>
      <c r="F78">
        <f t="shared" si="4"/>
        <v>0</v>
      </c>
      <c r="G78">
        <f t="shared" si="5"/>
        <v>1</v>
      </c>
      <c r="H78">
        <f t="shared" si="6"/>
        <v>0</v>
      </c>
      <c r="I78">
        <f t="shared" si="7"/>
        <v>2</v>
      </c>
    </row>
    <row r="79" spans="1:9">
      <c r="A79" s="1">
        <v>6.7</v>
      </c>
      <c r="B79" s="1">
        <v>3</v>
      </c>
      <c r="C79" s="1">
        <v>5</v>
      </c>
      <c r="D79" s="1">
        <v>1.7</v>
      </c>
      <c r="E79" s="1" t="s">
        <v>6</v>
      </c>
      <c r="F79">
        <f t="shared" si="4"/>
        <v>0</v>
      </c>
      <c r="G79">
        <f t="shared" si="5"/>
        <v>1</v>
      </c>
      <c r="H79">
        <f t="shared" si="6"/>
        <v>0</v>
      </c>
      <c r="I79">
        <f t="shared" si="7"/>
        <v>2</v>
      </c>
    </row>
    <row r="80" spans="1:9">
      <c r="A80" s="1">
        <v>6</v>
      </c>
      <c r="B80" s="1">
        <v>2.9</v>
      </c>
      <c r="C80" s="1">
        <v>4.5</v>
      </c>
      <c r="D80" s="1">
        <v>1.5</v>
      </c>
      <c r="E80" s="1" t="s">
        <v>6</v>
      </c>
      <c r="F80">
        <f t="shared" si="4"/>
        <v>0</v>
      </c>
      <c r="G80">
        <f t="shared" si="5"/>
        <v>1</v>
      </c>
      <c r="H80">
        <f t="shared" si="6"/>
        <v>0</v>
      </c>
      <c r="I80">
        <f t="shared" si="7"/>
        <v>2</v>
      </c>
    </row>
    <row r="81" spans="1:9">
      <c r="A81" s="1">
        <v>5.7</v>
      </c>
      <c r="B81" s="1">
        <v>2.6</v>
      </c>
      <c r="C81" s="1">
        <v>3.5</v>
      </c>
      <c r="D81" s="1">
        <v>1</v>
      </c>
      <c r="E81" s="1" t="s">
        <v>6</v>
      </c>
      <c r="F81">
        <f t="shared" si="4"/>
        <v>0</v>
      </c>
      <c r="G81">
        <f t="shared" si="5"/>
        <v>1</v>
      </c>
      <c r="H81">
        <f t="shared" si="6"/>
        <v>0</v>
      </c>
      <c r="I81">
        <f t="shared" si="7"/>
        <v>2</v>
      </c>
    </row>
    <row r="82" spans="1:9">
      <c r="A82" s="1">
        <v>5.5</v>
      </c>
      <c r="B82" s="1">
        <v>2.4</v>
      </c>
      <c r="C82" s="1">
        <v>3.8</v>
      </c>
      <c r="D82" s="1">
        <v>1.1000000000000001</v>
      </c>
      <c r="E82" s="1" t="s">
        <v>6</v>
      </c>
      <c r="F82">
        <f t="shared" si="4"/>
        <v>0</v>
      </c>
      <c r="G82">
        <f t="shared" si="5"/>
        <v>1</v>
      </c>
      <c r="H82">
        <f t="shared" si="6"/>
        <v>0</v>
      </c>
      <c r="I82">
        <f t="shared" si="7"/>
        <v>2</v>
      </c>
    </row>
    <row r="83" spans="1:9">
      <c r="A83" s="1">
        <v>5.5</v>
      </c>
      <c r="B83" s="1">
        <v>2.4</v>
      </c>
      <c r="C83" s="1">
        <v>3.7</v>
      </c>
      <c r="D83" s="1">
        <v>1</v>
      </c>
      <c r="E83" s="1" t="s">
        <v>6</v>
      </c>
      <c r="F83">
        <f t="shared" si="4"/>
        <v>0</v>
      </c>
      <c r="G83">
        <f t="shared" si="5"/>
        <v>1</v>
      </c>
      <c r="H83">
        <f t="shared" si="6"/>
        <v>0</v>
      </c>
      <c r="I83">
        <f t="shared" si="7"/>
        <v>2</v>
      </c>
    </row>
    <row r="84" spans="1:9">
      <c r="A84" s="1">
        <v>5.8</v>
      </c>
      <c r="B84" s="1">
        <v>2.7</v>
      </c>
      <c r="C84" s="1">
        <v>3.9</v>
      </c>
      <c r="D84" s="1">
        <v>1.2</v>
      </c>
      <c r="E84" s="1" t="s">
        <v>6</v>
      </c>
      <c r="F84">
        <f t="shared" si="4"/>
        <v>0</v>
      </c>
      <c r="G84">
        <f t="shared" si="5"/>
        <v>1</v>
      </c>
      <c r="H84">
        <f t="shared" si="6"/>
        <v>0</v>
      </c>
      <c r="I84">
        <f t="shared" si="7"/>
        <v>2</v>
      </c>
    </row>
    <row r="85" spans="1:9">
      <c r="A85" s="1">
        <v>6</v>
      </c>
      <c r="B85" s="1">
        <v>2.7</v>
      </c>
      <c r="C85" s="1">
        <v>5.0999999999999996</v>
      </c>
      <c r="D85" s="1">
        <v>1.6</v>
      </c>
      <c r="E85" s="1" t="s">
        <v>6</v>
      </c>
      <c r="F85">
        <f t="shared" si="4"/>
        <v>0</v>
      </c>
      <c r="G85">
        <f t="shared" si="5"/>
        <v>1</v>
      </c>
      <c r="H85">
        <f t="shared" si="6"/>
        <v>0</v>
      </c>
      <c r="I85">
        <f t="shared" si="7"/>
        <v>2</v>
      </c>
    </row>
    <row r="86" spans="1:9">
      <c r="A86" s="1">
        <v>5.4</v>
      </c>
      <c r="B86" s="1">
        <v>3</v>
      </c>
      <c r="C86" s="1">
        <v>4.5</v>
      </c>
      <c r="D86" s="1">
        <v>1.5</v>
      </c>
      <c r="E86" s="1" t="s">
        <v>6</v>
      </c>
      <c r="F86">
        <f t="shared" si="4"/>
        <v>0</v>
      </c>
      <c r="G86">
        <f t="shared" si="5"/>
        <v>1</v>
      </c>
      <c r="H86">
        <f t="shared" si="6"/>
        <v>0</v>
      </c>
      <c r="I86">
        <f t="shared" si="7"/>
        <v>2</v>
      </c>
    </row>
    <row r="87" spans="1:9">
      <c r="A87" s="1">
        <v>6</v>
      </c>
      <c r="B87" s="1">
        <v>3.4</v>
      </c>
      <c r="C87" s="1">
        <v>4.5</v>
      </c>
      <c r="D87" s="1">
        <v>1.6</v>
      </c>
      <c r="E87" s="1" t="s">
        <v>6</v>
      </c>
      <c r="F87">
        <f t="shared" si="4"/>
        <v>0</v>
      </c>
      <c r="G87">
        <f t="shared" si="5"/>
        <v>1</v>
      </c>
      <c r="H87">
        <f t="shared" si="6"/>
        <v>0</v>
      </c>
      <c r="I87">
        <f t="shared" si="7"/>
        <v>2</v>
      </c>
    </row>
    <row r="88" spans="1:9">
      <c r="A88" s="1">
        <v>6.7</v>
      </c>
      <c r="B88" s="1">
        <v>3.1</v>
      </c>
      <c r="C88" s="1">
        <v>4.7</v>
      </c>
      <c r="D88" s="1">
        <v>1.5</v>
      </c>
      <c r="E88" s="1" t="s">
        <v>6</v>
      </c>
      <c r="F88">
        <f t="shared" si="4"/>
        <v>0</v>
      </c>
      <c r="G88">
        <f t="shared" si="5"/>
        <v>1</v>
      </c>
      <c r="H88">
        <f t="shared" si="6"/>
        <v>0</v>
      </c>
      <c r="I88">
        <f t="shared" si="7"/>
        <v>2</v>
      </c>
    </row>
    <row r="89" spans="1:9">
      <c r="A89" s="1">
        <v>6.3</v>
      </c>
      <c r="B89" s="1">
        <v>2.2999999999999998</v>
      </c>
      <c r="C89" s="1">
        <v>4.4000000000000004</v>
      </c>
      <c r="D89" s="1">
        <v>1.3</v>
      </c>
      <c r="E89" s="1" t="s">
        <v>6</v>
      </c>
      <c r="F89">
        <f t="shared" si="4"/>
        <v>0</v>
      </c>
      <c r="G89">
        <f t="shared" si="5"/>
        <v>1</v>
      </c>
      <c r="H89">
        <f t="shared" si="6"/>
        <v>0</v>
      </c>
      <c r="I89">
        <f t="shared" si="7"/>
        <v>2</v>
      </c>
    </row>
    <row r="90" spans="1:9">
      <c r="A90" s="1">
        <v>5.6</v>
      </c>
      <c r="B90" s="1">
        <v>3</v>
      </c>
      <c r="C90" s="1">
        <v>4.0999999999999996</v>
      </c>
      <c r="D90" s="1">
        <v>1.3</v>
      </c>
      <c r="E90" s="1" t="s">
        <v>6</v>
      </c>
      <c r="F90">
        <f t="shared" si="4"/>
        <v>0</v>
      </c>
      <c r="G90">
        <f t="shared" si="5"/>
        <v>1</v>
      </c>
      <c r="H90">
        <f t="shared" si="6"/>
        <v>0</v>
      </c>
      <c r="I90">
        <f t="shared" si="7"/>
        <v>2</v>
      </c>
    </row>
    <row r="91" spans="1:9">
      <c r="A91" s="1">
        <v>5.5</v>
      </c>
      <c r="B91" s="1">
        <v>2.5</v>
      </c>
      <c r="C91" s="1">
        <v>4</v>
      </c>
      <c r="D91" s="1">
        <v>1.3</v>
      </c>
      <c r="E91" s="1" t="s">
        <v>6</v>
      </c>
      <c r="F91">
        <f t="shared" si="4"/>
        <v>0</v>
      </c>
      <c r="G91">
        <f t="shared" si="5"/>
        <v>1</v>
      </c>
      <c r="H91">
        <f t="shared" si="6"/>
        <v>0</v>
      </c>
      <c r="I91">
        <f t="shared" si="7"/>
        <v>2</v>
      </c>
    </row>
    <row r="92" spans="1:9">
      <c r="A92" s="1">
        <v>5.5</v>
      </c>
      <c r="B92" s="1">
        <v>2.6</v>
      </c>
      <c r="C92" s="1">
        <v>4.4000000000000004</v>
      </c>
      <c r="D92" s="1">
        <v>1.2</v>
      </c>
      <c r="E92" s="1" t="s">
        <v>6</v>
      </c>
      <c r="F92">
        <f t="shared" si="4"/>
        <v>0</v>
      </c>
      <c r="G92">
        <f t="shared" si="5"/>
        <v>1</v>
      </c>
      <c r="H92">
        <f t="shared" si="6"/>
        <v>0</v>
      </c>
      <c r="I92">
        <f t="shared" si="7"/>
        <v>2</v>
      </c>
    </row>
    <row r="93" spans="1:9">
      <c r="A93" s="1">
        <v>6.1</v>
      </c>
      <c r="B93" s="1">
        <v>3</v>
      </c>
      <c r="C93" s="1">
        <v>4.5999999999999996</v>
      </c>
      <c r="D93" s="1">
        <v>1.4</v>
      </c>
      <c r="E93" s="1" t="s">
        <v>6</v>
      </c>
      <c r="F93">
        <f t="shared" si="4"/>
        <v>0</v>
      </c>
      <c r="G93">
        <f t="shared" si="5"/>
        <v>1</v>
      </c>
      <c r="H93">
        <f t="shared" si="6"/>
        <v>0</v>
      </c>
      <c r="I93">
        <f t="shared" si="7"/>
        <v>2</v>
      </c>
    </row>
    <row r="94" spans="1:9">
      <c r="A94" s="1">
        <v>5.8</v>
      </c>
      <c r="B94" s="1">
        <v>2.6</v>
      </c>
      <c r="C94" s="1">
        <v>4</v>
      </c>
      <c r="D94" s="1">
        <v>1.2</v>
      </c>
      <c r="E94" s="1" t="s">
        <v>6</v>
      </c>
      <c r="F94">
        <f t="shared" si="4"/>
        <v>0</v>
      </c>
      <c r="G94">
        <f t="shared" si="5"/>
        <v>1</v>
      </c>
      <c r="H94">
        <f t="shared" si="6"/>
        <v>0</v>
      </c>
      <c r="I94">
        <f t="shared" si="7"/>
        <v>2</v>
      </c>
    </row>
    <row r="95" spans="1:9">
      <c r="A95" s="1">
        <v>5</v>
      </c>
      <c r="B95" s="1">
        <v>2.2999999999999998</v>
      </c>
      <c r="C95" s="1">
        <v>3.3</v>
      </c>
      <c r="D95" s="1">
        <v>1</v>
      </c>
      <c r="E95" s="1" t="s">
        <v>6</v>
      </c>
      <c r="F95">
        <f t="shared" si="4"/>
        <v>0</v>
      </c>
      <c r="G95">
        <f t="shared" si="5"/>
        <v>1</v>
      </c>
      <c r="H95">
        <f t="shared" si="6"/>
        <v>0</v>
      </c>
      <c r="I95">
        <f t="shared" si="7"/>
        <v>2</v>
      </c>
    </row>
    <row r="96" spans="1:9">
      <c r="A96" s="1">
        <v>5.6</v>
      </c>
      <c r="B96" s="1">
        <v>2.7</v>
      </c>
      <c r="C96" s="1">
        <v>4.2</v>
      </c>
      <c r="D96" s="1">
        <v>1.3</v>
      </c>
      <c r="E96" s="1" t="s">
        <v>6</v>
      </c>
      <c r="F96">
        <f t="shared" si="4"/>
        <v>0</v>
      </c>
      <c r="G96">
        <f t="shared" si="5"/>
        <v>1</v>
      </c>
      <c r="H96">
        <f t="shared" si="6"/>
        <v>0</v>
      </c>
      <c r="I96">
        <f t="shared" si="7"/>
        <v>2</v>
      </c>
    </row>
    <row r="97" spans="1:9">
      <c r="A97" s="1">
        <v>5.7</v>
      </c>
      <c r="B97" s="1">
        <v>3</v>
      </c>
      <c r="C97" s="1">
        <v>4.2</v>
      </c>
      <c r="D97" s="1">
        <v>1.2</v>
      </c>
      <c r="E97" s="1" t="s">
        <v>6</v>
      </c>
      <c r="F97">
        <f t="shared" si="4"/>
        <v>0</v>
      </c>
      <c r="G97">
        <f t="shared" si="5"/>
        <v>1</v>
      </c>
      <c r="H97">
        <f t="shared" si="6"/>
        <v>0</v>
      </c>
      <c r="I97">
        <f t="shared" si="7"/>
        <v>2</v>
      </c>
    </row>
    <row r="98" spans="1:9">
      <c r="A98" s="1">
        <v>5.7</v>
      </c>
      <c r="B98" s="1">
        <v>2.9</v>
      </c>
      <c r="C98" s="1">
        <v>4.2</v>
      </c>
      <c r="D98" s="1">
        <v>1.3</v>
      </c>
      <c r="E98" s="1" t="s">
        <v>6</v>
      </c>
      <c r="F98">
        <f t="shared" si="4"/>
        <v>0</v>
      </c>
      <c r="G98">
        <f t="shared" si="5"/>
        <v>1</v>
      </c>
      <c r="H98">
        <f t="shared" si="6"/>
        <v>0</v>
      </c>
      <c r="I98">
        <f t="shared" si="7"/>
        <v>2</v>
      </c>
    </row>
    <row r="99" spans="1:9">
      <c r="A99" s="1">
        <v>6.2</v>
      </c>
      <c r="B99" s="1">
        <v>2.9</v>
      </c>
      <c r="C99" s="1">
        <v>4.3</v>
      </c>
      <c r="D99" s="1">
        <v>1.3</v>
      </c>
      <c r="E99" s="1" t="s">
        <v>6</v>
      </c>
      <c r="F99">
        <f t="shared" si="4"/>
        <v>0</v>
      </c>
      <c r="G99">
        <f t="shared" si="5"/>
        <v>1</v>
      </c>
      <c r="H99">
        <f t="shared" si="6"/>
        <v>0</v>
      </c>
      <c r="I99">
        <f t="shared" si="7"/>
        <v>2</v>
      </c>
    </row>
    <row r="100" spans="1:9">
      <c r="A100" s="1">
        <v>5.0999999999999996</v>
      </c>
      <c r="B100" s="1">
        <v>2.5</v>
      </c>
      <c r="C100" s="1">
        <v>3</v>
      </c>
      <c r="D100" s="1">
        <v>1.1000000000000001</v>
      </c>
      <c r="E100" s="1" t="s">
        <v>6</v>
      </c>
      <c r="F100">
        <f t="shared" si="4"/>
        <v>0</v>
      </c>
      <c r="G100">
        <f t="shared" si="5"/>
        <v>1</v>
      </c>
      <c r="H100">
        <f t="shared" si="6"/>
        <v>0</v>
      </c>
      <c r="I100">
        <f t="shared" si="7"/>
        <v>2</v>
      </c>
    </row>
    <row r="101" spans="1:9">
      <c r="A101" s="1">
        <v>5.7</v>
      </c>
      <c r="B101" s="1">
        <v>2.8</v>
      </c>
      <c r="C101" s="1">
        <v>4.0999999999999996</v>
      </c>
      <c r="D101" s="1">
        <v>1.3</v>
      </c>
      <c r="E101" s="1" t="s">
        <v>6</v>
      </c>
      <c r="F101">
        <f t="shared" si="4"/>
        <v>0</v>
      </c>
      <c r="G101">
        <f t="shared" si="5"/>
        <v>1</v>
      </c>
      <c r="H101">
        <f t="shared" si="6"/>
        <v>0</v>
      </c>
      <c r="I101">
        <f t="shared" si="7"/>
        <v>2</v>
      </c>
    </row>
    <row r="102" spans="1:9">
      <c r="A102" s="1">
        <v>6.3</v>
      </c>
      <c r="B102" s="1">
        <v>3.3</v>
      </c>
      <c r="C102" s="1">
        <v>6</v>
      </c>
      <c r="D102" s="1">
        <v>2.5</v>
      </c>
      <c r="E102" s="1" t="s">
        <v>7</v>
      </c>
      <c r="F102">
        <f t="shared" si="4"/>
        <v>0</v>
      </c>
      <c r="G102">
        <f t="shared" si="5"/>
        <v>0</v>
      </c>
      <c r="H102">
        <f t="shared" si="6"/>
        <v>1</v>
      </c>
      <c r="I102">
        <f t="shared" si="7"/>
        <v>3</v>
      </c>
    </row>
    <row r="103" spans="1:9">
      <c r="A103" s="1">
        <v>5.8</v>
      </c>
      <c r="B103" s="1">
        <v>2.7</v>
      </c>
      <c r="C103" s="1">
        <v>5.0999999999999996</v>
      </c>
      <c r="D103" s="1">
        <v>1.9</v>
      </c>
      <c r="E103" s="1" t="s">
        <v>7</v>
      </c>
      <c r="F103">
        <f t="shared" si="4"/>
        <v>0</v>
      </c>
      <c r="G103">
        <f t="shared" si="5"/>
        <v>0</v>
      </c>
      <c r="H103">
        <f t="shared" si="6"/>
        <v>1</v>
      </c>
      <c r="I103">
        <f t="shared" si="7"/>
        <v>3</v>
      </c>
    </row>
    <row r="104" spans="1:9">
      <c r="A104" s="1">
        <v>7.1</v>
      </c>
      <c r="B104" s="1">
        <v>3</v>
      </c>
      <c r="C104" s="1">
        <v>5.9</v>
      </c>
      <c r="D104" s="1">
        <v>2.1</v>
      </c>
      <c r="E104" s="1" t="s">
        <v>7</v>
      </c>
      <c r="F104">
        <f t="shared" si="4"/>
        <v>0</v>
      </c>
      <c r="G104">
        <f t="shared" si="5"/>
        <v>0</v>
      </c>
      <c r="H104">
        <f t="shared" si="6"/>
        <v>1</v>
      </c>
      <c r="I104">
        <f t="shared" si="7"/>
        <v>3</v>
      </c>
    </row>
    <row r="105" spans="1:9">
      <c r="A105" s="1">
        <v>6.3</v>
      </c>
      <c r="B105" s="1">
        <v>2.9</v>
      </c>
      <c r="C105" s="1">
        <v>5.6</v>
      </c>
      <c r="D105" s="1">
        <v>1.8</v>
      </c>
      <c r="E105" s="1" t="s">
        <v>7</v>
      </c>
      <c r="F105">
        <f t="shared" si="4"/>
        <v>0</v>
      </c>
      <c r="G105">
        <f t="shared" si="5"/>
        <v>0</v>
      </c>
      <c r="H105">
        <f t="shared" si="6"/>
        <v>1</v>
      </c>
      <c r="I105">
        <f t="shared" si="7"/>
        <v>3</v>
      </c>
    </row>
    <row r="106" spans="1:9">
      <c r="A106" s="1">
        <v>6.5</v>
      </c>
      <c r="B106" s="1">
        <v>3</v>
      </c>
      <c r="C106" s="1">
        <v>5.8</v>
      </c>
      <c r="D106" s="1">
        <v>2.2000000000000002</v>
      </c>
      <c r="E106" s="1" t="s">
        <v>7</v>
      </c>
      <c r="F106">
        <f t="shared" si="4"/>
        <v>0</v>
      </c>
      <c r="G106">
        <f t="shared" si="5"/>
        <v>0</v>
      </c>
      <c r="H106">
        <f t="shared" si="6"/>
        <v>1</v>
      </c>
      <c r="I106">
        <f t="shared" si="7"/>
        <v>3</v>
      </c>
    </row>
    <row r="107" spans="1:9">
      <c r="A107" s="1">
        <v>7.6</v>
      </c>
      <c r="B107" s="1">
        <v>3</v>
      </c>
      <c r="C107" s="1">
        <v>6.6</v>
      </c>
      <c r="D107" s="1">
        <v>2.1</v>
      </c>
      <c r="E107" s="1" t="s">
        <v>7</v>
      </c>
      <c r="F107">
        <f t="shared" si="4"/>
        <v>0</v>
      </c>
      <c r="G107">
        <f t="shared" si="5"/>
        <v>0</v>
      </c>
      <c r="H107">
        <f t="shared" si="6"/>
        <v>1</v>
      </c>
      <c r="I107">
        <f t="shared" si="7"/>
        <v>3</v>
      </c>
    </row>
    <row r="108" spans="1:9">
      <c r="A108" s="1">
        <v>4.9000000000000004</v>
      </c>
      <c r="B108" s="1">
        <v>2.5</v>
      </c>
      <c r="C108" s="1">
        <v>4.5</v>
      </c>
      <c r="D108" s="1">
        <v>1.7</v>
      </c>
      <c r="E108" s="1" t="s">
        <v>7</v>
      </c>
      <c r="F108">
        <f t="shared" si="4"/>
        <v>0</v>
      </c>
      <c r="G108">
        <f t="shared" si="5"/>
        <v>0</v>
      </c>
      <c r="H108">
        <f t="shared" si="6"/>
        <v>1</v>
      </c>
      <c r="I108">
        <f t="shared" si="7"/>
        <v>3</v>
      </c>
    </row>
    <row r="109" spans="1:9">
      <c r="A109" s="1">
        <v>7.3</v>
      </c>
      <c r="B109" s="1">
        <v>2.9</v>
      </c>
      <c r="C109" s="1">
        <v>6.3</v>
      </c>
      <c r="D109" s="1">
        <v>1.8</v>
      </c>
      <c r="E109" s="1" t="s">
        <v>7</v>
      </c>
      <c r="F109">
        <f t="shared" si="4"/>
        <v>0</v>
      </c>
      <c r="G109">
        <f t="shared" si="5"/>
        <v>0</v>
      </c>
      <c r="H109">
        <f t="shared" si="6"/>
        <v>1</v>
      </c>
      <c r="I109">
        <f t="shared" si="7"/>
        <v>3</v>
      </c>
    </row>
    <row r="110" spans="1:9">
      <c r="A110" s="1">
        <v>6.7</v>
      </c>
      <c r="B110" s="1">
        <v>2.5</v>
      </c>
      <c r="C110" s="1">
        <v>5.8</v>
      </c>
      <c r="D110" s="1">
        <v>1.8</v>
      </c>
      <c r="E110" s="1" t="s">
        <v>7</v>
      </c>
      <c r="F110">
        <f t="shared" si="4"/>
        <v>0</v>
      </c>
      <c r="G110">
        <f t="shared" si="5"/>
        <v>0</v>
      </c>
      <c r="H110">
        <f t="shared" si="6"/>
        <v>1</v>
      </c>
      <c r="I110">
        <f t="shared" si="7"/>
        <v>3</v>
      </c>
    </row>
    <row r="111" spans="1:9">
      <c r="A111" s="1">
        <v>7.2</v>
      </c>
      <c r="B111" s="1">
        <v>3.6</v>
      </c>
      <c r="C111" s="1">
        <v>6.1</v>
      </c>
      <c r="D111" s="1">
        <v>2.5</v>
      </c>
      <c r="E111" s="1" t="s">
        <v>7</v>
      </c>
      <c r="F111">
        <f t="shared" si="4"/>
        <v>0</v>
      </c>
      <c r="G111">
        <f t="shared" si="5"/>
        <v>0</v>
      </c>
      <c r="H111">
        <f t="shared" si="6"/>
        <v>1</v>
      </c>
      <c r="I111">
        <f t="shared" si="7"/>
        <v>3</v>
      </c>
    </row>
    <row r="112" spans="1:9">
      <c r="A112" s="1">
        <v>6.5</v>
      </c>
      <c r="B112" s="1">
        <v>3.2</v>
      </c>
      <c r="C112" s="1">
        <v>5.0999999999999996</v>
      </c>
      <c r="D112" s="1">
        <v>2</v>
      </c>
      <c r="E112" s="1" t="s">
        <v>7</v>
      </c>
      <c r="F112">
        <f t="shared" si="4"/>
        <v>0</v>
      </c>
      <c r="G112">
        <f t="shared" si="5"/>
        <v>0</v>
      </c>
      <c r="H112">
        <f t="shared" si="6"/>
        <v>1</v>
      </c>
      <c r="I112">
        <f t="shared" si="7"/>
        <v>3</v>
      </c>
    </row>
    <row r="113" spans="1:9">
      <c r="A113" s="1">
        <v>6.4</v>
      </c>
      <c r="B113" s="1">
        <v>2.7</v>
      </c>
      <c r="C113" s="1">
        <v>5.3</v>
      </c>
      <c r="D113" s="1">
        <v>1.9</v>
      </c>
      <c r="E113" s="1" t="s">
        <v>7</v>
      </c>
      <c r="F113">
        <f t="shared" si="4"/>
        <v>0</v>
      </c>
      <c r="G113">
        <f t="shared" si="5"/>
        <v>0</v>
      </c>
      <c r="H113">
        <f t="shared" si="6"/>
        <v>1</v>
      </c>
      <c r="I113">
        <f t="shared" si="7"/>
        <v>3</v>
      </c>
    </row>
    <row r="114" spans="1:9">
      <c r="A114" s="1">
        <v>6.8</v>
      </c>
      <c r="B114" s="1">
        <v>3</v>
      </c>
      <c r="C114" s="1">
        <v>5.5</v>
      </c>
      <c r="D114" s="1">
        <v>2.1</v>
      </c>
      <c r="E114" s="1" t="s">
        <v>7</v>
      </c>
      <c r="F114">
        <f t="shared" si="4"/>
        <v>0</v>
      </c>
      <c r="G114">
        <f t="shared" si="5"/>
        <v>0</v>
      </c>
      <c r="H114">
        <f t="shared" si="6"/>
        <v>1</v>
      </c>
      <c r="I114">
        <f t="shared" si="7"/>
        <v>3</v>
      </c>
    </row>
    <row r="115" spans="1:9">
      <c r="A115" s="1">
        <v>5.7</v>
      </c>
      <c r="B115" s="1">
        <v>2.5</v>
      </c>
      <c r="C115" s="1">
        <v>5</v>
      </c>
      <c r="D115" s="1">
        <v>2</v>
      </c>
      <c r="E115" s="1" t="s">
        <v>7</v>
      </c>
      <c r="F115">
        <f t="shared" si="4"/>
        <v>0</v>
      </c>
      <c r="G115">
        <f t="shared" si="5"/>
        <v>0</v>
      </c>
      <c r="H115">
        <f t="shared" si="6"/>
        <v>1</v>
      </c>
      <c r="I115">
        <f t="shared" si="7"/>
        <v>3</v>
      </c>
    </row>
    <row r="116" spans="1:9">
      <c r="A116" s="1">
        <v>5.8</v>
      </c>
      <c r="B116" s="1">
        <v>2.8</v>
      </c>
      <c r="C116" s="1">
        <v>5.0999999999999996</v>
      </c>
      <c r="D116" s="1">
        <v>2.4</v>
      </c>
      <c r="E116" s="1" t="s">
        <v>7</v>
      </c>
      <c r="F116">
        <f t="shared" si="4"/>
        <v>0</v>
      </c>
      <c r="G116">
        <f t="shared" si="5"/>
        <v>0</v>
      </c>
      <c r="H116">
        <f t="shared" si="6"/>
        <v>1</v>
      </c>
      <c r="I116">
        <f t="shared" si="7"/>
        <v>3</v>
      </c>
    </row>
    <row r="117" spans="1:9">
      <c r="A117" s="1">
        <v>6.4</v>
      </c>
      <c r="B117" s="1">
        <v>3.2</v>
      </c>
      <c r="C117" s="1">
        <v>5.3</v>
      </c>
      <c r="D117" s="1">
        <v>2.2999999999999998</v>
      </c>
      <c r="E117" s="1" t="s">
        <v>7</v>
      </c>
      <c r="F117">
        <f t="shared" si="4"/>
        <v>0</v>
      </c>
      <c r="G117">
        <f t="shared" si="5"/>
        <v>0</v>
      </c>
      <c r="H117">
        <f t="shared" si="6"/>
        <v>1</v>
      </c>
      <c r="I117">
        <f t="shared" si="7"/>
        <v>3</v>
      </c>
    </row>
    <row r="118" spans="1:9">
      <c r="A118" s="1">
        <v>6.5</v>
      </c>
      <c r="B118" s="1">
        <v>3</v>
      </c>
      <c r="C118" s="1">
        <v>5.5</v>
      </c>
      <c r="D118" s="1">
        <v>1.8</v>
      </c>
      <c r="E118" s="1" t="s">
        <v>7</v>
      </c>
      <c r="F118">
        <f t="shared" si="4"/>
        <v>0</v>
      </c>
      <c r="G118">
        <f t="shared" si="5"/>
        <v>0</v>
      </c>
      <c r="H118">
        <f t="shared" si="6"/>
        <v>1</v>
      </c>
      <c r="I118">
        <f t="shared" si="7"/>
        <v>3</v>
      </c>
    </row>
    <row r="119" spans="1:9">
      <c r="A119" s="1">
        <v>7.7</v>
      </c>
      <c r="B119" s="1">
        <v>3.8</v>
      </c>
      <c r="C119" s="1">
        <v>6.7</v>
      </c>
      <c r="D119" s="1">
        <v>2.2000000000000002</v>
      </c>
      <c r="E119" s="1" t="s">
        <v>7</v>
      </c>
      <c r="F119">
        <f t="shared" si="4"/>
        <v>0</v>
      </c>
      <c r="G119">
        <f t="shared" si="5"/>
        <v>0</v>
      </c>
      <c r="H119">
        <f t="shared" si="6"/>
        <v>1</v>
      </c>
      <c r="I119">
        <f t="shared" si="7"/>
        <v>3</v>
      </c>
    </row>
    <row r="120" spans="1:9">
      <c r="A120" s="1">
        <v>7.7</v>
      </c>
      <c r="B120" s="1">
        <v>2.6</v>
      </c>
      <c r="C120" s="1">
        <v>6.9</v>
      </c>
      <c r="D120" s="1">
        <v>2.2999999999999998</v>
      </c>
      <c r="E120" s="1" t="s">
        <v>7</v>
      </c>
      <c r="F120">
        <f t="shared" si="4"/>
        <v>0</v>
      </c>
      <c r="G120">
        <f t="shared" si="5"/>
        <v>0</v>
      </c>
      <c r="H120">
        <f t="shared" si="6"/>
        <v>1</v>
      </c>
      <c r="I120">
        <f t="shared" si="7"/>
        <v>3</v>
      </c>
    </row>
    <row r="121" spans="1:9">
      <c r="A121" s="1">
        <v>6</v>
      </c>
      <c r="B121" s="1">
        <v>2.2000000000000002</v>
      </c>
      <c r="C121" s="1">
        <v>5</v>
      </c>
      <c r="D121" s="1">
        <v>1.5</v>
      </c>
      <c r="E121" s="1" t="s">
        <v>7</v>
      </c>
      <c r="F121">
        <f t="shared" si="4"/>
        <v>0</v>
      </c>
      <c r="G121">
        <f t="shared" si="5"/>
        <v>0</v>
      </c>
      <c r="H121">
        <f t="shared" si="6"/>
        <v>1</v>
      </c>
      <c r="I121">
        <f t="shared" si="7"/>
        <v>3</v>
      </c>
    </row>
    <row r="122" spans="1:9">
      <c r="A122" s="1">
        <v>6.9</v>
      </c>
      <c r="B122" s="1">
        <v>3.2</v>
      </c>
      <c r="C122" s="1">
        <v>5.7</v>
      </c>
      <c r="D122" s="1">
        <v>2.2999999999999998</v>
      </c>
      <c r="E122" s="1" t="s">
        <v>7</v>
      </c>
      <c r="F122">
        <f t="shared" si="4"/>
        <v>0</v>
      </c>
      <c r="G122">
        <f t="shared" si="5"/>
        <v>0</v>
      </c>
      <c r="H122">
        <f t="shared" si="6"/>
        <v>1</v>
      </c>
      <c r="I122">
        <f t="shared" si="7"/>
        <v>3</v>
      </c>
    </row>
    <row r="123" spans="1:9">
      <c r="A123" s="1">
        <v>5.6</v>
      </c>
      <c r="B123" s="1">
        <v>2.8</v>
      </c>
      <c r="C123" s="1">
        <v>4.9000000000000004</v>
      </c>
      <c r="D123" s="1">
        <v>2</v>
      </c>
      <c r="E123" s="1" t="s">
        <v>7</v>
      </c>
      <c r="F123">
        <f t="shared" si="4"/>
        <v>0</v>
      </c>
      <c r="G123">
        <f t="shared" si="5"/>
        <v>0</v>
      </c>
      <c r="H123">
        <f t="shared" si="6"/>
        <v>1</v>
      </c>
      <c r="I123">
        <f t="shared" si="7"/>
        <v>3</v>
      </c>
    </row>
    <row r="124" spans="1:9">
      <c r="A124" s="1">
        <v>7.7</v>
      </c>
      <c r="B124" s="1">
        <v>2.8</v>
      </c>
      <c r="C124" s="1">
        <v>6.7</v>
      </c>
      <c r="D124" s="1">
        <v>2</v>
      </c>
      <c r="E124" s="1" t="s">
        <v>7</v>
      </c>
      <c r="F124">
        <f t="shared" si="4"/>
        <v>0</v>
      </c>
      <c r="G124">
        <f t="shared" si="5"/>
        <v>0</v>
      </c>
      <c r="H124">
        <f t="shared" si="6"/>
        <v>1</v>
      </c>
      <c r="I124">
        <f t="shared" si="7"/>
        <v>3</v>
      </c>
    </row>
    <row r="125" spans="1:9">
      <c r="A125" s="1">
        <v>6.3</v>
      </c>
      <c r="B125" s="1">
        <v>2.7</v>
      </c>
      <c r="C125" s="1">
        <v>4.9000000000000004</v>
      </c>
      <c r="D125" s="1">
        <v>1.8</v>
      </c>
      <c r="E125" s="1" t="s">
        <v>7</v>
      </c>
      <c r="F125">
        <f t="shared" si="4"/>
        <v>0</v>
      </c>
      <c r="G125">
        <f t="shared" si="5"/>
        <v>0</v>
      </c>
      <c r="H125">
        <f t="shared" si="6"/>
        <v>1</v>
      </c>
      <c r="I125">
        <f t="shared" si="7"/>
        <v>3</v>
      </c>
    </row>
    <row r="126" spans="1:9">
      <c r="A126" s="1">
        <v>6.7</v>
      </c>
      <c r="B126" s="1">
        <v>3.3</v>
      </c>
      <c r="C126" s="1">
        <v>5.7</v>
      </c>
      <c r="D126" s="1">
        <v>2.1</v>
      </c>
      <c r="E126" s="1" t="s">
        <v>7</v>
      </c>
      <c r="F126">
        <f t="shared" si="4"/>
        <v>0</v>
      </c>
      <c r="G126">
        <f t="shared" si="5"/>
        <v>0</v>
      </c>
      <c r="H126">
        <f t="shared" si="6"/>
        <v>1</v>
      </c>
      <c r="I126">
        <f t="shared" si="7"/>
        <v>3</v>
      </c>
    </row>
    <row r="127" spans="1:9">
      <c r="A127" s="1">
        <v>7.2</v>
      </c>
      <c r="B127" s="1">
        <v>3.2</v>
      </c>
      <c r="C127" s="1">
        <v>6</v>
      </c>
      <c r="D127" s="1">
        <v>1.8</v>
      </c>
      <c r="E127" s="1" t="s">
        <v>7</v>
      </c>
      <c r="F127">
        <f t="shared" si="4"/>
        <v>0</v>
      </c>
      <c r="G127">
        <f t="shared" si="5"/>
        <v>0</v>
      </c>
      <c r="H127">
        <f t="shared" si="6"/>
        <v>1</v>
      </c>
      <c r="I127">
        <f t="shared" si="7"/>
        <v>3</v>
      </c>
    </row>
    <row r="128" spans="1:9">
      <c r="A128" s="1">
        <v>6.2</v>
      </c>
      <c r="B128" s="1">
        <v>2.8</v>
      </c>
      <c r="C128" s="1">
        <v>4.8</v>
      </c>
      <c r="D128" s="1">
        <v>1.8</v>
      </c>
      <c r="E128" s="1" t="s">
        <v>7</v>
      </c>
      <c r="F128">
        <f t="shared" si="4"/>
        <v>0</v>
      </c>
      <c r="G128">
        <f t="shared" si="5"/>
        <v>0</v>
      </c>
      <c r="H128">
        <f t="shared" si="6"/>
        <v>1</v>
      </c>
      <c r="I128">
        <f t="shared" si="7"/>
        <v>3</v>
      </c>
    </row>
    <row r="129" spans="1:9">
      <c r="A129" s="1">
        <v>6.1</v>
      </c>
      <c r="B129" s="1">
        <v>3</v>
      </c>
      <c r="C129" s="1">
        <v>4.9000000000000004</v>
      </c>
      <c r="D129" s="1">
        <v>1.8</v>
      </c>
      <c r="E129" s="1" t="s">
        <v>7</v>
      </c>
      <c r="F129">
        <f t="shared" si="4"/>
        <v>0</v>
      </c>
      <c r="G129">
        <f t="shared" si="5"/>
        <v>0</v>
      </c>
      <c r="H129">
        <f t="shared" si="6"/>
        <v>1</v>
      </c>
      <c r="I129">
        <f t="shared" si="7"/>
        <v>3</v>
      </c>
    </row>
    <row r="130" spans="1:9">
      <c r="A130" s="1">
        <v>6.4</v>
      </c>
      <c r="B130" s="1">
        <v>2.8</v>
      </c>
      <c r="C130" s="1">
        <v>5.6</v>
      </c>
      <c r="D130" s="1">
        <v>2.1</v>
      </c>
      <c r="E130" s="1" t="s">
        <v>7</v>
      </c>
      <c r="F130">
        <f t="shared" si="4"/>
        <v>0</v>
      </c>
      <c r="G130">
        <f t="shared" si="5"/>
        <v>0</v>
      </c>
      <c r="H130">
        <f t="shared" si="6"/>
        <v>1</v>
      </c>
      <c r="I130">
        <f t="shared" si="7"/>
        <v>3</v>
      </c>
    </row>
    <row r="131" spans="1:9">
      <c r="A131" s="1">
        <v>7.2</v>
      </c>
      <c r="B131" s="1">
        <v>3</v>
      </c>
      <c r="C131" s="1">
        <v>5.8</v>
      </c>
      <c r="D131" s="1">
        <v>1.6</v>
      </c>
      <c r="E131" s="1" t="s">
        <v>7</v>
      </c>
      <c r="F131">
        <f t="shared" ref="F131:F151" si="8">IF($E131="Setosa",1,0)</f>
        <v>0</v>
      </c>
      <c r="G131">
        <f t="shared" ref="G131:G151" si="9">IF($E131="Versicolor",1,0)</f>
        <v>0</v>
      </c>
      <c r="H131">
        <f t="shared" ref="H131:H151" si="10">IF($E131="Virginica",1,0)</f>
        <v>1</v>
      </c>
      <c r="I131">
        <f t="shared" ref="I131:I151" si="11">_xlfn.IFS(E131="Setosa",1,E131="Versicolor",2,E131="Virginica",3)</f>
        <v>3</v>
      </c>
    </row>
    <row r="132" spans="1:9">
      <c r="A132" s="1">
        <v>7.4</v>
      </c>
      <c r="B132" s="1">
        <v>2.8</v>
      </c>
      <c r="C132" s="1">
        <v>6.1</v>
      </c>
      <c r="D132" s="1">
        <v>1.9</v>
      </c>
      <c r="E132" s="1" t="s">
        <v>7</v>
      </c>
      <c r="F132">
        <f t="shared" si="8"/>
        <v>0</v>
      </c>
      <c r="G132">
        <f t="shared" si="9"/>
        <v>0</v>
      </c>
      <c r="H132">
        <f t="shared" si="10"/>
        <v>1</v>
      </c>
      <c r="I132">
        <f t="shared" si="11"/>
        <v>3</v>
      </c>
    </row>
    <row r="133" spans="1:9">
      <c r="A133" s="1">
        <v>7.9</v>
      </c>
      <c r="B133" s="1">
        <v>3.8</v>
      </c>
      <c r="C133" s="1">
        <v>6.4</v>
      </c>
      <c r="D133" s="1">
        <v>2</v>
      </c>
      <c r="E133" s="1" t="s">
        <v>7</v>
      </c>
      <c r="F133">
        <f t="shared" si="8"/>
        <v>0</v>
      </c>
      <c r="G133">
        <f t="shared" si="9"/>
        <v>0</v>
      </c>
      <c r="H133">
        <f t="shared" si="10"/>
        <v>1</v>
      </c>
      <c r="I133">
        <f t="shared" si="11"/>
        <v>3</v>
      </c>
    </row>
    <row r="134" spans="1:9">
      <c r="A134" s="1">
        <v>6.4</v>
      </c>
      <c r="B134" s="1">
        <v>2.8</v>
      </c>
      <c r="C134" s="1">
        <v>5.6</v>
      </c>
      <c r="D134" s="1">
        <v>2.2000000000000002</v>
      </c>
      <c r="E134" s="1" t="s">
        <v>7</v>
      </c>
      <c r="F134">
        <f t="shared" si="8"/>
        <v>0</v>
      </c>
      <c r="G134">
        <f t="shared" si="9"/>
        <v>0</v>
      </c>
      <c r="H134">
        <f t="shared" si="10"/>
        <v>1</v>
      </c>
      <c r="I134">
        <f t="shared" si="11"/>
        <v>3</v>
      </c>
    </row>
    <row r="135" spans="1:9">
      <c r="A135" s="1">
        <v>6.3</v>
      </c>
      <c r="B135" s="1">
        <v>2.8</v>
      </c>
      <c r="C135" s="1">
        <v>5.0999999999999996</v>
      </c>
      <c r="D135" s="1">
        <v>1.5</v>
      </c>
      <c r="E135" s="1" t="s">
        <v>7</v>
      </c>
      <c r="F135">
        <f t="shared" si="8"/>
        <v>0</v>
      </c>
      <c r="G135">
        <f t="shared" si="9"/>
        <v>0</v>
      </c>
      <c r="H135">
        <f t="shared" si="10"/>
        <v>1</v>
      </c>
      <c r="I135">
        <f t="shared" si="11"/>
        <v>3</v>
      </c>
    </row>
    <row r="136" spans="1:9">
      <c r="A136" s="1">
        <v>6.1</v>
      </c>
      <c r="B136" s="1">
        <v>2.6</v>
      </c>
      <c r="C136" s="1">
        <v>5.6</v>
      </c>
      <c r="D136" s="1">
        <v>1.4</v>
      </c>
      <c r="E136" s="1" t="s">
        <v>7</v>
      </c>
      <c r="F136">
        <f t="shared" si="8"/>
        <v>0</v>
      </c>
      <c r="G136">
        <f t="shared" si="9"/>
        <v>0</v>
      </c>
      <c r="H136">
        <f t="shared" si="10"/>
        <v>1</v>
      </c>
      <c r="I136">
        <f t="shared" si="11"/>
        <v>3</v>
      </c>
    </row>
    <row r="137" spans="1:9">
      <c r="A137" s="1">
        <v>7.7</v>
      </c>
      <c r="B137" s="1">
        <v>3</v>
      </c>
      <c r="C137" s="1">
        <v>6.1</v>
      </c>
      <c r="D137" s="1">
        <v>2.2999999999999998</v>
      </c>
      <c r="E137" s="1" t="s">
        <v>7</v>
      </c>
      <c r="F137">
        <f t="shared" si="8"/>
        <v>0</v>
      </c>
      <c r="G137">
        <f t="shared" si="9"/>
        <v>0</v>
      </c>
      <c r="H137">
        <f t="shared" si="10"/>
        <v>1</v>
      </c>
      <c r="I137">
        <f t="shared" si="11"/>
        <v>3</v>
      </c>
    </row>
    <row r="138" spans="1:9">
      <c r="A138" s="1">
        <v>6.3</v>
      </c>
      <c r="B138" s="1">
        <v>3.4</v>
      </c>
      <c r="C138" s="1">
        <v>5.6</v>
      </c>
      <c r="D138" s="1">
        <v>2.4</v>
      </c>
      <c r="E138" s="1" t="s">
        <v>7</v>
      </c>
      <c r="F138">
        <f t="shared" si="8"/>
        <v>0</v>
      </c>
      <c r="G138">
        <f t="shared" si="9"/>
        <v>0</v>
      </c>
      <c r="H138">
        <f t="shared" si="10"/>
        <v>1</v>
      </c>
      <c r="I138">
        <f t="shared" si="11"/>
        <v>3</v>
      </c>
    </row>
    <row r="139" spans="1:9">
      <c r="A139" s="1">
        <v>6.4</v>
      </c>
      <c r="B139" s="1">
        <v>3.1</v>
      </c>
      <c r="C139" s="1">
        <v>5.5</v>
      </c>
      <c r="D139" s="1">
        <v>1.8</v>
      </c>
      <c r="E139" s="1" t="s">
        <v>7</v>
      </c>
      <c r="F139">
        <f t="shared" si="8"/>
        <v>0</v>
      </c>
      <c r="G139">
        <f t="shared" si="9"/>
        <v>0</v>
      </c>
      <c r="H139">
        <f t="shared" si="10"/>
        <v>1</v>
      </c>
      <c r="I139">
        <f t="shared" si="11"/>
        <v>3</v>
      </c>
    </row>
    <row r="140" spans="1:9">
      <c r="A140" s="1">
        <v>6</v>
      </c>
      <c r="B140" s="1">
        <v>3</v>
      </c>
      <c r="C140" s="1">
        <v>4.8</v>
      </c>
      <c r="D140" s="1">
        <v>1.8</v>
      </c>
      <c r="E140" s="1" t="s">
        <v>7</v>
      </c>
      <c r="F140">
        <f t="shared" si="8"/>
        <v>0</v>
      </c>
      <c r="G140">
        <f t="shared" si="9"/>
        <v>0</v>
      </c>
      <c r="H140">
        <f t="shared" si="10"/>
        <v>1</v>
      </c>
      <c r="I140">
        <f t="shared" si="11"/>
        <v>3</v>
      </c>
    </row>
    <row r="141" spans="1:9">
      <c r="A141" s="1">
        <v>6.9</v>
      </c>
      <c r="B141" s="1">
        <v>3.1</v>
      </c>
      <c r="C141" s="1">
        <v>5.4</v>
      </c>
      <c r="D141" s="1">
        <v>2.1</v>
      </c>
      <c r="E141" s="1" t="s">
        <v>7</v>
      </c>
      <c r="F141">
        <f t="shared" si="8"/>
        <v>0</v>
      </c>
      <c r="G141">
        <f t="shared" si="9"/>
        <v>0</v>
      </c>
      <c r="H141">
        <f t="shared" si="10"/>
        <v>1</v>
      </c>
      <c r="I141">
        <f t="shared" si="11"/>
        <v>3</v>
      </c>
    </row>
    <row r="142" spans="1:9">
      <c r="A142" s="1">
        <v>6.7</v>
      </c>
      <c r="B142" s="1">
        <v>3.1</v>
      </c>
      <c r="C142" s="1">
        <v>5.6</v>
      </c>
      <c r="D142" s="1">
        <v>2.4</v>
      </c>
      <c r="E142" s="1" t="s">
        <v>7</v>
      </c>
      <c r="F142">
        <f t="shared" si="8"/>
        <v>0</v>
      </c>
      <c r="G142">
        <f t="shared" si="9"/>
        <v>0</v>
      </c>
      <c r="H142">
        <f t="shared" si="10"/>
        <v>1</v>
      </c>
      <c r="I142">
        <f t="shared" si="11"/>
        <v>3</v>
      </c>
    </row>
    <row r="143" spans="1:9">
      <c r="A143" s="1">
        <v>6.9</v>
      </c>
      <c r="B143" s="1">
        <v>3.1</v>
      </c>
      <c r="C143" s="1">
        <v>5.0999999999999996</v>
      </c>
      <c r="D143" s="1">
        <v>2.2999999999999998</v>
      </c>
      <c r="E143" s="1" t="s">
        <v>7</v>
      </c>
      <c r="F143">
        <f t="shared" si="8"/>
        <v>0</v>
      </c>
      <c r="G143">
        <f t="shared" si="9"/>
        <v>0</v>
      </c>
      <c r="H143">
        <f t="shared" si="10"/>
        <v>1</v>
      </c>
      <c r="I143">
        <f>_xlfn.IFS(E143="Setosa",1,E143="Versicolor",2,E143="Virginica",3)</f>
        <v>3</v>
      </c>
    </row>
    <row r="144" spans="1:9">
      <c r="A144" s="1">
        <v>5.8</v>
      </c>
      <c r="B144" s="1">
        <v>2.7</v>
      </c>
      <c r="C144" s="1">
        <v>5.0999999999999996</v>
      </c>
      <c r="D144" s="1">
        <v>1.9</v>
      </c>
      <c r="E144" s="1" t="s">
        <v>7</v>
      </c>
      <c r="F144">
        <f t="shared" si="8"/>
        <v>0</v>
      </c>
      <c r="G144">
        <f t="shared" si="9"/>
        <v>0</v>
      </c>
      <c r="H144">
        <f t="shared" si="10"/>
        <v>1</v>
      </c>
      <c r="I144">
        <f t="shared" si="11"/>
        <v>3</v>
      </c>
    </row>
    <row r="145" spans="1:9">
      <c r="A145" s="1">
        <v>6.8</v>
      </c>
      <c r="B145" s="1">
        <v>3.2</v>
      </c>
      <c r="C145" s="1">
        <v>5.9</v>
      </c>
      <c r="D145" s="1">
        <v>2.2999999999999998</v>
      </c>
      <c r="E145" s="1" t="s">
        <v>7</v>
      </c>
      <c r="F145">
        <f t="shared" si="8"/>
        <v>0</v>
      </c>
      <c r="G145">
        <f t="shared" si="9"/>
        <v>0</v>
      </c>
      <c r="H145">
        <f t="shared" si="10"/>
        <v>1</v>
      </c>
      <c r="I145">
        <f t="shared" si="11"/>
        <v>3</v>
      </c>
    </row>
    <row r="146" spans="1:9">
      <c r="A146" s="1">
        <v>6.7</v>
      </c>
      <c r="B146" s="1">
        <v>3.3</v>
      </c>
      <c r="C146" s="1">
        <v>5.7</v>
      </c>
      <c r="D146" s="1">
        <v>2.5</v>
      </c>
      <c r="E146" s="1" t="s">
        <v>7</v>
      </c>
      <c r="F146">
        <f t="shared" si="8"/>
        <v>0</v>
      </c>
      <c r="G146">
        <f t="shared" si="9"/>
        <v>0</v>
      </c>
      <c r="H146">
        <f t="shared" si="10"/>
        <v>1</v>
      </c>
      <c r="I146">
        <f t="shared" si="11"/>
        <v>3</v>
      </c>
    </row>
    <row r="147" spans="1:9">
      <c r="A147" s="1">
        <v>6.7</v>
      </c>
      <c r="B147" s="1">
        <v>3</v>
      </c>
      <c r="C147" s="1">
        <v>5.2</v>
      </c>
      <c r="D147" s="1">
        <v>2.2999999999999998</v>
      </c>
      <c r="E147" s="1" t="s">
        <v>7</v>
      </c>
      <c r="F147">
        <f t="shared" si="8"/>
        <v>0</v>
      </c>
      <c r="G147">
        <f t="shared" si="9"/>
        <v>0</v>
      </c>
      <c r="H147">
        <f t="shared" si="10"/>
        <v>1</v>
      </c>
      <c r="I147">
        <f t="shared" si="11"/>
        <v>3</v>
      </c>
    </row>
    <row r="148" spans="1:9">
      <c r="A148" s="1">
        <v>6.3</v>
      </c>
      <c r="B148" s="1">
        <v>2.5</v>
      </c>
      <c r="C148" s="1">
        <v>5</v>
      </c>
      <c r="D148" s="1">
        <v>1.9</v>
      </c>
      <c r="E148" s="1" t="s">
        <v>7</v>
      </c>
      <c r="F148">
        <f t="shared" si="8"/>
        <v>0</v>
      </c>
      <c r="G148">
        <f t="shared" si="9"/>
        <v>0</v>
      </c>
      <c r="H148">
        <f t="shared" si="10"/>
        <v>1</v>
      </c>
      <c r="I148">
        <f t="shared" si="11"/>
        <v>3</v>
      </c>
    </row>
    <row r="149" spans="1:9">
      <c r="A149" s="1">
        <v>6.5</v>
      </c>
      <c r="B149" s="1">
        <v>3</v>
      </c>
      <c r="C149" s="1">
        <v>5.2</v>
      </c>
      <c r="D149" s="1">
        <v>2</v>
      </c>
      <c r="E149" s="1" t="s">
        <v>7</v>
      </c>
      <c r="F149">
        <f t="shared" si="8"/>
        <v>0</v>
      </c>
      <c r="G149">
        <f t="shared" si="9"/>
        <v>0</v>
      </c>
      <c r="H149">
        <f t="shared" si="10"/>
        <v>1</v>
      </c>
      <c r="I149">
        <f t="shared" si="11"/>
        <v>3</v>
      </c>
    </row>
    <row r="150" spans="1:9">
      <c r="A150" s="1">
        <v>6.2</v>
      </c>
      <c r="B150" s="1">
        <v>3.4</v>
      </c>
      <c r="C150" s="1">
        <v>5.4</v>
      </c>
      <c r="D150" s="1">
        <v>2.2999999999999998</v>
      </c>
      <c r="E150" s="1" t="s">
        <v>7</v>
      </c>
      <c r="F150">
        <f t="shared" si="8"/>
        <v>0</v>
      </c>
      <c r="G150">
        <f t="shared" si="9"/>
        <v>0</v>
      </c>
      <c r="H150">
        <f t="shared" si="10"/>
        <v>1</v>
      </c>
      <c r="I150">
        <f t="shared" si="11"/>
        <v>3</v>
      </c>
    </row>
    <row r="151" spans="1:9">
      <c r="A151" s="1">
        <v>5.9</v>
      </c>
      <c r="B151" s="1">
        <v>3</v>
      </c>
      <c r="C151" s="1">
        <v>5.0999999999999996</v>
      </c>
      <c r="D151" s="1">
        <v>1.8</v>
      </c>
      <c r="E151" s="1" t="s">
        <v>7</v>
      </c>
      <c r="F151">
        <f t="shared" si="8"/>
        <v>0</v>
      </c>
      <c r="G151">
        <f t="shared" si="9"/>
        <v>0</v>
      </c>
      <c r="H151">
        <f t="shared" si="10"/>
        <v>1</v>
      </c>
      <c r="I151">
        <f t="shared" si="11"/>
        <v>3</v>
      </c>
    </row>
  </sheetData>
  <mergeCells count="1">
    <mergeCell ref="F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C376D-2637-4FEC-8143-E8D92C86F097}">
  <dimension ref="A1:AI87"/>
  <sheetViews>
    <sheetView topLeftCell="J10" zoomScale="85" zoomScaleNormal="85" workbookViewId="0">
      <selection activeCell="U8" sqref="U8"/>
    </sheetView>
  </sheetViews>
  <sheetFormatPr baseColWidth="10" defaultColWidth="8.83203125" defaultRowHeight="15"/>
  <cols>
    <col min="3" max="3" width="10.5" bestFit="1" customWidth="1"/>
    <col min="7" max="8" width="10" bestFit="1" customWidth="1"/>
    <col min="9" max="10" width="10" style="1" customWidth="1"/>
    <col min="11" max="12" width="2" bestFit="1" customWidth="1"/>
    <col min="13" max="14" width="3.1640625" customWidth="1"/>
    <col min="21" max="22" width="12" bestFit="1" customWidth="1"/>
    <col min="24" max="24" width="9.1640625" style="12"/>
    <col min="26" max="26" width="12" bestFit="1" customWidth="1"/>
    <col min="29" max="29" width="7.83203125" customWidth="1"/>
    <col min="30" max="30" width="12.6640625" bestFit="1" customWidth="1"/>
    <col min="31" max="31" width="7.83203125" customWidth="1"/>
    <col min="32" max="32" width="9.5" bestFit="1" customWidth="1"/>
  </cols>
  <sheetData>
    <row r="1" spans="1:35">
      <c r="A1" s="71" t="s">
        <v>9</v>
      </c>
      <c r="B1" s="72" t="s">
        <v>12</v>
      </c>
      <c r="C1" s="72" t="s">
        <v>13</v>
      </c>
      <c r="D1" s="72" t="s">
        <v>14</v>
      </c>
      <c r="E1" s="72" t="s">
        <v>15</v>
      </c>
      <c r="F1" s="73" t="s">
        <v>16</v>
      </c>
    </row>
    <row r="2" spans="1:35">
      <c r="A2" s="74" t="s">
        <v>10</v>
      </c>
      <c r="B2" s="3">
        <v>41.505188613055566</v>
      </c>
      <c r="C2" s="3">
        <v>6.1366771612489961</v>
      </c>
      <c r="D2" s="3">
        <v>12.391801153336402</v>
      </c>
      <c r="E2" s="3">
        <v>-17.762808564015817</v>
      </c>
      <c r="F2" s="3">
        <v>-18.097061709065304</v>
      </c>
      <c r="M2" s="4"/>
      <c r="N2" s="4"/>
      <c r="O2" s="3">
        <v>5</v>
      </c>
      <c r="P2" s="3">
        <v>0</v>
      </c>
      <c r="Q2" s="3">
        <v>0</v>
      </c>
      <c r="R2" s="3">
        <v>-1</v>
      </c>
      <c r="S2" s="3">
        <v>-1</v>
      </c>
    </row>
    <row r="3" spans="1:35" ht="16" thickBot="1">
      <c r="A3" s="75" t="s">
        <v>11</v>
      </c>
      <c r="B3" s="3">
        <v>0.80765650146417978</v>
      </c>
      <c r="C3" s="3">
        <v>-0.73917502556738335</v>
      </c>
      <c r="D3" s="3">
        <v>-0.81835378587838936</v>
      </c>
      <c r="E3" s="3">
        <v>1.4448047529897265</v>
      </c>
      <c r="F3" s="3">
        <v>0.59318793471016129</v>
      </c>
      <c r="M3" s="4"/>
      <c r="N3" s="4"/>
      <c r="O3" s="3">
        <v>-5</v>
      </c>
      <c r="P3" s="3">
        <v>1</v>
      </c>
      <c r="Q3" s="3">
        <v>-1</v>
      </c>
      <c r="R3" s="3">
        <v>1</v>
      </c>
      <c r="S3" s="3">
        <v>-1</v>
      </c>
    </row>
    <row r="5" spans="1:35" ht="16" thickBot="1"/>
    <row r="6" spans="1:35" ht="16" thickBot="1">
      <c r="A6" s="66" t="s">
        <v>17</v>
      </c>
      <c r="B6" s="67" t="s">
        <v>12</v>
      </c>
      <c r="C6" s="67" t="s">
        <v>13</v>
      </c>
      <c r="D6" s="68" t="s">
        <v>14</v>
      </c>
      <c r="M6" s="4"/>
      <c r="N6" s="4"/>
    </row>
    <row r="7" spans="1:35" ht="16" thickBot="1">
      <c r="A7" s="69" t="s">
        <v>10</v>
      </c>
      <c r="B7" s="1">
        <v>5.9679893412947935</v>
      </c>
      <c r="C7" s="1">
        <v>31.373104722812467</v>
      </c>
      <c r="D7" s="1">
        <v>-64.249768000604561</v>
      </c>
      <c r="M7" s="4"/>
      <c r="N7" s="4"/>
      <c r="O7" s="1">
        <v>0</v>
      </c>
      <c r="P7" s="1">
        <v>1</v>
      </c>
      <c r="Q7" s="1">
        <v>0</v>
      </c>
      <c r="AE7" s="41" t="s">
        <v>30</v>
      </c>
      <c r="AF7" s="76">
        <f ca="1">SUM(AG13:AI87)</f>
        <v>2.4176550954277485E-2</v>
      </c>
    </row>
    <row r="8" spans="1:35">
      <c r="A8" s="69" t="s">
        <v>11</v>
      </c>
      <c r="B8" s="1">
        <v>-42.313115139784394</v>
      </c>
      <c r="C8" s="1">
        <v>36.043825066445422</v>
      </c>
      <c r="D8" s="1">
        <v>40.52665058435133</v>
      </c>
      <c r="M8" s="4"/>
      <c r="N8" s="4"/>
      <c r="O8" s="1">
        <v>0</v>
      </c>
      <c r="P8" s="1">
        <v>-1</v>
      </c>
      <c r="Q8" s="1">
        <v>-1</v>
      </c>
    </row>
    <row r="9" spans="1:35" ht="16" thickBot="1">
      <c r="A9" s="70" t="s">
        <v>18</v>
      </c>
      <c r="B9" s="1">
        <v>-23.95832344992111</v>
      </c>
      <c r="C9" s="1">
        <v>-273.21237750099908</v>
      </c>
      <c r="D9" s="1">
        <v>97.181973358110142</v>
      </c>
      <c r="O9" s="1">
        <v>0</v>
      </c>
      <c r="P9" s="1">
        <v>0</v>
      </c>
      <c r="Q9" s="1">
        <v>1</v>
      </c>
    </row>
    <row r="10" spans="1:35" ht="16" thickBot="1"/>
    <row r="11" spans="1:35" ht="16" thickBot="1">
      <c r="T11" s="137" t="s">
        <v>9</v>
      </c>
      <c r="U11" s="138"/>
      <c r="V11" s="139"/>
      <c r="Y11" s="140" t="s">
        <v>29</v>
      </c>
      <c r="Z11" s="141"/>
      <c r="AA11" s="142"/>
      <c r="AC11" s="147" t="s">
        <v>34</v>
      </c>
      <c r="AD11" s="148"/>
      <c r="AE11" s="149"/>
      <c r="AG11" s="57"/>
      <c r="AH11" s="58"/>
      <c r="AI11" s="49"/>
    </row>
    <row r="12" spans="1:35" ht="16" thickBot="1">
      <c r="A12" s="64" t="s">
        <v>19</v>
      </c>
      <c r="B12" s="65" t="s">
        <v>31</v>
      </c>
      <c r="C12" s="17" t="s">
        <v>12</v>
      </c>
      <c r="D12" s="18" t="s">
        <v>20</v>
      </c>
      <c r="E12" s="18" t="s">
        <v>21</v>
      </c>
      <c r="F12" s="18" t="s">
        <v>22</v>
      </c>
      <c r="G12" s="19" t="s">
        <v>23</v>
      </c>
      <c r="H12" s="17" t="s">
        <v>24</v>
      </c>
      <c r="I12" s="131" t="s">
        <v>37</v>
      </c>
      <c r="J12" s="132"/>
      <c r="K12" s="133" t="s">
        <v>25</v>
      </c>
      <c r="L12" s="133"/>
      <c r="M12" s="133"/>
      <c r="N12" s="19"/>
      <c r="O12" s="143" t="s">
        <v>32</v>
      </c>
      <c r="P12" s="144"/>
      <c r="Q12" s="145" t="s">
        <v>33</v>
      </c>
      <c r="R12" s="146"/>
      <c r="T12" s="25" t="s">
        <v>12</v>
      </c>
      <c r="U12" s="25" t="s">
        <v>26</v>
      </c>
      <c r="V12" s="26" t="s">
        <v>27</v>
      </c>
      <c r="Y12" s="32" t="s">
        <v>26</v>
      </c>
      <c r="Z12" s="33" t="s">
        <v>27</v>
      </c>
      <c r="AA12" s="34" t="s">
        <v>28</v>
      </c>
      <c r="AC12" s="134" t="s">
        <v>35</v>
      </c>
      <c r="AD12" s="135"/>
      <c r="AE12" s="136"/>
      <c r="AF12" s="6"/>
      <c r="AG12" s="128" t="s">
        <v>36</v>
      </c>
      <c r="AH12" s="129"/>
      <c r="AI12" s="130"/>
    </row>
    <row r="13" spans="1:35">
      <c r="A13" s="1">
        <f ca="1">RANDBETWEEN(1,50)</f>
        <v>8</v>
      </c>
      <c r="B13" s="1">
        <v>10</v>
      </c>
      <c r="C13" s="5">
        <v>1</v>
      </c>
      <c r="D13" s="6">
        <f t="array" aca="1" ref="D13:H13" ca="1">OFFSET(iris!$A$1,Solver!$B13,0,1,5)</f>
        <v>4.9000000000000004</v>
      </c>
      <c r="E13" s="6">
        <f ca="1"/>
        <v>3.1</v>
      </c>
      <c r="F13" s="6">
        <f ca="1"/>
        <v>1.5</v>
      </c>
      <c r="G13" s="7">
        <f ca="1"/>
        <v>0.1</v>
      </c>
      <c r="H13" s="11" t="str">
        <f ca="1"/>
        <v>Setosa</v>
      </c>
      <c r="I13" s="22">
        <f ca="1">+D13-E13+F13-G13</f>
        <v>3.2</v>
      </c>
      <c r="J13" s="24">
        <f ca="1">F13+G13</f>
        <v>1.6</v>
      </c>
      <c r="K13" s="57">
        <v>1</v>
      </c>
      <c r="L13" s="58">
        <v>0</v>
      </c>
      <c r="M13" s="58">
        <v>0</v>
      </c>
      <c r="N13" s="49"/>
      <c r="O13" s="23">
        <f t="array" aca="1" ref="O13:P87" ca="1">MMULT(XPRIME,TRANSPOSE(L1w))</f>
        <v>81.535571261588245</v>
      </c>
      <c r="P13" s="23">
        <f ca="1"/>
        <v>-3.1246719370834004</v>
      </c>
      <c r="Q13" s="22">
        <f ca="1">1/(1+EXP(-O13))</f>
        <v>1</v>
      </c>
      <c r="R13" s="24">
        <f ca="1">1/(1+EXP(-P13))</f>
        <v>4.2100956202426987E-2</v>
      </c>
      <c r="T13" s="21">
        <v>1</v>
      </c>
      <c r="U13" s="21">
        <f ca="1">Q13</f>
        <v>1</v>
      </c>
      <c r="V13" s="27">
        <f ca="1">R13</f>
        <v>4.2100956202426987E-2</v>
      </c>
      <c r="Y13" s="35">
        <f t="array" aca="1" ref="Y13:AA87" ca="1">MMULT(T13:V87,TRANSPOSE(L2w))</f>
        <v>34.636117395497713</v>
      </c>
      <c r="Z13" s="36">
        <f ca="1"/>
        <v>-4.5630793320561347</v>
      </c>
      <c r="AA13" s="37">
        <f ca="1"/>
        <v>-293.07924694690496</v>
      </c>
      <c r="AC13" s="51">
        <f ca="1">1/(1+EXP(-Y13))</f>
        <v>0.99999999999999911</v>
      </c>
      <c r="AD13" s="52">
        <f t="shared" ref="AD13:AE13" ca="1" si="0">1/(1+EXP(-Z13))</f>
        <v>1.0322232566799119E-2</v>
      </c>
      <c r="AE13" s="53">
        <f t="shared" ca="1" si="0"/>
        <v>5.215552130220908E-128</v>
      </c>
      <c r="AF13" s="12"/>
      <c r="AG13" s="11">
        <f ca="1">(K13-AC13)^2</f>
        <v>7.8886090522101181E-31</v>
      </c>
      <c r="AH13" s="12">
        <f t="shared" ref="AH13:AI13" ca="1" si="1">(L13-AD13)^2</f>
        <v>1.0654848516308832E-4</v>
      </c>
      <c r="AI13" s="13">
        <f t="shared" ca="1" si="1"/>
        <v>2.7201984023051852E-255</v>
      </c>
    </row>
    <row r="14" spans="1:35">
      <c r="A14" s="1">
        <f t="shared" ref="A14:A36" ca="1" si="2">RANDBETWEEN(1,50)</f>
        <v>2</v>
      </c>
      <c r="B14" s="1">
        <v>13</v>
      </c>
      <c r="C14" s="5">
        <v>1</v>
      </c>
      <c r="D14" s="6">
        <f t="array" aca="1" ref="D14:H14" ca="1">OFFSET(iris!$A$1,Solver!$B14,0,1,5)</f>
        <v>4.8</v>
      </c>
      <c r="E14" s="6">
        <f ca="1"/>
        <v>3</v>
      </c>
      <c r="F14" s="6">
        <f ca="1"/>
        <v>1.4</v>
      </c>
      <c r="G14" s="7">
        <f ca="1"/>
        <v>0.1</v>
      </c>
      <c r="H14" s="11" t="str">
        <f ca="1"/>
        <v>Setosa</v>
      </c>
      <c r="I14" s="5">
        <f ca="1">+D14-E14+F14-G14</f>
        <v>3.0999999999999996</v>
      </c>
      <c r="J14" s="7">
        <f t="shared" ref="J14:J77" ca="1" si="3">F14+G14</f>
        <v>1.5</v>
      </c>
      <c r="K14" s="11">
        <v>1</v>
      </c>
      <c r="L14" s="12">
        <v>0</v>
      </c>
      <c r="M14" s="12">
        <v>0</v>
      </c>
      <c r="N14" s="13"/>
      <c r="O14" s="6">
        <f ca="1"/>
        <v>81.459004286531268</v>
      </c>
      <c r="P14" s="6">
        <f ca="1"/>
        <v>-3.1133995312377953</v>
      </c>
      <c r="Q14" s="5">
        <f t="shared" ref="Q14:Q77" ca="1" si="4">1/(1+EXP(-O14))</f>
        <v>1</v>
      </c>
      <c r="R14" s="7">
        <f t="shared" ref="R14:R77" ca="1" si="5">1/(1+EXP(-P14))</f>
        <v>4.2557908813679234E-2</v>
      </c>
      <c r="T14" s="21">
        <v>1</v>
      </c>
      <c r="U14" s="21">
        <f t="shared" ref="U14:U77" ca="1" si="6">Q14</f>
        <v>1</v>
      </c>
      <c r="V14" s="27">
        <f t="shared" ref="V14:V77" ca="1" si="7">R14</f>
        <v>4.2557908813679234E-2</v>
      </c>
      <c r="Y14" s="35">
        <f ca="1"/>
        <v>34.606758296237487</v>
      </c>
      <c r="Z14" s="36">
        <f ca="1"/>
        <v>-4.5445605732463079</v>
      </c>
      <c r="AA14" s="37">
        <f ca="1"/>
        <v>-293.03483939041234</v>
      </c>
      <c r="AC14" s="51">
        <f t="shared" ref="AC14:AC77" ca="1" si="8">1/(1+EXP(-Y14))</f>
        <v>0.99999999999999911</v>
      </c>
      <c r="AD14" s="52">
        <f t="shared" ref="AD14:AD77" ca="1" si="9">1/(1+EXP(-Z14))</f>
        <v>1.0513140092825094E-2</v>
      </c>
      <c r="AE14" s="53">
        <f t="shared" ref="AE14:AE77" ca="1" si="10">1/(1+EXP(-AA14))</f>
        <v>5.4523816478574438E-128</v>
      </c>
      <c r="AF14" s="12"/>
      <c r="AG14" s="11">
        <f t="shared" ref="AG14:AG77" ca="1" si="11">(K14-AC14)^2</f>
        <v>7.8886090522101181E-31</v>
      </c>
      <c r="AH14" s="12">
        <f t="shared" ref="AH14:AH77" ca="1" si="12">(L14-AD14)^2</f>
        <v>1.1052611461136642E-4</v>
      </c>
      <c r="AI14" s="13">
        <f t="shared" ref="AI14:AI77" ca="1" si="13">(M14-AE14)^2</f>
        <v>2.9728465633892655E-255</v>
      </c>
    </row>
    <row r="15" spans="1:35">
      <c r="A15" s="1">
        <f t="shared" ca="1" si="2"/>
        <v>21</v>
      </c>
      <c r="B15" s="1">
        <v>48</v>
      </c>
      <c r="C15" s="5">
        <v>1</v>
      </c>
      <c r="D15" s="6">
        <f t="array" aca="1" ref="D15:H15" ca="1">OFFSET(iris!$A$1,Solver!$B15,0,1,5)</f>
        <v>4.5999999999999996</v>
      </c>
      <c r="E15" s="6">
        <f ca="1"/>
        <v>3.2</v>
      </c>
      <c r="F15" s="6">
        <f ca="1"/>
        <v>1.4</v>
      </c>
      <c r="G15" s="7">
        <f ca="1"/>
        <v>0.2</v>
      </c>
      <c r="H15" s="11" t="str">
        <f ca="1"/>
        <v>Setosa</v>
      </c>
      <c r="I15" s="5">
        <f t="shared" ref="I15:I78" ca="1" si="14">+D15-E15+F15-G15</f>
        <v>2.5999999999999992</v>
      </c>
      <c r="J15" s="7">
        <f t="shared" ca="1" si="3"/>
        <v>1.5999999999999999</v>
      </c>
      <c r="K15" s="11">
        <v>1</v>
      </c>
      <c r="L15" s="12">
        <v>0</v>
      </c>
      <c r="M15" s="12">
        <v>0</v>
      </c>
      <c r="N15" s="13"/>
      <c r="O15" s="6">
        <f ca="1"/>
        <v>80.900322914042235</v>
      </c>
      <c r="P15" s="6">
        <f ca="1"/>
        <v>-3.0699164898289801</v>
      </c>
      <c r="Q15" s="5">
        <f t="shared" ca="1" si="4"/>
        <v>1</v>
      </c>
      <c r="R15" s="7">
        <f t="shared" ca="1" si="5"/>
        <v>4.4365368042021604E-2</v>
      </c>
      <c r="T15" s="21">
        <v>1</v>
      </c>
      <c r="U15" s="21">
        <f t="shared" ca="1" si="6"/>
        <v>1</v>
      </c>
      <c r="V15" s="27">
        <f t="shared" ca="1" si="7"/>
        <v>4.4365368042021604E-2</v>
      </c>
      <c r="Y15" s="35">
        <f ca="1"/>
        <v>34.490629460145939</v>
      </c>
      <c r="Z15" s="36">
        <f ca="1"/>
        <v>-4.4713103046538158</v>
      </c>
      <c r="AA15" s="37">
        <f ca="1"/>
        <v>-292.85918693583773</v>
      </c>
      <c r="AC15" s="51">
        <f t="shared" ca="1" si="8"/>
        <v>0.99999999999999889</v>
      </c>
      <c r="AD15" s="52">
        <f t="shared" ca="1" si="9"/>
        <v>1.130310541373635E-2</v>
      </c>
      <c r="AE15" s="53">
        <f t="shared" ca="1" si="10"/>
        <v>6.4993681689509299E-128</v>
      </c>
      <c r="AF15" s="12"/>
      <c r="AG15" s="11">
        <f t="shared" ca="1" si="11"/>
        <v>1.2325951644078309E-30</v>
      </c>
      <c r="AH15" s="12">
        <f t="shared" ca="1" si="12"/>
        <v>1.2776019199403597E-4</v>
      </c>
      <c r="AI15" s="13">
        <f t="shared" ca="1" si="13"/>
        <v>4.2241786595572565E-255</v>
      </c>
    </row>
    <row r="16" spans="1:35">
      <c r="A16" s="1">
        <f t="shared" ca="1" si="2"/>
        <v>20</v>
      </c>
      <c r="B16" s="1">
        <v>1</v>
      </c>
      <c r="C16" s="5">
        <v>1</v>
      </c>
      <c r="D16" s="6">
        <f t="array" aca="1" ref="D16:H16" ca="1">OFFSET(iris!$A$1,Solver!$B16,0,1,5)</f>
        <v>5.0999999999999996</v>
      </c>
      <c r="E16" s="6">
        <f ca="1"/>
        <v>3.5</v>
      </c>
      <c r="F16" s="6">
        <f ca="1"/>
        <v>1.4</v>
      </c>
      <c r="G16" s="7">
        <f ca="1"/>
        <v>0.2</v>
      </c>
      <c r="H16" s="11" t="str">
        <f ca="1"/>
        <v>Setosa</v>
      </c>
      <c r="I16" s="5">
        <f t="shared" ca="1" si="14"/>
        <v>2.7999999999999994</v>
      </c>
      <c r="J16" s="7">
        <f t="shared" ca="1" si="3"/>
        <v>1.5999999999999999</v>
      </c>
      <c r="K16" s="11">
        <v>1</v>
      </c>
      <c r="L16" s="12">
        <v>0</v>
      </c>
      <c r="M16" s="12">
        <v>0</v>
      </c>
      <c r="N16" s="13"/>
      <c r="O16" s="6">
        <f ca="1"/>
        <v>87.686201840667636</v>
      </c>
      <c r="P16" s="6">
        <f ca="1"/>
        <v>-3.685010138376188</v>
      </c>
      <c r="Q16" s="5">
        <f t="shared" ca="1" si="4"/>
        <v>1</v>
      </c>
      <c r="R16" s="7">
        <f t="shared" ca="1" si="5"/>
        <v>2.4482485298314639E-2</v>
      </c>
      <c r="T16" s="21">
        <v>1</v>
      </c>
      <c r="U16" s="21">
        <f t="shared" ca="1" si="6"/>
        <v>1</v>
      </c>
      <c r="V16" s="27">
        <f t="shared" ca="1" si="7"/>
        <v>2.4482485298314639E-2</v>
      </c>
      <c r="Y16" s="35">
        <f ca="1"/>
        <v>35.76810006361233</v>
      </c>
      <c r="Z16" s="36">
        <f ca="1"/>
        <v>-5.2770969462176565</v>
      </c>
      <c r="AA16" s="37">
        <f ca="1"/>
        <v>-294.79144471691905</v>
      </c>
      <c r="AC16" s="51">
        <f t="shared" ca="1" si="8"/>
        <v>0.99999999999999978</v>
      </c>
      <c r="AD16" s="52">
        <f t="shared" ca="1" si="9"/>
        <v>5.0812845539935274E-3</v>
      </c>
      <c r="AE16" s="53">
        <f t="shared" ca="1" si="10"/>
        <v>9.4124405714212036E-129</v>
      </c>
      <c r="AF16" s="12"/>
      <c r="AG16" s="11">
        <f t="shared" ca="1" si="11"/>
        <v>4.9303806576313238E-32</v>
      </c>
      <c r="AH16" s="12">
        <f t="shared" ca="1" si="12"/>
        <v>2.5819452718653199E-5</v>
      </c>
      <c r="AI16" s="13">
        <f t="shared" ca="1" si="13"/>
        <v>8.8594037510535912E-257</v>
      </c>
    </row>
    <row r="17" spans="1:35">
      <c r="A17" s="1">
        <f t="shared" ca="1" si="2"/>
        <v>16</v>
      </c>
      <c r="B17" s="1">
        <v>3</v>
      </c>
      <c r="C17" s="5">
        <v>1</v>
      </c>
      <c r="D17" s="6">
        <f t="array" aca="1" ref="D17:H17" ca="1">OFFSET(iris!$A$1,Solver!$B17,0,1,5)</f>
        <v>4.7</v>
      </c>
      <c r="E17" s="6">
        <f ca="1"/>
        <v>3.2</v>
      </c>
      <c r="F17" s="6">
        <f ca="1"/>
        <v>1.3</v>
      </c>
      <c r="G17" s="7">
        <f ca="1"/>
        <v>0.2</v>
      </c>
      <c r="H17" s="11" t="str">
        <f ca="1"/>
        <v>Setosa</v>
      </c>
      <c r="I17" s="5">
        <f t="shared" ca="1" si="14"/>
        <v>2.5999999999999996</v>
      </c>
      <c r="J17" s="7">
        <f t="shared" ca="1" si="3"/>
        <v>1.5</v>
      </c>
      <c r="K17" s="11">
        <v>1</v>
      </c>
      <c r="L17" s="12">
        <v>0</v>
      </c>
      <c r="M17" s="12">
        <v>0</v>
      </c>
      <c r="N17" s="13"/>
      <c r="O17" s="6">
        <f ca="1"/>
        <v>83.290271486568713</v>
      </c>
      <c r="P17" s="6">
        <f ca="1"/>
        <v>-3.2883144676846912</v>
      </c>
      <c r="Q17" s="5">
        <f t="shared" ca="1" si="4"/>
        <v>1</v>
      </c>
      <c r="R17" s="7">
        <f t="shared" ca="1" si="5"/>
        <v>3.5974254627790608E-2</v>
      </c>
      <c r="T17" s="21">
        <v>1</v>
      </c>
      <c r="U17" s="21">
        <f t="shared" ca="1" si="6"/>
        <v>1</v>
      </c>
      <c r="V17" s="27">
        <f t="shared" ca="1" si="7"/>
        <v>3.5974254627790608E-2</v>
      </c>
      <c r="Y17" s="35">
        <f ca="1"/>
        <v>35.029756550277035</v>
      </c>
      <c r="Z17" s="36">
        <f ca="1"/>
        <v>-4.8113740260060185</v>
      </c>
      <c r="AA17" s="37">
        <f ca="1"/>
        <v>-293.67465189610436</v>
      </c>
      <c r="AC17" s="51">
        <f t="shared" ca="1" si="8"/>
        <v>0.99999999999999933</v>
      </c>
      <c r="AD17" s="52">
        <f t="shared" ca="1" si="9"/>
        <v>8.0710009270347632E-3</v>
      </c>
      <c r="AE17" s="53">
        <f t="shared" ca="1" si="10"/>
        <v>2.8755386324921997E-128</v>
      </c>
      <c r="AF17" s="12"/>
      <c r="AG17" s="11">
        <f t="shared" ca="1" si="11"/>
        <v>4.4373425918681914E-31</v>
      </c>
      <c r="AH17" s="12">
        <f t="shared" ca="1" si="12"/>
        <v>6.5141055964196011E-5</v>
      </c>
      <c r="AI17" s="13">
        <f t="shared" ca="1" si="13"/>
        <v>8.2687224269551103E-256</v>
      </c>
    </row>
    <row r="18" spans="1:35">
      <c r="A18" s="1">
        <f t="shared" ca="1" si="2"/>
        <v>45</v>
      </c>
      <c r="B18" s="1">
        <v>41</v>
      </c>
      <c r="C18" s="5">
        <v>1</v>
      </c>
      <c r="D18" s="6">
        <f t="array" aca="1" ref="D18:H18" ca="1">OFFSET(iris!$A$1,Solver!$B18,0,1,5)</f>
        <v>5</v>
      </c>
      <c r="E18" s="6">
        <f ca="1"/>
        <v>3.5</v>
      </c>
      <c r="F18" s="6">
        <f ca="1"/>
        <v>1.3</v>
      </c>
      <c r="G18" s="7">
        <f ca="1"/>
        <v>0.3</v>
      </c>
      <c r="H18" s="11" t="str">
        <f ca="1"/>
        <v>Setosa</v>
      </c>
      <c r="I18" s="5">
        <f t="shared" ca="1" si="14"/>
        <v>2.5</v>
      </c>
      <c r="J18" s="7">
        <f t="shared" ca="1" si="3"/>
        <v>1.6</v>
      </c>
      <c r="K18" s="11">
        <v>1</v>
      </c>
      <c r="L18" s="12">
        <v>0</v>
      </c>
      <c r="M18" s="12">
        <v>0</v>
      </c>
      <c r="N18" s="13"/>
      <c r="O18" s="6">
        <f ca="1"/>
        <v>87.039108810037789</v>
      </c>
      <c r="P18" s="6">
        <f ca="1"/>
        <v>-3.6962543176474076</v>
      </c>
      <c r="Q18" s="5">
        <f t="shared" ca="1" si="4"/>
        <v>1</v>
      </c>
      <c r="R18" s="7">
        <f t="shared" ca="1" si="5"/>
        <v>2.4215370541293833E-2</v>
      </c>
      <c r="T18" s="21">
        <v>1</v>
      </c>
      <c r="U18" s="21">
        <f t="shared" ca="1" si="6"/>
        <v>1</v>
      </c>
      <c r="V18" s="27">
        <f t="shared" ca="1" si="7"/>
        <v>2.4215370541293833E-2</v>
      </c>
      <c r="Y18" s="35">
        <f ca="1"/>
        <v>35.785262124780459</v>
      </c>
      <c r="Z18" s="36">
        <f ca="1"/>
        <v>-5.2879222126413623</v>
      </c>
      <c r="AA18" s="37">
        <f ca="1"/>
        <v>-294.81740345611945</v>
      </c>
      <c r="AC18" s="51">
        <f t="shared" ca="1" si="8"/>
        <v>0.99999999999999978</v>
      </c>
      <c r="AD18" s="52">
        <f t="shared" ca="1" si="9"/>
        <v>5.0268499691570471E-3</v>
      </c>
      <c r="AE18" s="53">
        <f ca="1">1/(1+EXP(-AA18))</f>
        <v>9.1712495328750128E-129</v>
      </c>
      <c r="AF18" s="12"/>
      <c r="AG18" s="11">
        <f t="shared" ca="1" si="11"/>
        <v>4.9303806576313238E-32</v>
      </c>
      <c r="AH18" s="12">
        <f t="shared" ca="1" si="12"/>
        <v>2.5269220612414206E-5</v>
      </c>
      <c r="AI18" s="13">
        <f t="shared" ca="1" si="13"/>
        <v>8.4111817994260137E-257</v>
      </c>
    </row>
    <row r="19" spans="1:35">
      <c r="A19" s="1">
        <f t="shared" ca="1" si="2"/>
        <v>9</v>
      </c>
      <c r="B19" s="1">
        <v>44</v>
      </c>
      <c r="C19" s="5">
        <v>1</v>
      </c>
      <c r="D19" s="6">
        <f t="array" aca="1" ref="D19:H19" ca="1">OFFSET(iris!$A$1,Solver!$B19,0,1,5)</f>
        <v>5</v>
      </c>
      <c r="E19" s="6">
        <f ca="1"/>
        <v>3.5</v>
      </c>
      <c r="F19" s="6">
        <f ca="1"/>
        <v>1.6</v>
      </c>
      <c r="G19" s="7">
        <f ca="1"/>
        <v>0.6</v>
      </c>
      <c r="H19" s="11" t="str">
        <f ca="1"/>
        <v>Setosa</v>
      </c>
      <c r="I19" s="5">
        <f t="shared" ca="1" si="14"/>
        <v>2.5</v>
      </c>
      <c r="J19" s="7">
        <f t="shared" ca="1" si="3"/>
        <v>2.2000000000000002</v>
      </c>
      <c r="K19" s="11">
        <v>1</v>
      </c>
      <c r="L19" s="12">
        <v>0</v>
      </c>
      <c r="M19" s="12">
        <v>0</v>
      </c>
      <c r="N19" s="13"/>
      <c r="O19" s="6">
        <f ca="1"/>
        <v>76.281147728113467</v>
      </c>
      <c r="P19" s="6">
        <f ca="1"/>
        <v>-3.0848565113374411</v>
      </c>
      <c r="Q19" s="5">
        <f t="shared" ca="1" si="4"/>
        <v>1</v>
      </c>
      <c r="R19" s="7">
        <f t="shared" ca="1" si="5"/>
        <v>4.3736248958332495E-2</v>
      </c>
      <c r="T19" s="21">
        <v>1</v>
      </c>
      <c r="U19" s="21">
        <f t="shared" ca="1" si="6"/>
        <v>1</v>
      </c>
      <c r="V19" s="27">
        <f t="shared" ca="1" si="7"/>
        <v>4.3736248958332495E-2</v>
      </c>
      <c r="Y19" s="35">
        <f ca="1"/>
        <v>34.531050215317713</v>
      </c>
      <c r="Z19" s="36">
        <f ca="1"/>
        <v>-4.4968063939344312</v>
      </c>
      <c r="AA19" s="37">
        <f ca="1"/>
        <v>-292.92032596986786</v>
      </c>
      <c r="AC19" s="51">
        <f t="shared" ca="1" si="8"/>
        <v>0.99999999999999889</v>
      </c>
      <c r="AD19" s="52">
        <f t="shared" ca="1" si="9"/>
        <v>1.1021699338277336E-2</v>
      </c>
      <c r="AE19" s="53">
        <f t="shared" ca="1" si="10"/>
        <v>6.1139065170515011E-128</v>
      </c>
      <c r="AF19" s="12"/>
      <c r="AG19" s="11">
        <f t="shared" ca="1" si="11"/>
        <v>1.2325951644078309E-30</v>
      </c>
      <c r="AH19" s="12">
        <f t="shared" ca="1" si="12"/>
        <v>1.2147785630338306E-4</v>
      </c>
      <c r="AI19" s="13">
        <f t="shared" ca="1" si="13"/>
        <v>3.7379852899244816E-255</v>
      </c>
    </row>
    <row r="20" spans="1:35">
      <c r="A20" s="1">
        <f t="shared" ca="1" si="2"/>
        <v>11</v>
      </c>
      <c r="B20" s="1">
        <v>17</v>
      </c>
      <c r="C20" s="5">
        <v>1</v>
      </c>
      <c r="D20" s="6">
        <f t="array" aca="1" ref="D20:H20" ca="1">OFFSET(iris!$A$1,Solver!$B20,0,1,5)</f>
        <v>5.4</v>
      </c>
      <c r="E20" s="6">
        <f ca="1"/>
        <v>3.9</v>
      </c>
      <c r="F20" s="6">
        <f ca="1"/>
        <v>1.3</v>
      </c>
      <c r="G20" s="7">
        <f ca="1"/>
        <v>0.4</v>
      </c>
      <c r="H20" s="11" t="str">
        <f ca="1"/>
        <v>Setosa</v>
      </c>
      <c r="I20" s="5">
        <f t="shared" ca="1" si="14"/>
        <v>2.4000000000000008</v>
      </c>
      <c r="J20" s="7">
        <f t="shared" ca="1" si="3"/>
        <v>1.7000000000000002</v>
      </c>
      <c r="K20" s="11">
        <v>1</v>
      </c>
      <c r="L20" s="12">
        <v>0</v>
      </c>
      <c r="M20" s="12">
        <v>0</v>
      </c>
      <c r="N20" s="13"/>
      <c r="O20" s="6">
        <f ca="1"/>
        <v>92.640793964965439</v>
      </c>
      <c r="P20" s="6">
        <f ca="1"/>
        <v>-4.2599470487547002</v>
      </c>
      <c r="Q20" s="5">
        <f t="shared" ca="1" si="4"/>
        <v>1</v>
      </c>
      <c r="R20" s="7">
        <f t="shared" ca="1" si="5"/>
        <v>1.3926367436722511E-2</v>
      </c>
      <c r="T20" s="21">
        <v>1</v>
      </c>
      <c r="U20" s="21">
        <f t="shared" ca="1" si="6"/>
        <v>1</v>
      </c>
      <c r="V20" s="27">
        <f t="shared" ca="1" si="7"/>
        <v>1.3926367436722511E-2</v>
      </c>
      <c r="Y20" s="35">
        <f ca="1"/>
        <v>36.446328187206667</v>
      </c>
      <c r="Z20" s="36">
        <f ca="1"/>
        <v>-5.7049010463216305</v>
      </c>
      <c r="AA20" s="37">
        <f ca="1"/>
        <v>-295.81730908170937</v>
      </c>
      <c r="AC20" s="51">
        <f t="shared" ca="1" si="8"/>
        <v>0.99999999999999978</v>
      </c>
      <c r="AD20" s="52">
        <f t="shared" ca="1" si="9"/>
        <v>3.3185573543905913E-3</v>
      </c>
      <c r="AE20" s="53">
        <f t="shared" ca="1" si="10"/>
        <v>3.3742325791811742E-129</v>
      </c>
      <c r="AF20" s="12"/>
      <c r="AG20" s="11">
        <f t="shared" ca="1" si="11"/>
        <v>4.9303806576313238E-32</v>
      </c>
      <c r="AH20" s="12">
        <f t="shared" ca="1" si="12"/>
        <v>1.101282291437988E-5</v>
      </c>
      <c r="AI20" s="13">
        <f t="shared" ca="1" si="13"/>
        <v>1.138544549840764E-257</v>
      </c>
    </row>
    <row r="21" spans="1:35">
      <c r="A21" s="1">
        <f t="shared" ca="1" si="2"/>
        <v>4</v>
      </c>
      <c r="B21" s="1">
        <v>46</v>
      </c>
      <c r="C21" s="5">
        <v>1</v>
      </c>
      <c r="D21" s="6">
        <f t="array" aca="1" ref="D21:H21" ca="1">OFFSET(iris!$A$1,Solver!$B21,0,1,5)</f>
        <v>4.8</v>
      </c>
      <c r="E21" s="6">
        <f ca="1"/>
        <v>3</v>
      </c>
      <c r="F21" s="6">
        <f ca="1"/>
        <v>1.4</v>
      </c>
      <c r="G21" s="7">
        <f ca="1"/>
        <v>0.3</v>
      </c>
      <c r="H21" s="11" t="str">
        <f ca="1"/>
        <v>Setosa</v>
      </c>
      <c r="I21" s="5">
        <f t="shared" ca="1" si="14"/>
        <v>2.9</v>
      </c>
      <c r="J21" s="7">
        <f t="shared" ca="1" si="3"/>
        <v>1.7</v>
      </c>
      <c r="K21" s="11">
        <v>1</v>
      </c>
      <c r="L21" s="12">
        <v>0</v>
      </c>
      <c r="M21" s="12">
        <v>0</v>
      </c>
      <c r="N21" s="13"/>
      <c r="O21" s="6">
        <f ca="1"/>
        <v>77.839591944718208</v>
      </c>
      <c r="P21" s="6">
        <f ca="1"/>
        <v>-2.9947619442957634</v>
      </c>
      <c r="Q21" s="5">
        <f t="shared" ca="1" si="4"/>
        <v>1</v>
      </c>
      <c r="R21" s="7">
        <f t="shared" ca="1" si="5"/>
        <v>4.7663072802871978E-2</v>
      </c>
      <c r="T21" s="21">
        <v>1</v>
      </c>
      <c r="U21" s="21">
        <f t="shared" ca="1" si="6"/>
        <v>1</v>
      </c>
      <c r="V21" s="27">
        <f t="shared" ca="1" si="7"/>
        <v>4.7663072802871978E-2</v>
      </c>
      <c r="Y21" s="35">
        <f ca="1"/>
        <v>34.278752694326812</v>
      </c>
      <c r="Z21" s="36">
        <f ca="1"/>
        <v>-4.33766537608048</v>
      </c>
      <c r="AA21" s="37">
        <f ca="1"/>
        <v>-292.53870947962582</v>
      </c>
      <c r="AC21" s="51">
        <f t="shared" ca="1" si="8"/>
        <v>0.99999999999999867</v>
      </c>
      <c r="AD21" s="52">
        <f t="shared" ca="1" si="9"/>
        <v>1.2898455048127633E-2</v>
      </c>
      <c r="AE21" s="53">
        <f t="shared" ca="1" si="10"/>
        <v>8.9547348293558023E-128</v>
      </c>
      <c r="AF21" s="12"/>
      <c r="AG21" s="11">
        <f t="shared" ca="1" si="11"/>
        <v>1.7749370367472766E-30</v>
      </c>
      <c r="AH21" s="12">
        <f t="shared" ca="1" si="12"/>
        <v>1.6637014262856924E-4</v>
      </c>
      <c r="AI21" s="13">
        <f t="shared" ca="1" si="13"/>
        <v>8.018727586407789E-255</v>
      </c>
    </row>
    <row r="22" spans="1:35">
      <c r="A22" s="1">
        <f t="shared" ca="1" si="2"/>
        <v>2</v>
      </c>
      <c r="B22" s="1">
        <v>38</v>
      </c>
      <c r="C22" s="5">
        <v>1</v>
      </c>
      <c r="D22" s="6">
        <f t="array" aca="1" ref="D22:H22" ca="1">OFFSET(iris!$A$1,Solver!$B22,0,1,5)</f>
        <v>4.9000000000000004</v>
      </c>
      <c r="E22" s="6">
        <f ca="1"/>
        <v>3.6</v>
      </c>
      <c r="F22" s="6">
        <f ca="1"/>
        <v>1.4</v>
      </c>
      <c r="G22" s="7">
        <f ca="1"/>
        <v>0.1</v>
      </c>
      <c r="H22" s="11" t="str">
        <f ca="1"/>
        <v>Setosa</v>
      </c>
      <c r="I22" s="5">
        <f t="shared" ca="1" si="14"/>
        <v>2.6</v>
      </c>
      <c r="J22" s="7">
        <f t="shared" ca="1" si="3"/>
        <v>1.5</v>
      </c>
      <c r="K22" s="11">
        <v>1</v>
      </c>
      <c r="L22" s="12">
        <v>0</v>
      </c>
      <c r="M22" s="12">
        <v>0</v>
      </c>
      <c r="N22" s="13"/>
      <c r="O22" s="6">
        <f ca="1"/>
        <v>89.507752694658024</v>
      </c>
      <c r="P22" s="6">
        <f ca="1"/>
        <v>-3.6783293053215678</v>
      </c>
      <c r="Q22" s="5">
        <f t="shared" ca="1" si="4"/>
        <v>1</v>
      </c>
      <c r="R22" s="7">
        <f t="shared" ca="1" si="5"/>
        <v>2.4642552170473342E-2</v>
      </c>
      <c r="T22" s="21">
        <v>1</v>
      </c>
      <c r="U22" s="21">
        <f t="shared" ca="1" si="6"/>
        <v>1</v>
      </c>
      <c r="V22" s="27">
        <f t="shared" ca="1" si="7"/>
        <v>2.4642552170473342E-2</v>
      </c>
      <c r="Y22" s="35">
        <f ca="1"/>
        <v>35.757815804211553</v>
      </c>
      <c r="Z22" s="36">
        <f ca="1"/>
        <v>-5.2706099720195505</v>
      </c>
      <c r="AA22" s="37">
        <f ca="1"/>
        <v>-294.77588910241343</v>
      </c>
      <c r="AC22" s="51">
        <f t="shared" ca="1" si="8"/>
        <v>0.99999999999999978</v>
      </c>
      <c r="AD22" s="52">
        <f t="shared" ca="1" si="9"/>
        <v>5.1141847371512089E-3</v>
      </c>
      <c r="AE22" s="53">
        <f t="shared" ca="1" si="10"/>
        <v>9.5600015941793972E-129</v>
      </c>
      <c r="AF22" s="12"/>
      <c r="AG22" s="11">
        <f t="shared" ca="1" si="11"/>
        <v>4.9303806576313238E-32</v>
      </c>
      <c r="AH22" s="12">
        <f t="shared" ca="1" si="12"/>
        <v>2.615488552571038E-5</v>
      </c>
      <c r="AI22" s="13">
        <f t="shared" ca="1" si="13"/>
        <v>9.139363048071261E-257</v>
      </c>
    </row>
    <row r="23" spans="1:35">
      <c r="A23" s="1">
        <f t="shared" ca="1" si="2"/>
        <v>33</v>
      </c>
      <c r="B23" s="1">
        <v>37</v>
      </c>
      <c r="C23" s="5">
        <v>1</v>
      </c>
      <c r="D23" s="6">
        <f t="array" aca="1" ref="D23:H23" ca="1">OFFSET(iris!$A$1,Solver!$B23,0,1,5)</f>
        <v>5.5</v>
      </c>
      <c r="E23" s="6">
        <f ca="1"/>
        <v>3.5</v>
      </c>
      <c r="F23" s="6">
        <f ca="1"/>
        <v>1.3</v>
      </c>
      <c r="G23" s="7">
        <f ca="1"/>
        <v>0.2</v>
      </c>
      <c r="H23" s="11" t="str">
        <f ca="1"/>
        <v>Setosa</v>
      </c>
      <c r="I23" s="5">
        <f t="shared" ca="1" si="14"/>
        <v>3.0999999999999996</v>
      </c>
      <c r="J23" s="7">
        <f t="shared" ca="1" si="3"/>
        <v>1.5</v>
      </c>
      <c r="K23" s="11">
        <v>1</v>
      </c>
      <c r="L23" s="12">
        <v>0</v>
      </c>
      <c r="M23" s="12">
        <v>0</v>
      </c>
      <c r="N23" s="13"/>
      <c r="O23" s="6">
        <f ca="1"/>
        <v>91.917153561568824</v>
      </c>
      <c r="P23" s="6">
        <f ca="1"/>
        <v>-4.125160623902115</v>
      </c>
      <c r="Q23" s="5">
        <f t="shared" ca="1" si="4"/>
        <v>1</v>
      </c>
      <c r="R23" s="7">
        <f t="shared" ca="1" si="5"/>
        <v>1.5903877600587649E-2</v>
      </c>
      <c r="T23" s="21">
        <v>1</v>
      </c>
      <c r="U23" s="21">
        <f t="shared" ca="1" si="6"/>
        <v>1</v>
      </c>
      <c r="V23" s="27">
        <f t="shared" ca="1" si="7"/>
        <v>1.5903877600587649E-2</v>
      </c>
      <c r="Y23" s="35">
        <f ca="1"/>
        <v>36.319273617959489</v>
      </c>
      <c r="Z23" s="36">
        <f ca="1"/>
        <v>-5.6247591828836647</v>
      </c>
      <c r="AA23" s="37">
        <f ca="1"/>
        <v>-295.62513074164923</v>
      </c>
      <c r="AC23" s="51">
        <f t="shared" ca="1" si="8"/>
        <v>0.99999999999999978</v>
      </c>
      <c r="AD23" s="52">
        <f t="shared" ca="1" si="9"/>
        <v>3.594464975612853E-3</v>
      </c>
      <c r="AE23" s="53">
        <f t="shared" ca="1" si="10"/>
        <v>4.0891873344666106E-129</v>
      </c>
      <c r="AF23" s="12"/>
      <c r="AG23" s="11">
        <f t="shared" ca="1" si="11"/>
        <v>4.9303806576313238E-32</v>
      </c>
      <c r="AH23" s="12">
        <f t="shared" ca="1" si="12"/>
        <v>1.2920178460907508E-5</v>
      </c>
      <c r="AI23" s="13">
        <f t="shared" ca="1" si="13"/>
        <v>1.6721453056362143E-257</v>
      </c>
    </row>
    <row r="24" spans="1:35">
      <c r="A24" s="1">
        <f t="shared" ca="1" si="2"/>
        <v>7</v>
      </c>
      <c r="B24" s="1">
        <v>50</v>
      </c>
      <c r="C24" s="5">
        <v>1</v>
      </c>
      <c r="D24" s="6">
        <f t="array" aca="1" ref="D24:H24" ca="1">OFFSET(iris!$A$1,Solver!$B24,0,1,5)</f>
        <v>5</v>
      </c>
      <c r="E24" s="6">
        <f ca="1"/>
        <v>3.3</v>
      </c>
      <c r="F24" s="6">
        <f ca="1"/>
        <v>1.4</v>
      </c>
      <c r="G24" s="7">
        <f ca="1"/>
        <v>0.2</v>
      </c>
      <c r="H24" s="11" t="str">
        <f ca="1"/>
        <v>Setosa</v>
      </c>
      <c r="I24" s="5">
        <f t="shared" ca="1" si="14"/>
        <v>2.9</v>
      </c>
      <c r="J24" s="7">
        <f t="shared" ca="1" si="3"/>
        <v>1.5999999999999999</v>
      </c>
      <c r="K24" s="11">
        <v>1</v>
      </c>
      <c r="L24" s="12">
        <v>0</v>
      </c>
      <c r="M24" s="12">
        <v>0</v>
      </c>
      <c r="N24" s="13"/>
      <c r="O24" s="6">
        <f ca="1"/>
        <v>84.594173893875464</v>
      </c>
      <c r="P24" s="6">
        <f ca="1"/>
        <v>-3.4474218786437723</v>
      </c>
      <c r="Q24" s="5">
        <f t="shared" ca="1" si="4"/>
        <v>1</v>
      </c>
      <c r="R24" s="7">
        <f t="shared" ca="1" si="5"/>
        <v>3.084583752506917E-2</v>
      </c>
      <c r="T24" s="21">
        <v>1</v>
      </c>
      <c r="U24" s="21">
        <f t="shared" ca="1" si="6"/>
        <v>1</v>
      </c>
      <c r="V24" s="27">
        <f t="shared" ca="1" si="7"/>
        <v>3.084583752506917E-2</v>
      </c>
      <c r="Y24" s="35">
        <f ca="1"/>
        <v>35.359256159337221</v>
      </c>
      <c r="Z24" s="36">
        <f ca="1"/>
        <v>-5.0192115939788211</v>
      </c>
      <c r="AA24" s="37">
        <f ca="1"/>
        <v>-294.17304159035035</v>
      </c>
      <c r="AC24" s="51">
        <f t="shared" ca="1" si="8"/>
        <v>0.99999999999999956</v>
      </c>
      <c r="AD24" s="52">
        <f t="shared" ca="1" si="9"/>
        <v>6.5663340776127253E-3</v>
      </c>
      <c r="AE24" s="53">
        <f t="shared" ca="1" si="10"/>
        <v>1.7469131443512264E-128</v>
      </c>
      <c r="AF24" s="12"/>
      <c r="AG24" s="11">
        <f t="shared" ca="1" si="11"/>
        <v>1.9721522630525295E-31</v>
      </c>
      <c r="AH24" s="12">
        <f t="shared" ca="1" si="12"/>
        <v>4.3116743218818159E-5</v>
      </c>
      <c r="AI24" s="13">
        <f t="shared" ca="1" si="13"/>
        <v>3.0517055339070891E-256</v>
      </c>
    </row>
    <row r="25" spans="1:35">
      <c r="A25" s="1">
        <f t="shared" ca="1" si="2"/>
        <v>27</v>
      </c>
      <c r="B25" s="1">
        <v>43</v>
      </c>
      <c r="C25" s="5">
        <v>1</v>
      </c>
      <c r="D25" s="6">
        <f t="array" aca="1" ref="D25:H25" ca="1">OFFSET(iris!$A$1,Solver!$B25,0,1,5)</f>
        <v>4.4000000000000004</v>
      </c>
      <c r="E25" s="6">
        <f ca="1"/>
        <v>3.2</v>
      </c>
      <c r="F25" s="6">
        <f ca="1"/>
        <v>1.3</v>
      </c>
      <c r="G25" s="7">
        <f ca="1"/>
        <v>0.2</v>
      </c>
      <c r="H25" s="11" t="str">
        <f ca="1"/>
        <v>Setosa</v>
      </c>
      <c r="I25" s="5">
        <f t="shared" ca="1" si="14"/>
        <v>2.2999999999999998</v>
      </c>
      <c r="J25" s="7">
        <f t="shared" ca="1" si="3"/>
        <v>1.5</v>
      </c>
      <c r="K25" s="11">
        <v>1</v>
      </c>
      <c r="L25" s="12">
        <v>0</v>
      </c>
      <c r="M25" s="12">
        <v>0</v>
      </c>
      <c r="N25" s="13"/>
      <c r="O25" s="6">
        <f ca="1"/>
        <v>81.449268338194031</v>
      </c>
      <c r="P25" s="6">
        <f ca="1"/>
        <v>-3.0665619600144765</v>
      </c>
      <c r="Q25" s="5">
        <f t="shared" ca="1" si="4"/>
        <v>1</v>
      </c>
      <c r="R25" s="7">
        <f t="shared" ca="1" si="5"/>
        <v>4.4507807895369005E-2</v>
      </c>
      <c r="T25" s="21">
        <v>1</v>
      </c>
      <c r="U25" s="21">
        <f t="shared" ca="1" si="6"/>
        <v>1</v>
      </c>
      <c r="V25" s="27">
        <f t="shared" ca="1" si="7"/>
        <v>4.4507807895369005E-2</v>
      </c>
      <c r="Y25" s="35">
        <f ca="1"/>
        <v>34.481477732614323</v>
      </c>
      <c r="Z25" s="36">
        <f ca="1"/>
        <v>-4.465537694487919</v>
      </c>
      <c r="AA25" s="37">
        <f ca="1"/>
        <v>-292.84534434980458</v>
      </c>
      <c r="AC25" s="51">
        <f t="shared" ca="1" si="8"/>
        <v>0.99999999999999889</v>
      </c>
      <c r="AD25" s="52">
        <f t="shared" ca="1" si="9"/>
        <v>1.1367798648804769E-2</v>
      </c>
      <c r="AE25" s="53">
        <f t="shared" ca="1" si="10"/>
        <v>6.589961810525907E-128</v>
      </c>
      <c r="AF25" s="12"/>
      <c r="AG25" s="11">
        <f t="shared" ca="1" si="11"/>
        <v>1.2325951644078309E-30</v>
      </c>
      <c r="AH25" s="12">
        <f t="shared" ca="1" si="12"/>
        <v>1.2922684611976754E-4</v>
      </c>
      <c r="AI25" s="13">
        <f t="shared" ca="1" si="13"/>
        <v>4.3427596664189894E-255</v>
      </c>
    </row>
    <row r="26" spans="1:35">
      <c r="A26" s="1">
        <f t="shared" ca="1" si="2"/>
        <v>27</v>
      </c>
      <c r="B26" s="1">
        <v>21</v>
      </c>
      <c r="C26" s="5">
        <v>1</v>
      </c>
      <c r="D26" s="6">
        <f t="array" aca="1" ref="D26:H26" ca="1">OFFSET(iris!$A$1,Solver!$B26,0,1,5)</f>
        <v>5.4</v>
      </c>
      <c r="E26" s="6">
        <f ca="1"/>
        <v>3.4</v>
      </c>
      <c r="F26" s="6">
        <f ca="1"/>
        <v>1.7</v>
      </c>
      <c r="G26" s="7">
        <f ca="1"/>
        <v>0.2</v>
      </c>
      <c r="H26" s="11" t="str">
        <f ca="1"/>
        <v>Setosa</v>
      </c>
      <c r="I26" s="5">
        <f t="shared" ca="1" si="14"/>
        <v>3.5</v>
      </c>
      <c r="J26" s="7">
        <f t="shared" ca="1" si="3"/>
        <v>1.9</v>
      </c>
      <c r="K26" s="11">
        <v>1</v>
      </c>
      <c r="L26" s="12">
        <v>0</v>
      </c>
      <c r="M26" s="12">
        <v>0</v>
      </c>
      <c r="N26" s="13"/>
      <c r="O26" s="6">
        <f ca="1"/>
        <v>82.959182304503983</v>
      </c>
      <c r="P26" s="6">
        <f ca="1"/>
        <v>-3.3914858415616473</v>
      </c>
      <c r="Q26" s="5">
        <f t="shared" ca="1" si="4"/>
        <v>1</v>
      </c>
      <c r="R26" s="7">
        <f t="shared" ca="1" si="5"/>
        <v>3.2562615369348576E-2</v>
      </c>
      <c r="T26" s="21">
        <v>1</v>
      </c>
      <c r="U26" s="21">
        <f t="shared" ca="1" si="6"/>
        <v>1</v>
      </c>
      <c r="V26" s="27">
        <f t="shared" ca="1" si="7"/>
        <v>3.2562615369348576E-2</v>
      </c>
      <c r="Y26" s="35">
        <f ca="1"/>
        <v>35.248953581133691</v>
      </c>
      <c r="Z26" s="36">
        <f ca="1"/>
        <v>-4.9496363381527537</v>
      </c>
      <c r="AA26" s="37">
        <f ca="1"/>
        <v>-294.00620173162577</v>
      </c>
      <c r="AC26" s="51">
        <f t="shared" ca="1" si="8"/>
        <v>0.99999999999999956</v>
      </c>
      <c r="AD26" s="52">
        <f t="shared" ca="1" si="9"/>
        <v>7.0361274668323398E-3</v>
      </c>
      <c r="AE26" s="53">
        <f t="shared" ca="1" si="10"/>
        <v>2.0640914867485828E-128</v>
      </c>
      <c r="AF26" s="12"/>
      <c r="AG26" s="11">
        <f t="shared" ca="1" si="11"/>
        <v>1.9721522630525295E-31</v>
      </c>
      <c r="AH26" s="12">
        <f t="shared" ca="1" si="12"/>
        <v>4.9507089729512481E-5</v>
      </c>
      <c r="AI26" s="13">
        <f t="shared" ca="1" si="13"/>
        <v>4.260473665667975E-256</v>
      </c>
    </row>
    <row r="27" spans="1:35">
      <c r="A27" s="1">
        <f t="shared" ca="1" si="2"/>
        <v>26</v>
      </c>
      <c r="B27" s="1">
        <v>27</v>
      </c>
      <c r="C27" s="5">
        <v>1</v>
      </c>
      <c r="D27" s="6">
        <f t="array" aca="1" ref="D27:H27" ca="1">OFFSET(iris!$A$1,Solver!$B27,0,1,5)</f>
        <v>5</v>
      </c>
      <c r="E27" s="6">
        <f ca="1"/>
        <v>3.4</v>
      </c>
      <c r="F27" s="6">
        <f ca="1"/>
        <v>1.6</v>
      </c>
      <c r="G27" s="7">
        <f ca="1"/>
        <v>0.4</v>
      </c>
      <c r="H27" s="11" t="str">
        <f ca="1"/>
        <v>Setosa</v>
      </c>
      <c r="I27" s="5">
        <f t="shared" ca="1" si="14"/>
        <v>2.8000000000000003</v>
      </c>
      <c r="J27" s="7">
        <f t="shared" ca="1" si="3"/>
        <v>2</v>
      </c>
      <c r="K27" s="11">
        <v>1</v>
      </c>
      <c r="L27" s="12">
        <v>0</v>
      </c>
      <c r="M27" s="12">
        <v>0</v>
      </c>
      <c r="N27" s="13"/>
      <c r="O27" s="6">
        <f ca="1"/>
        <v>78.661379954592903</v>
      </c>
      <c r="P27" s="6">
        <f ca="1"/>
        <v>-3.1216587196916334</v>
      </c>
      <c r="Q27" s="5">
        <f t="shared" ca="1" si="4"/>
        <v>1</v>
      </c>
      <c r="R27" s="7">
        <f t="shared" ca="1" si="5"/>
        <v>4.2222642441064724E-2</v>
      </c>
      <c r="T27" s="21">
        <v>1</v>
      </c>
      <c r="U27" s="21">
        <f t="shared" ca="1" si="6"/>
        <v>1</v>
      </c>
      <c r="V27" s="27">
        <f t="shared" ca="1" si="7"/>
        <v>4.2222642441064724E-2</v>
      </c>
      <c r="Y27" s="35">
        <f ca="1"/>
        <v>34.628299082896369</v>
      </c>
      <c r="Z27" s="36">
        <f ca="1"/>
        <v>-4.558147796381939</v>
      </c>
      <c r="AA27" s="37">
        <f ca="1"/>
        <v>-293.06742123810363</v>
      </c>
      <c r="AC27" s="51">
        <f t="shared" ca="1" si="8"/>
        <v>0.99999999999999911</v>
      </c>
      <c r="AD27" s="52">
        <f t="shared" ca="1" si="9"/>
        <v>1.0372733427614854E-2</v>
      </c>
      <c r="AE27" s="53">
        <f t="shared" ca="1" si="10"/>
        <v>5.2775958634593226E-128</v>
      </c>
      <c r="AF27" s="12"/>
      <c r="AG27" s="11">
        <f t="shared" ca="1" si="11"/>
        <v>7.8886090522101181E-31</v>
      </c>
      <c r="AH27" s="12">
        <f t="shared" ca="1" si="12"/>
        <v>1.0759359876035859E-4</v>
      </c>
      <c r="AI27" s="13">
        <f t="shared" ca="1" si="13"/>
        <v>2.7853018098002951E-255</v>
      </c>
    </row>
    <row r="28" spans="1:35">
      <c r="A28" s="1">
        <f ca="1">RANDBETWEEN(1,50)</f>
        <v>1</v>
      </c>
      <c r="B28" s="1">
        <v>18</v>
      </c>
      <c r="C28" s="5">
        <v>1</v>
      </c>
      <c r="D28" s="6">
        <f t="array" aca="1" ref="D28:H28" ca="1">OFFSET(iris!$A$1,Solver!$B28,0,1,5)</f>
        <v>5.0999999999999996</v>
      </c>
      <c r="E28" s="6">
        <f ca="1"/>
        <v>3.5</v>
      </c>
      <c r="F28" s="6">
        <f ca="1"/>
        <v>1.4</v>
      </c>
      <c r="G28" s="7">
        <f ca="1"/>
        <v>0.3</v>
      </c>
      <c r="H28" s="11" t="str">
        <f ca="1"/>
        <v>Setosa</v>
      </c>
      <c r="I28" s="5">
        <f t="shared" ca="1" si="14"/>
        <v>2.6999999999999997</v>
      </c>
      <c r="J28" s="7">
        <f t="shared" ca="1" si="3"/>
        <v>1.7</v>
      </c>
      <c r="K28" s="11">
        <v>1</v>
      </c>
      <c r="L28" s="12">
        <v>0</v>
      </c>
      <c r="M28" s="12">
        <v>0</v>
      </c>
      <c r="N28" s="13"/>
      <c r="O28" s="6">
        <f ca="1"/>
        <v>85.876495669761098</v>
      </c>
      <c r="P28" s="6">
        <f ca="1"/>
        <v>-3.6256913449051722</v>
      </c>
      <c r="Q28" s="5">
        <f t="shared" ca="1" si="4"/>
        <v>1</v>
      </c>
      <c r="R28" s="7">
        <f t="shared" ca="1" si="5"/>
        <v>2.5939883255931429E-2</v>
      </c>
      <c r="T28" s="21">
        <v>1</v>
      </c>
      <c r="U28" s="21">
        <f t="shared" ca="1" si="6"/>
        <v>1</v>
      </c>
      <c r="V28" s="27">
        <f t="shared" ca="1" si="7"/>
        <v>2.5939883255931429E-2</v>
      </c>
      <c r="Y28" s="35">
        <f ca="1"/>
        <v>35.674462582950902</v>
      </c>
      <c r="Z28" s="36">
        <f ca="1"/>
        <v>-5.2180334884269737</v>
      </c>
      <c r="AA28" s="37">
        <f ca="1"/>
        <v>-294.64981190742981</v>
      </c>
      <c r="AC28" s="51">
        <f t="shared" ca="1" si="8"/>
        <v>0.99999999999999978</v>
      </c>
      <c r="AD28" s="52">
        <f t="shared" ca="1" si="9"/>
        <v>5.3887769154135389E-3</v>
      </c>
      <c r="AE28" s="53">
        <f t="shared" ca="1" si="10"/>
        <v>1.0844576451625622E-128</v>
      </c>
      <c r="AF28" s="12"/>
      <c r="AG28" s="11">
        <f t="shared" ca="1" si="11"/>
        <v>4.9303806576313238E-32</v>
      </c>
      <c r="AH28" s="12">
        <f t="shared" ca="1" si="12"/>
        <v>2.9038916644093856E-5</v>
      </c>
      <c r="AI28" s="13">
        <f t="shared" ca="1" si="13"/>
        <v>1.1760483841515296E-256</v>
      </c>
    </row>
    <row r="29" spans="1:35">
      <c r="A29" s="1">
        <f t="shared" ca="1" si="2"/>
        <v>47</v>
      </c>
      <c r="B29" s="1">
        <v>46</v>
      </c>
      <c r="C29" s="5">
        <v>1</v>
      </c>
      <c r="D29" s="6">
        <f t="array" aca="1" ref="D29:H29" ca="1">OFFSET(iris!$A$1,Solver!$B29,0,1,5)</f>
        <v>4.8</v>
      </c>
      <c r="E29" s="6">
        <f ca="1"/>
        <v>3</v>
      </c>
      <c r="F29" s="6">
        <f ca="1"/>
        <v>1.4</v>
      </c>
      <c r="G29" s="7">
        <f ca="1"/>
        <v>0.3</v>
      </c>
      <c r="H29" s="11" t="str">
        <f ca="1"/>
        <v>Setosa</v>
      </c>
      <c r="I29" s="5">
        <f t="shared" ca="1" si="14"/>
        <v>2.9</v>
      </c>
      <c r="J29" s="7">
        <f t="shared" ca="1" si="3"/>
        <v>1.7</v>
      </c>
      <c r="K29" s="11">
        <v>1</v>
      </c>
      <c r="L29" s="12">
        <v>0</v>
      </c>
      <c r="M29" s="12">
        <v>0</v>
      </c>
      <c r="N29" s="13"/>
      <c r="O29" s="6">
        <f ca="1"/>
        <v>77.839591944718208</v>
      </c>
      <c r="P29" s="6">
        <f ca="1"/>
        <v>-2.9947619442957634</v>
      </c>
      <c r="Q29" s="5">
        <f t="shared" ca="1" si="4"/>
        <v>1</v>
      </c>
      <c r="R29" s="7">
        <f t="shared" ca="1" si="5"/>
        <v>4.7663072802871978E-2</v>
      </c>
      <c r="T29" s="21">
        <v>1</v>
      </c>
      <c r="U29" s="21">
        <f t="shared" ca="1" si="6"/>
        <v>1</v>
      </c>
      <c r="V29" s="27">
        <f t="shared" ca="1" si="7"/>
        <v>4.7663072802871978E-2</v>
      </c>
      <c r="Y29" s="35">
        <f ca="1"/>
        <v>34.278752694326812</v>
      </c>
      <c r="Z29" s="36">
        <f ca="1"/>
        <v>-4.33766537608048</v>
      </c>
      <c r="AA29" s="37">
        <f ca="1"/>
        <v>-292.53870947962582</v>
      </c>
      <c r="AC29" s="51">
        <f t="shared" ca="1" si="8"/>
        <v>0.99999999999999867</v>
      </c>
      <c r="AD29" s="52">
        <f t="shared" ca="1" si="9"/>
        <v>1.2898455048127633E-2</v>
      </c>
      <c r="AE29" s="53">
        <f t="shared" ca="1" si="10"/>
        <v>8.9547348293558023E-128</v>
      </c>
      <c r="AF29" s="12"/>
      <c r="AG29" s="11">
        <f t="shared" ca="1" si="11"/>
        <v>1.7749370367472766E-30</v>
      </c>
      <c r="AH29" s="12">
        <f t="shared" ca="1" si="12"/>
        <v>1.6637014262856924E-4</v>
      </c>
      <c r="AI29" s="13">
        <f t="shared" ca="1" si="13"/>
        <v>8.018727586407789E-255</v>
      </c>
    </row>
    <row r="30" spans="1:35">
      <c r="A30" s="1">
        <f t="shared" ca="1" si="2"/>
        <v>12</v>
      </c>
      <c r="B30" s="1">
        <v>42</v>
      </c>
      <c r="C30" s="5">
        <v>1</v>
      </c>
      <c r="D30" s="6">
        <f t="array" aca="1" ref="D30:H30" ca="1">OFFSET(iris!$A$1,Solver!$B30,0,1,5)</f>
        <v>4.5</v>
      </c>
      <c r="E30" s="6">
        <f ca="1"/>
        <v>2.2999999999999998</v>
      </c>
      <c r="F30" s="6">
        <f ca="1"/>
        <v>1.3</v>
      </c>
      <c r="G30" s="7">
        <f ca="1"/>
        <v>0.3</v>
      </c>
      <c r="H30" s="11" t="str">
        <f ca="1"/>
        <v>Setosa</v>
      </c>
      <c r="I30" s="5">
        <f t="shared" ca="1" si="14"/>
        <v>3.2</v>
      </c>
      <c r="J30" s="7">
        <f t="shared" ca="1" si="3"/>
        <v>1.6</v>
      </c>
      <c r="K30" s="11">
        <v>1</v>
      </c>
      <c r="L30" s="12">
        <v>0</v>
      </c>
      <c r="M30" s="12">
        <v>0</v>
      </c>
      <c r="N30" s="13"/>
      <c r="O30" s="6">
        <f ca="1"/>
        <v>69.10060884540961</v>
      </c>
      <c r="P30" s="6">
        <f ca="1"/>
        <v>-2.3446422618096481</v>
      </c>
      <c r="Q30" s="5">
        <f t="shared" ca="1" si="4"/>
        <v>1</v>
      </c>
      <c r="R30" s="7">
        <f t="shared" ca="1" si="5"/>
        <v>8.7492577233861085E-2</v>
      </c>
      <c r="T30" s="21">
        <v>1</v>
      </c>
      <c r="U30" s="21">
        <f t="shared" ca="1" si="6"/>
        <v>1</v>
      </c>
      <c r="V30" s="27">
        <f t="shared" ca="1" si="7"/>
        <v>8.7492577233861085E-2</v>
      </c>
      <c r="Y30" s="35">
        <f ca="1"/>
        <v>31.719716275056708</v>
      </c>
      <c r="Z30" s="36">
        <f ca="1"/>
        <v>-2.7235089670579118</v>
      </c>
      <c r="AA30" s="37">
        <f ca="1"/>
        <v>-288.66799964114671</v>
      </c>
      <c r="AC30" s="51">
        <f t="shared" ca="1" si="8"/>
        <v>0.99999999999998335</v>
      </c>
      <c r="AD30" s="52">
        <f t="shared" ca="1" si="9"/>
        <v>6.1600315603537056E-2</v>
      </c>
      <c r="AE30" s="53">
        <f t="shared" ca="1" si="10"/>
        <v>4.2961620434353316E-126</v>
      </c>
      <c r="AF30" s="12"/>
      <c r="AG30" s="11">
        <f t="shared" ca="1" si="11"/>
        <v>2.7733391199176196E-28</v>
      </c>
      <c r="AH30" s="12">
        <f t="shared" ca="1" si="12"/>
        <v>3.7945988824553711E-3</v>
      </c>
      <c r="AI30" s="13">
        <f t="shared" ca="1" si="13"/>
        <v>1.8457008303454442E-251</v>
      </c>
    </row>
    <row r="31" spans="1:35">
      <c r="A31" s="1">
        <f t="shared" ca="1" si="2"/>
        <v>30</v>
      </c>
      <c r="B31" s="1">
        <v>15</v>
      </c>
      <c r="C31" s="5">
        <v>1</v>
      </c>
      <c r="D31" s="6">
        <f t="array" aca="1" ref="D31:H31" ca="1">OFFSET(iris!$A$1,Solver!$B31,0,1,5)</f>
        <v>5.8</v>
      </c>
      <c r="E31" s="6">
        <f ca="1"/>
        <v>4</v>
      </c>
      <c r="F31" s="6">
        <f ca="1"/>
        <v>1.2</v>
      </c>
      <c r="G31" s="7">
        <f ca="1"/>
        <v>0.2</v>
      </c>
      <c r="H31" s="11" t="str">
        <f ca="1"/>
        <v>Setosa</v>
      </c>
      <c r="I31" s="5">
        <f t="shared" ca="1" si="14"/>
        <v>2.8</v>
      </c>
      <c r="J31" s="7">
        <f t="shared" ca="1" si="3"/>
        <v>1.4</v>
      </c>
      <c r="K31" s="11">
        <v>1</v>
      </c>
      <c r="L31" s="12">
        <v>0</v>
      </c>
      <c r="M31" s="12">
        <v>0</v>
      </c>
      <c r="N31" s="13"/>
      <c r="O31" s="6">
        <f ca="1"/>
        <v>101.73033814301331</v>
      </c>
      <c r="P31" s="6">
        <f ca="1"/>
        <v>-4.9005704998104971</v>
      </c>
      <c r="Q31" s="5">
        <f t="shared" ca="1" si="4"/>
        <v>1</v>
      </c>
      <c r="R31" s="7">
        <f t="shared" ca="1" si="5"/>
        <v>7.3873568166404179E-3</v>
      </c>
      <c r="T31" s="21">
        <v>1</v>
      </c>
      <c r="U31" s="21">
        <f t="shared" ca="1" si="6"/>
        <v>1</v>
      </c>
      <c r="V31" s="27">
        <f t="shared" ca="1" si="7"/>
        <v>7.3873568166404179E-3</v>
      </c>
      <c r="Y31" s="35">
        <f ca="1"/>
        <v>36.866458102500431</v>
      </c>
      <c r="Z31" s="36">
        <f ca="1"/>
        <v>-5.9699052448890599</v>
      </c>
      <c r="AA31" s="37">
        <f ca="1"/>
        <v>-296.45278303757863</v>
      </c>
      <c r="AC31" s="51">
        <f t="shared" ca="1" si="8"/>
        <v>1</v>
      </c>
      <c r="AD31" s="52">
        <f t="shared" ca="1" si="9"/>
        <v>2.5479746986701796E-3</v>
      </c>
      <c r="AE31" s="53">
        <f t="shared" ca="1" si="10"/>
        <v>1.787278297732612E-129</v>
      </c>
      <c r="AF31" s="12"/>
      <c r="AG31" s="11">
        <f t="shared" ca="1" si="11"/>
        <v>0</v>
      </c>
      <c r="AH31" s="12">
        <f t="shared" ca="1" si="12"/>
        <v>6.4921750650633927E-6</v>
      </c>
      <c r="AI31" s="13">
        <f t="shared" ca="1" si="13"/>
        <v>3.1943637135459835E-258</v>
      </c>
    </row>
    <row r="32" spans="1:35">
      <c r="A32" s="1">
        <f t="shared" ca="1" si="2"/>
        <v>37</v>
      </c>
      <c r="B32" s="1">
        <v>7</v>
      </c>
      <c r="C32" s="5">
        <v>1</v>
      </c>
      <c r="D32" s="6">
        <f t="array" aca="1" ref="D32:H32" ca="1">OFFSET(iris!$A$1,Solver!$B32,0,1,5)</f>
        <v>4.5999999999999996</v>
      </c>
      <c r="E32" s="6">
        <f ca="1"/>
        <v>3.4</v>
      </c>
      <c r="F32" s="6">
        <f ca="1"/>
        <v>1.4</v>
      </c>
      <c r="G32" s="7">
        <f ca="1"/>
        <v>0.3</v>
      </c>
      <c r="H32" s="11" t="str">
        <f ca="1"/>
        <v>Setosa</v>
      </c>
      <c r="I32" s="5">
        <f t="shared" ca="1" si="14"/>
        <v>2.2999999999999998</v>
      </c>
      <c r="J32" s="7">
        <f t="shared" ca="1" si="3"/>
        <v>1.7</v>
      </c>
      <c r="K32" s="11">
        <v>1</v>
      </c>
      <c r="L32" s="12">
        <v>0</v>
      </c>
      <c r="M32" s="12">
        <v>0</v>
      </c>
      <c r="N32" s="13"/>
      <c r="O32" s="6">
        <f ca="1"/>
        <v>81.568976973802975</v>
      </c>
      <c r="P32" s="6">
        <f ca="1"/>
        <v>-3.1742684535336418</v>
      </c>
      <c r="Q32" s="5">
        <f t="shared" ca="1" si="4"/>
        <v>1</v>
      </c>
      <c r="R32" s="7">
        <f t="shared" ca="1" si="5"/>
        <v>4.0145611845820016E-2</v>
      </c>
      <c r="T32" s="21">
        <v>1</v>
      </c>
      <c r="U32" s="21">
        <f t="shared" ca="1" si="6"/>
        <v>1</v>
      </c>
      <c r="V32" s="27">
        <f t="shared" ca="1" si="7"/>
        <v>4.0145611845820016E-2</v>
      </c>
      <c r="Y32" s="35">
        <f ca="1"/>
        <v>34.761747816770999</v>
      </c>
      <c r="Z32" s="36">
        <f ca="1"/>
        <v>-4.6423228895684288</v>
      </c>
      <c r="AA32" s="37">
        <f ca="1"/>
        <v>-293.26927117007472</v>
      </c>
      <c r="AC32" s="51">
        <f t="shared" ca="1" si="8"/>
        <v>0.99999999999999911</v>
      </c>
      <c r="AD32" s="52">
        <f t="shared" ca="1" si="9"/>
        <v>9.5433370785352536E-3</v>
      </c>
      <c r="AE32" s="53">
        <f t="shared" ca="1" si="10"/>
        <v>4.3129439982039709E-128</v>
      </c>
      <c r="AF32" s="12"/>
      <c r="AG32" s="11">
        <f t="shared" ca="1" si="11"/>
        <v>7.8886090522101181E-31</v>
      </c>
      <c r="AH32" s="12">
        <f t="shared" ca="1" si="12"/>
        <v>9.1075282594545791E-5</v>
      </c>
      <c r="AI32" s="13">
        <f t="shared" ca="1" si="13"/>
        <v>1.8601485931643654E-255</v>
      </c>
    </row>
    <row r="33" spans="1:35">
      <c r="A33" s="1">
        <f t="shared" ca="1" si="2"/>
        <v>17</v>
      </c>
      <c r="B33" s="1">
        <v>20</v>
      </c>
      <c r="C33" s="5">
        <v>1</v>
      </c>
      <c r="D33" s="6">
        <f t="array" aca="1" ref="D33:H33" ca="1">OFFSET(iris!$A$1,Solver!$B33,0,1,5)</f>
        <v>5.0999999999999996</v>
      </c>
      <c r="E33" s="6">
        <f ca="1"/>
        <v>3.8</v>
      </c>
      <c r="F33" s="6">
        <f ca="1"/>
        <v>1.5</v>
      </c>
      <c r="G33" s="7">
        <f ca="1"/>
        <v>0.3</v>
      </c>
      <c r="H33" s="11" t="str">
        <f ca="1"/>
        <v>Setosa</v>
      </c>
      <c r="I33" s="5">
        <f t="shared" ca="1" si="14"/>
        <v>2.5</v>
      </c>
      <c r="J33" s="7">
        <f t="shared" ca="1" si="3"/>
        <v>1.8</v>
      </c>
      <c r="K33" s="11">
        <v>1</v>
      </c>
      <c r="L33" s="12">
        <v>0</v>
      </c>
      <c r="M33" s="12">
        <v>0</v>
      </c>
      <c r="N33" s="13"/>
      <c r="O33" s="6">
        <f ca="1"/>
        <v>87.817755159360459</v>
      </c>
      <c r="P33" s="6">
        <f ca="1"/>
        <v>-3.7267170053697165</v>
      </c>
      <c r="Q33" s="5">
        <f t="shared" ca="1" si="4"/>
        <v>1</v>
      </c>
      <c r="R33" s="7">
        <f t="shared" ca="1" si="5"/>
        <v>2.350590572625719E-2</v>
      </c>
      <c r="T33" s="21">
        <v>1</v>
      </c>
      <c r="U33" s="21">
        <f t="shared" ca="1" si="6"/>
        <v>1</v>
      </c>
      <c r="V33" s="27">
        <f t="shared" ca="1" si="7"/>
        <v>2.350590572625719E-2</v>
      </c>
      <c r="Y33" s="35">
        <f ca="1"/>
        <v>35.830845074551156</v>
      </c>
      <c r="Z33" s="36">
        <f ca="1"/>
        <v>-5.3166744453022439</v>
      </c>
      <c r="AA33" s="37">
        <f ca="1"/>
        <v>-294.88635064687281</v>
      </c>
      <c r="AC33" s="51">
        <f t="shared" ca="1" si="8"/>
        <v>0.99999999999999978</v>
      </c>
      <c r="AD33" s="52">
        <f t="shared" ca="1" si="9"/>
        <v>4.885070864084946E-3</v>
      </c>
      <c r="AE33" s="53">
        <f t="shared" ca="1" si="10"/>
        <v>8.5602239257273209E-129</v>
      </c>
      <c r="AF33" s="12"/>
      <c r="AG33" s="11">
        <f t="shared" ca="1" si="11"/>
        <v>4.9303806576313238E-32</v>
      </c>
      <c r="AH33" s="12">
        <f t="shared" ca="1" si="12"/>
        <v>2.3863917347131642E-5</v>
      </c>
      <c r="AI33" s="13">
        <f t="shared" ca="1" si="13"/>
        <v>7.3277433658594462E-257</v>
      </c>
    </row>
    <row r="34" spans="1:35">
      <c r="A34" s="1">
        <f t="shared" ca="1" si="2"/>
        <v>23</v>
      </c>
      <c r="B34" s="1">
        <v>34</v>
      </c>
      <c r="C34" s="5">
        <v>1</v>
      </c>
      <c r="D34" s="6">
        <f t="array" aca="1" ref="D34:H34" ca="1">OFFSET(iris!$A$1,Solver!$B34,0,1,5)</f>
        <v>5.5</v>
      </c>
      <c r="E34" s="6">
        <f ca="1"/>
        <v>4.2</v>
      </c>
      <c r="F34" s="6">
        <f ca="1"/>
        <v>1.4</v>
      </c>
      <c r="G34" s="7">
        <f ca="1"/>
        <v>0.2</v>
      </c>
      <c r="H34" s="11" t="str">
        <f ca="1"/>
        <v>Setosa</v>
      </c>
      <c r="I34" s="5">
        <f t="shared" ca="1" si="14"/>
        <v>2.4999999999999996</v>
      </c>
      <c r="J34" s="7">
        <f t="shared" ca="1" si="3"/>
        <v>1.5999999999999999</v>
      </c>
      <c r="K34" s="11">
        <v>1</v>
      </c>
      <c r="L34" s="12">
        <v>0</v>
      </c>
      <c r="M34" s="12">
        <v>0</v>
      </c>
      <c r="N34" s="13"/>
      <c r="O34" s="6">
        <f ca="1"/>
        <v>98.815133512502726</v>
      </c>
      <c r="P34" s="6">
        <f ca="1"/>
        <v>-4.5535277987180143</v>
      </c>
      <c r="Q34" s="5">
        <f t="shared" ca="1" si="4"/>
        <v>1</v>
      </c>
      <c r="R34" s="7">
        <f t="shared" ca="1" si="5"/>
        <v>1.0420265786946943E-2</v>
      </c>
      <c r="T34" s="21">
        <v>1</v>
      </c>
      <c r="U34" s="21">
        <f t="shared" ca="1" si="6"/>
        <v>1</v>
      </c>
      <c r="V34" s="27">
        <f t="shared" ca="1" si="7"/>
        <v>1.0420265786946943E-2</v>
      </c>
      <c r="Y34" s="35">
        <f ca="1"/>
        <v>36.671594404791279</v>
      </c>
      <c r="Z34" s="36">
        <f ca="1"/>
        <v>-5.8469916027953026</v>
      </c>
      <c r="AA34" s="37">
        <f ca="1"/>
        <v>-296.15803895882868</v>
      </c>
      <c r="AC34" s="51">
        <f t="shared" ca="1" si="8"/>
        <v>0.99999999999999978</v>
      </c>
      <c r="AD34" s="52">
        <f t="shared" ca="1" si="9"/>
        <v>2.8802562446369304E-3</v>
      </c>
      <c r="AE34" s="53">
        <f t="shared" ca="1" si="10"/>
        <v>2.3999263212493162E-129</v>
      </c>
      <c r="AF34" s="12"/>
      <c r="AG34" s="11">
        <f t="shared" ca="1" si="11"/>
        <v>4.9303806576313238E-32</v>
      </c>
      <c r="AH34" s="12">
        <f t="shared" ca="1" si="12"/>
        <v>8.2958760347700323E-6</v>
      </c>
      <c r="AI34" s="13">
        <f t="shared" ca="1" si="13"/>
        <v>5.7596463474252762E-258</v>
      </c>
    </row>
    <row r="35" spans="1:35">
      <c r="A35" s="1">
        <f t="shared" ca="1" si="2"/>
        <v>39</v>
      </c>
      <c r="B35" s="1">
        <v>3</v>
      </c>
      <c r="C35" s="5">
        <v>1</v>
      </c>
      <c r="D35" s="6">
        <f t="array" aca="1" ref="D35:H35" ca="1">OFFSET(iris!$A$1,Solver!$B35,0,1,5)</f>
        <v>4.7</v>
      </c>
      <c r="E35" s="6">
        <f ca="1"/>
        <v>3.2</v>
      </c>
      <c r="F35" s="6">
        <f ca="1"/>
        <v>1.3</v>
      </c>
      <c r="G35" s="7">
        <f ca="1"/>
        <v>0.2</v>
      </c>
      <c r="H35" s="11" t="str">
        <f ca="1"/>
        <v>Setosa</v>
      </c>
      <c r="I35" s="5">
        <f t="shared" ca="1" si="14"/>
        <v>2.5999999999999996</v>
      </c>
      <c r="J35" s="7">
        <f t="shared" ca="1" si="3"/>
        <v>1.5</v>
      </c>
      <c r="K35" s="11">
        <v>1</v>
      </c>
      <c r="L35" s="12">
        <v>0</v>
      </c>
      <c r="M35" s="12">
        <v>0</v>
      </c>
      <c r="N35" s="13"/>
      <c r="O35" s="6">
        <f ca="1"/>
        <v>83.290271486568713</v>
      </c>
      <c r="P35" s="6">
        <f ca="1"/>
        <v>-3.2883144676846912</v>
      </c>
      <c r="Q35" s="5">
        <f t="shared" ca="1" si="4"/>
        <v>1</v>
      </c>
      <c r="R35" s="7">
        <f t="shared" ca="1" si="5"/>
        <v>3.5974254627790608E-2</v>
      </c>
      <c r="T35" s="21">
        <v>1</v>
      </c>
      <c r="U35" s="21">
        <f t="shared" ca="1" si="6"/>
        <v>1</v>
      </c>
      <c r="V35" s="27">
        <f t="shared" ca="1" si="7"/>
        <v>3.5974254627790608E-2</v>
      </c>
      <c r="Y35" s="35">
        <f ca="1"/>
        <v>35.029756550277035</v>
      </c>
      <c r="Z35" s="36">
        <f ca="1"/>
        <v>-4.8113740260060185</v>
      </c>
      <c r="AA35" s="37">
        <f ca="1"/>
        <v>-293.67465189610436</v>
      </c>
      <c r="AC35" s="51">
        <f t="shared" ca="1" si="8"/>
        <v>0.99999999999999933</v>
      </c>
      <c r="AD35" s="52">
        <f t="shared" ca="1" si="9"/>
        <v>8.0710009270347632E-3</v>
      </c>
      <c r="AE35" s="53">
        <f t="shared" ca="1" si="10"/>
        <v>2.8755386324921997E-128</v>
      </c>
      <c r="AF35" s="12"/>
      <c r="AG35" s="11">
        <f t="shared" ca="1" si="11"/>
        <v>4.4373425918681914E-31</v>
      </c>
      <c r="AH35" s="12">
        <f t="shared" ca="1" si="12"/>
        <v>6.5141055964196011E-5</v>
      </c>
      <c r="AI35" s="13">
        <f t="shared" ca="1" si="13"/>
        <v>8.2687224269551103E-256</v>
      </c>
    </row>
    <row r="36" spans="1:35">
      <c r="A36" s="1">
        <f t="shared" ca="1" si="2"/>
        <v>27</v>
      </c>
      <c r="B36" s="1">
        <v>25</v>
      </c>
      <c r="C36" s="5">
        <v>1</v>
      </c>
      <c r="D36" s="6">
        <f t="array" aca="1" ref="D36:H36" ca="1">OFFSET(iris!$A$1,Solver!$B36,0,1,5)</f>
        <v>4.8</v>
      </c>
      <c r="E36" s="6">
        <f ca="1"/>
        <v>3.4</v>
      </c>
      <c r="F36" s="6">
        <f ca="1"/>
        <v>1.9</v>
      </c>
      <c r="G36" s="7">
        <f ca="1"/>
        <v>0.2</v>
      </c>
      <c r="H36" s="11" t="str">
        <f ca="1"/>
        <v>Setosa</v>
      </c>
      <c r="I36" s="5">
        <f t="shared" ca="1" si="14"/>
        <v>3.0999999999999996</v>
      </c>
      <c r="J36" s="7">
        <f t="shared" ca="1" si="3"/>
        <v>2.1</v>
      </c>
      <c r="K36" s="11">
        <v>1</v>
      </c>
      <c r="L36" s="12">
        <v>0</v>
      </c>
      <c r="M36" s="12">
        <v>0</v>
      </c>
      <c r="N36" s="13"/>
      <c r="O36" s="6">
        <f ca="1"/>
        <v>75.724614294951394</v>
      </c>
      <c r="P36" s="6">
        <f ca="1"/>
        <v>-2.659019875623271</v>
      </c>
      <c r="Q36" s="5">
        <f t="shared" ca="1" si="4"/>
        <v>1</v>
      </c>
      <c r="R36" s="7">
        <f t="shared" ca="1" si="5"/>
        <v>6.543524591348443E-2</v>
      </c>
      <c r="T36" s="21">
        <v>1</v>
      </c>
      <c r="U36" s="21">
        <f t="shared" ca="1" si="6"/>
        <v>1</v>
      </c>
      <c r="V36" s="27">
        <f t="shared" ca="1" si="7"/>
        <v>6.543524591348443E-2</v>
      </c>
      <c r="Y36" s="35">
        <f ca="1"/>
        <v>33.136894695103379</v>
      </c>
      <c r="Z36" s="36">
        <f ca="1"/>
        <v>-3.6174187263020854</v>
      </c>
      <c r="AA36" s="37">
        <f ca="1"/>
        <v>-290.81157462587458</v>
      </c>
      <c r="AC36" s="51">
        <f t="shared" ca="1" si="8"/>
        <v>0.999999999999996</v>
      </c>
      <c r="AD36" s="52">
        <f t="shared" ca="1" si="9"/>
        <v>2.6149729317871049E-2</v>
      </c>
      <c r="AE36" s="53">
        <f t="shared" ca="1" si="10"/>
        <v>5.0366046996921911E-127</v>
      </c>
      <c r="AF36" s="12"/>
      <c r="AG36" s="11">
        <f t="shared" ca="1" si="11"/>
        <v>1.5974433330725489E-29</v>
      </c>
      <c r="AH36" s="12">
        <f t="shared" ca="1" si="12"/>
        <v>6.8380834339792473E-4</v>
      </c>
      <c r="AI36" s="13">
        <f t="shared" ca="1" si="13"/>
        <v>2.5367386900961467E-253</v>
      </c>
    </row>
    <row r="37" spans="1:35" ht="16" thickBot="1">
      <c r="A37" s="1">
        <f ca="1">RANDBETWEEN(1,50)</f>
        <v>25</v>
      </c>
      <c r="B37" s="1">
        <v>49</v>
      </c>
      <c r="C37" s="5">
        <v>1</v>
      </c>
      <c r="D37" s="6">
        <f t="array" aca="1" ref="D37:H37" ca="1">OFFSET(iris!$A$1,Solver!$B37,0,1,5)</f>
        <v>5.3</v>
      </c>
      <c r="E37" s="6">
        <f ca="1"/>
        <v>3.7</v>
      </c>
      <c r="F37" s="6">
        <f ca="1"/>
        <v>1.5</v>
      </c>
      <c r="G37" s="7">
        <f ca="1"/>
        <v>0.2</v>
      </c>
      <c r="H37" s="11" t="str">
        <f ca="1"/>
        <v>Setosa</v>
      </c>
      <c r="I37" s="5">
        <f t="shared" ca="1" si="14"/>
        <v>2.8999999999999995</v>
      </c>
      <c r="J37" s="7">
        <f t="shared" ca="1" si="3"/>
        <v>1.7</v>
      </c>
      <c r="K37" s="14">
        <v>1</v>
      </c>
      <c r="L37" s="15">
        <v>0</v>
      </c>
      <c r="M37" s="15">
        <v>0</v>
      </c>
      <c r="N37" s="16"/>
      <c r="O37" s="6">
        <f ca="1"/>
        <v>89.61561664718316</v>
      </c>
      <c r="P37" s="6">
        <f ca="1"/>
        <v>-3.8520354253663704</v>
      </c>
      <c r="Q37" s="5">
        <f t="shared" ca="1" si="4"/>
        <v>1</v>
      </c>
      <c r="R37" s="7">
        <f t="shared" ca="1" si="5"/>
        <v>2.0794857857389517E-2</v>
      </c>
      <c r="T37" s="21">
        <v>1</v>
      </c>
      <c r="U37" s="21">
        <f t="shared" ca="1" si="6"/>
        <v>1</v>
      </c>
      <c r="V37" s="27">
        <f t="shared" ca="1" si="7"/>
        <v>2.0794857857389517E-2</v>
      </c>
      <c r="Y37" s="35">
        <f ca="1"/>
        <v>36.005029271164432</v>
      </c>
      <c r="Z37" s="36">
        <f ca="1"/>
        <v>-5.4265441350012944</v>
      </c>
      <c r="AA37" s="37">
        <f ca="1"/>
        <v>-295.14981562863767</v>
      </c>
      <c r="AC37" s="51">
        <f t="shared" ca="1" si="8"/>
        <v>0.99999999999999978</v>
      </c>
      <c r="AD37" s="52">
        <f t="shared" ca="1" si="9"/>
        <v>4.379009331162296E-3</v>
      </c>
      <c r="AE37" s="53">
        <f t="shared" ca="1" si="10"/>
        <v>6.5775436330559626E-129</v>
      </c>
      <c r="AF37" s="12"/>
      <c r="AG37" s="11">
        <f t="shared" ca="1" si="11"/>
        <v>4.9303806576313238E-32</v>
      </c>
      <c r="AH37" s="12">
        <f t="shared" ca="1" si="12"/>
        <v>1.9175722722406459E-5</v>
      </c>
      <c r="AI37" s="13">
        <f t="shared" ca="1" si="13"/>
        <v>4.3264080244755031E-257</v>
      </c>
    </row>
    <row r="38" spans="1:35">
      <c r="A38" s="22">
        <f ca="1">RANDBETWEEN(51,100)</f>
        <v>70</v>
      </c>
      <c r="B38" s="23">
        <v>54</v>
      </c>
      <c r="C38" s="22">
        <v>1</v>
      </c>
      <c r="D38" s="23">
        <f t="array" aca="1" ref="D38:H38" ca="1">OFFSET(iris!$A$1,Solver!$B38,0,1,5)</f>
        <v>5.5</v>
      </c>
      <c r="E38" s="23">
        <f ca="1"/>
        <v>2.2999999999999998</v>
      </c>
      <c r="F38" s="23">
        <f ca="1"/>
        <v>4</v>
      </c>
      <c r="G38" s="24">
        <f ca="1"/>
        <v>1.3</v>
      </c>
      <c r="H38" s="57" t="str">
        <f ca="1"/>
        <v>Versicolor</v>
      </c>
      <c r="I38" s="22">
        <f t="shared" ca="1" si="14"/>
        <v>5.9</v>
      </c>
      <c r="J38" s="24">
        <f t="shared" ca="1" si="3"/>
        <v>5.3</v>
      </c>
      <c r="K38" s="11">
        <v>0</v>
      </c>
      <c r="L38" s="12">
        <v>1</v>
      </c>
      <c r="M38" s="12">
        <v>0</v>
      </c>
      <c r="N38" s="13"/>
      <c r="O38" s="23">
        <f ca="1"/>
        <v>9.1806411747506047</v>
      </c>
      <c r="P38" s="23">
        <f ca="1"/>
        <v>1.410343480405392</v>
      </c>
      <c r="Q38" s="22">
        <f t="shared" ca="1" si="4"/>
        <v>0.99989699614918781</v>
      </c>
      <c r="R38" s="24">
        <f t="shared" ca="1" si="5"/>
        <v>0.8038201138584965</v>
      </c>
      <c r="S38" s="58"/>
      <c r="T38" s="20">
        <v>1</v>
      </c>
      <c r="U38" s="20">
        <f t="shared" ca="1" si="6"/>
        <v>0.99989699614918781</v>
      </c>
      <c r="V38" s="59">
        <f t="shared" ca="1" si="7"/>
        <v>0.8038201138584965</v>
      </c>
      <c r="W38" s="58"/>
      <c r="X38" s="58"/>
      <c r="Y38" s="30">
        <f ca="1"/>
        <v>-14.307393316119061</v>
      </c>
      <c r="Z38" s="60">
        <f ca="1"/>
        <v>26.303134160897969</v>
      </c>
      <c r="AA38" s="31">
        <f ca="1"/>
        <v>-219.02573413423858</v>
      </c>
      <c r="AB38" s="58"/>
      <c r="AC38" s="61">
        <f t="shared" ca="1" si="8"/>
        <v>6.1147367807588463E-7</v>
      </c>
      <c r="AD38" s="62">
        <f t="shared" ca="1" si="9"/>
        <v>0.99999999999622702</v>
      </c>
      <c r="AE38" s="63">
        <f t="shared" ca="1" si="10"/>
        <v>7.5567015584350161E-96</v>
      </c>
      <c r="AF38" s="58"/>
      <c r="AG38" s="57">
        <f t="shared" ca="1" si="11"/>
        <v>3.7390005897965062E-13</v>
      </c>
      <c r="AH38" s="58">
        <f t="shared" ca="1" si="12"/>
        <v>1.4235392620609389E-23</v>
      </c>
      <c r="AI38" s="49">
        <f t="shared" ca="1" si="13"/>
        <v>5.7103738443254203E-191</v>
      </c>
    </row>
    <row r="39" spans="1:35">
      <c r="A39" s="5">
        <f t="shared" ref="A39:A61" ca="1" si="15">RANDBETWEEN(51,100)</f>
        <v>70</v>
      </c>
      <c r="B39" s="6">
        <v>67</v>
      </c>
      <c r="C39" s="5">
        <v>1</v>
      </c>
      <c r="D39" s="6">
        <f t="array" aca="1" ref="D39:H39" ca="1">OFFSET(iris!$A$1,Solver!$B39,0,1,5)</f>
        <v>5.6</v>
      </c>
      <c r="E39" s="6">
        <f ca="1"/>
        <v>3</v>
      </c>
      <c r="F39" s="6">
        <f ca="1"/>
        <v>4.5</v>
      </c>
      <c r="G39" s="7">
        <f ca="1"/>
        <v>1.5</v>
      </c>
      <c r="H39" s="11" t="str">
        <f ca="1"/>
        <v>Versicolor</v>
      </c>
      <c r="I39" s="5">
        <f t="shared" ca="1" si="14"/>
        <v>5.6</v>
      </c>
      <c r="J39" s="7">
        <f t="shared" ca="1" si="3"/>
        <v>6</v>
      </c>
      <c r="K39" s="11">
        <v>0</v>
      </c>
      <c r="L39" s="12">
        <v>1</v>
      </c>
      <c r="M39" s="12">
        <v>0</v>
      </c>
      <c r="N39" s="13"/>
      <c r="O39" s="6">
        <f ca="1"/>
        <v>5.9677530743900178</v>
      </c>
      <c r="P39" s="6">
        <f ca="1"/>
        <v>1.604618291170677</v>
      </c>
      <c r="Q39" s="5">
        <f t="shared" ca="1" si="4"/>
        <v>0.99744654973758506</v>
      </c>
      <c r="R39" s="7">
        <f t="shared" ca="1" si="5"/>
        <v>0.8326628656556091</v>
      </c>
      <c r="S39" s="12"/>
      <c r="T39" s="21">
        <v>1</v>
      </c>
      <c r="U39" s="21">
        <f t="shared" ca="1" si="6"/>
        <v>0.99744654973758506</v>
      </c>
      <c r="V39" s="27">
        <f t="shared" ca="1" si="7"/>
        <v>0.8326628656556091</v>
      </c>
      <c r="W39" s="12"/>
      <c r="Y39" s="35">
        <f ca="1"/>
        <v>-16.237411539471417</v>
      </c>
      <c r="Z39" s="36">
        <f ca="1"/>
        <v>27.383710823076214</v>
      </c>
      <c r="AA39" s="37">
        <f ca="1"/>
        <v>-215.55324630746424</v>
      </c>
      <c r="AB39" s="12"/>
      <c r="AC39" s="51">
        <f t="shared" ca="1" si="8"/>
        <v>8.8752731799590292E-8</v>
      </c>
      <c r="AD39" s="52">
        <f t="shared" ca="1" si="9"/>
        <v>0.99999999999871947</v>
      </c>
      <c r="AE39" s="53">
        <f t="shared" ca="1" si="10"/>
        <v>2.4345268705414193E-94</v>
      </c>
      <c r="AF39" s="12"/>
      <c r="AG39" s="11">
        <f t="shared" ca="1" si="11"/>
        <v>7.8770474018900052E-15</v>
      </c>
      <c r="AH39" s="12">
        <f t="shared" ca="1" si="12"/>
        <v>1.6397602479151262E-24</v>
      </c>
      <c r="AI39" s="13">
        <f t="shared" ca="1" si="13"/>
        <v>5.9269210833881974E-188</v>
      </c>
    </row>
    <row r="40" spans="1:35">
      <c r="A40" s="5">
        <f t="shared" ca="1" si="15"/>
        <v>78</v>
      </c>
      <c r="B40" s="6">
        <v>72</v>
      </c>
      <c r="C40" s="5">
        <v>1</v>
      </c>
      <c r="D40" s="6">
        <f t="array" aca="1" ref="D40:H40" ca="1">OFFSET(iris!$A$1,Solver!$B40,0,1,5)</f>
        <v>6.1</v>
      </c>
      <c r="E40" s="6">
        <f ca="1"/>
        <v>2.8</v>
      </c>
      <c r="F40" s="6">
        <f ca="1"/>
        <v>4</v>
      </c>
      <c r="G40" s="7">
        <f ca="1"/>
        <v>1.3</v>
      </c>
      <c r="H40" s="11" t="str">
        <f ca="1"/>
        <v>Versicolor</v>
      </c>
      <c r="I40" s="5">
        <f t="shared" ca="1" si="14"/>
        <v>6</v>
      </c>
      <c r="J40" s="7">
        <f t="shared" ca="1" si="3"/>
        <v>5.3</v>
      </c>
      <c r="K40" s="11">
        <v>0</v>
      </c>
      <c r="L40" s="12">
        <v>1</v>
      </c>
      <c r="M40" s="12">
        <v>0</v>
      </c>
      <c r="N40" s="13"/>
      <c r="O40" s="6">
        <f ca="1"/>
        <v>19.058548048168191</v>
      </c>
      <c r="P40" s="6">
        <f ca="1"/>
        <v>0.5576615721257675</v>
      </c>
      <c r="Q40" s="5">
        <f t="shared" ca="1" si="4"/>
        <v>0.99999999471581824</v>
      </c>
      <c r="R40" s="7">
        <f t="shared" ca="1" si="5"/>
        <v>0.63591130073871516</v>
      </c>
      <c r="S40" s="12"/>
      <c r="T40" s="21">
        <v>1</v>
      </c>
      <c r="U40" s="21">
        <f t="shared" ca="1" si="6"/>
        <v>0.99999999471581824</v>
      </c>
      <c r="V40" s="27">
        <f t="shared" ca="1" si="7"/>
        <v>0.63591130073871516</v>
      </c>
      <c r="W40" s="12"/>
      <c r="Y40" s="35">
        <f ca="1"/>
        <v>-3.5160596430990552</v>
      </c>
      <c r="Z40" s="36">
        <f ca="1"/>
        <v>19.50206482387717</v>
      </c>
      <c r="AA40" s="37">
        <f ca="1"/>
        <v>-235.37158442070535</v>
      </c>
      <c r="AB40" s="12"/>
      <c r="AC40" s="51">
        <f t="shared" ca="1" si="8"/>
        <v>2.8858723188660909E-2</v>
      </c>
      <c r="AD40" s="52">
        <f t="shared" ca="1" si="9"/>
        <v>0.99999999660874184</v>
      </c>
      <c r="AE40" s="53">
        <f t="shared" ca="1" si="10"/>
        <v>6.017549746915852E-103</v>
      </c>
      <c r="AF40" s="12"/>
      <c r="AG40" s="11">
        <f t="shared" ca="1" si="11"/>
        <v>8.3282590407975489E-4</v>
      </c>
      <c r="AH40" s="12">
        <f t="shared" ca="1" si="12"/>
        <v>1.1500631929312999E-17</v>
      </c>
      <c r="AI40" s="13">
        <f t="shared" ca="1" si="13"/>
        <v>3.6210904956607036E-205</v>
      </c>
    </row>
    <row r="41" spans="1:35">
      <c r="A41" s="5">
        <f t="shared" ca="1" si="15"/>
        <v>96</v>
      </c>
      <c r="B41" s="6">
        <v>98</v>
      </c>
      <c r="C41" s="5">
        <v>1</v>
      </c>
      <c r="D41" s="6">
        <f t="array" aca="1" ref="D41:H41" ca="1">OFFSET(iris!$A$1,Solver!$B41,0,1,5)</f>
        <v>6.2</v>
      </c>
      <c r="E41" s="6">
        <f ca="1"/>
        <v>2.9</v>
      </c>
      <c r="F41" s="6">
        <f ca="1"/>
        <v>4.3</v>
      </c>
      <c r="G41" s="7">
        <f ca="1"/>
        <v>1.3</v>
      </c>
      <c r="H41" s="11" t="str">
        <f ca="1"/>
        <v>Versicolor</v>
      </c>
      <c r="I41" s="5">
        <f t="shared" ca="1" si="14"/>
        <v>6.3</v>
      </c>
      <c r="J41" s="7">
        <f t="shared" ca="1" si="3"/>
        <v>5.6</v>
      </c>
      <c r="K41" s="11">
        <v>0</v>
      </c>
      <c r="L41" s="12">
        <v>1</v>
      </c>
      <c r="M41" s="12">
        <v>0</v>
      </c>
      <c r="N41" s="13"/>
      <c r="O41" s="6">
        <f ca="1"/>
        <v>15.582553310422</v>
      </c>
      <c r="P41" s="6">
        <f ca="1"/>
        <v>0.83535011687810801</v>
      </c>
      <c r="Q41" s="5">
        <f t="shared" ca="1" si="4"/>
        <v>0.99999982916257812</v>
      </c>
      <c r="R41" s="7">
        <f t="shared" ca="1" si="5"/>
        <v>0.69748499405161268</v>
      </c>
      <c r="S41" s="12"/>
      <c r="T41" s="21">
        <v>1</v>
      </c>
      <c r="U41" s="21">
        <f t="shared" ca="1" si="6"/>
        <v>0.99999982916257812</v>
      </c>
      <c r="V41" s="27">
        <f t="shared" ca="1" si="7"/>
        <v>0.69748499405161268</v>
      </c>
      <c r="W41" s="12"/>
      <c r="Y41" s="35">
        <f ca="1"/>
        <v>-7.4721603473122329</v>
      </c>
      <c r="Z41" s="36">
        <f ca="1"/>
        <v>21.997434410784955</v>
      </c>
      <c r="AA41" s="37">
        <f ca="1"/>
        <v>-229.38768616641656</v>
      </c>
      <c r="AB41" s="12"/>
      <c r="AC41" s="51">
        <f t="shared" ca="1" si="8"/>
        <v>5.6837514878450748E-4</v>
      </c>
      <c r="AD41" s="52">
        <f t="shared" ca="1" si="9"/>
        <v>0.9999999997203366</v>
      </c>
      <c r="AE41" s="53">
        <f t="shared" ca="1" si="10"/>
        <v>2.3888764074324049E-100</v>
      </c>
      <c r="AF41" s="12"/>
      <c r="AG41" s="11">
        <f t="shared" ca="1" si="11"/>
        <v>3.2305030975581103E-7</v>
      </c>
      <c r="AH41" s="12">
        <f t="shared" ca="1" si="12"/>
        <v>7.8211619283065704E-20</v>
      </c>
      <c r="AI41" s="13">
        <f t="shared" ca="1" si="13"/>
        <v>5.7067304899871528E-200</v>
      </c>
    </row>
    <row r="42" spans="1:35">
      <c r="A42" s="5">
        <f t="shared" ca="1" si="15"/>
        <v>100</v>
      </c>
      <c r="B42" s="6">
        <v>92</v>
      </c>
      <c r="C42" s="5">
        <v>1</v>
      </c>
      <c r="D42" s="6">
        <f t="array" aca="1" ref="D42:H42" ca="1">OFFSET(iris!$A$1,Solver!$B42,0,1,5)</f>
        <v>6.1</v>
      </c>
      <c r="E42" s="6">
        <f ca="1"/>
        <v>3</v>
      </c>
      <c r="F42" s="6">
        <f ca="1"/>
        <v>4.5999999999999996</v>
      </c>
      <c r="G42" s="7">
        <f ca="1"/>
        <v>1.4</v>
      </c>
      <c r="H42" s="11" t="str">
        <f ca="1"/>
        <v>Versicolor</v>
      </c>
      <c r="I42" s="5">
        <f t="shared" ca="1" si="14"/>
        <v>6.2999999999999989</v>
      </c>
      <c r="J42" s="7">
        <f t="shared" ca="1" si="3"/>
        <v>6</v>
      </c>
      <c r="K42" s="11">
        <v>0</v>
      </c>
      <c r="L42" s="12">
        <v>1</v>
      </c>
      <c r="M42" s="12">
        <v>0</v>
      </c>
      <c r="N42" s="13"/>
      <c r="O42" s="6">
        <f ca="1"/>
        <v>9.0695169695194657</v>
      </c>
      <c r="P42" s="6">
        <f ca="1"/>
        <v>1.3201924602149411</v>
      </c>
      <c r="Q42" s="5">
        <f t="shared" ca="1" si="4"/>
        <v>0.99988489111886258</v>
      </c>
      <c r="R42" s="7">
        <f t="shared" ca="1" si="5"/>
        <v>0.78921372510449972</v>
      </c>
      <c r="S42" s="12"/>
      <c r="T42" s="21">
        <v>1</v>
      </c>
      <c r="U42" s="21">
        <f t="shared" ca="1" si="6"/>
        <v>0.99988489111886258</v>
      </c>
      <c r="V42" s="27">
        <f t="shared" ca="1" si="7"/>
        <v>0.78921372510449972</v>
      </c>
      <c r="W42" s="12"/>
      <c r="Y42" s="35">
        <f ca="1"/>
        <v>-13.369315999732201</v>
      </c>
      <c r="Z42" s="36">
        <f ca="1"/>
        <v>25.710749835970081</v>
      </c>
      <c r="AA42" s="37">
        <f ca="1"/>
        <v>-220.4419045728728</v>
      </c>
      <c r="AB42" s="12"/>
      <c r="AC42" s="51">
        <f t="shared" ca="1" si="8"/>
        <v>1.562352965120889E-6</v>
      </c>
      <c r="AD42" s="52">
        <f t="shared" ca="1" si="9"/>
        <v>0.99999999999317724</v>
      </c>
      <c r="AE42" s="53">
        <f t="shared" ca="1" si="10"/>
        <v>1.8335690252885522E-96</v>
      </c>
      <c r="AF42" s="12"/>
      <c r="AG42" s="11">
        <f t="shared" ca="1" si="11"/>
        <v>2.4409467876220336E-12</v>
      </c>
      <c r="AH42" s="12">
        <f t="shared" ca="1" si="12"/>
        <v>4.655011645312667E-23</v>
      </c>
      <c r="AI42" s="13">
        <f t="shared" ca="1" si="13"/>
        <v>3.3619753704976114E-192</v>
      </c>
    </row>
    <row r="43" spans="1:35">
      <c r="A43" s="5">
        <f t="shared" ca="1" si="15"/>
        <v>77</v>
      </c>
      <c r="B43" s="6">
        <v>94</v>
      </c>
      <c r="C43" s="5">
        <v>1</v>
      </c>
      <c r="D43" s="6">
        <f t="array" aca="1" ref="D43:H43" ca="1">OFFSET(iris!$A$1,Solver!$B43,0,1,5)</f>
        <v>5</v>
      </c>
      <c r="E43" s="6">
        <f ca="1"/>
        <v>2.2999999999999998</v>
      </c>
      <c r="F43" s="6">
        <f ca="1"/>
        <v>3.3</v>
      </c>
      <c r="G43" s="7">
        <f ca="1"/>
        <v>1</v>
      </c>
      <c r="H43" s="11" t="str">
        <f ca="1"/>
        <v>Versicolor</v>
      </c>
      <c r="I43" s="5">
        <f t="shared" ca="1" si="14"/>
        <v>5</v>
      </c>
      <c r="J43" s="7">
        <f t="shared" ca="1" si="3"/>
        <v>4.3</v>
      </c>
      <c r="K43" s="11">
        <v>0</v>
      </c>
      <c r="L43" s="12">
        <v>1</v>
      </c>
      <c r="M43" s="12">
        <v>0</v>
      </c>
      <c r="N43" s="13"/>
      <c r="O43" s="6">
        <f ca="1"/>
        <v>23.975387101656775</v>
      </c>
      <c r="P43" s="6">
        <f ca="1"/>
        <v>0.59061128568322652</v>
      </c>
      <c r="Q43" s="5">
        <f t="shared" ca="1" si="4"/>
        <v>0.99999999996130806</v>
      </c>
      <c r="R43" s="7">
        <f t="shared" ca="1" si="5"/>
        <v>0.64350539072015567</v>
      </c>
      <c r="S43" s="12"/>
      <c r="T43" s="21">
        <v>1</v>
      </c>
      <c r="U43" s="21">
        <f t="shared" ca="1" si="6"/>
        <v>0.99999999996130806</v>
      </c>
      <c r="V43" s="27">
        <f t="shared" ca="1" si="7"/>
        <v>0.64350539072015567</v>
      </c>
      <c r="W43" s="12"/>
      <c r="Y43" s="35">
        <f ca="1"/>
        <v>-4.0039779980150172</v>
      </c>
      <c r="Z43" s="36">
        <f ca="1"/>
        <v>19.809828044128651</v>
      </c>
      <c r="AA43" s="37">
        <f ca="1"/>
        <v>-234.63357720358266</v>
      </c>
      <c r="AB43" s="12"/>
      <c r="AC43" s="51">
        <f t="shared" ca="1" si="8"/>
        <v>1.7916082310571357E-2</v>
      </c>
      <c r="AD43" s="52">
        <f t="shared" ca="1" si="9"/>
        <v>0.9999999975071221</v>
      </c>
      <c r="AE43" s="53">
        <f t="shared" ca="1" si="10"/>
        <v>1.258728748400248E-102</v>
      </c>
      <c r="AF43" s="12"/>
      <c r="AG43" s="11">
        <f t="shared" ca="1" si="11"/>
        <v>3.2098600535916791E-4</v>
      </c>
      <c r="AH43" s="12">
        <f t="shared" ca="1" si="12"/>
        <v>6.214440244766722E-18</v>
      </c>
      <c r="AI43" s="13">
        <f t="shared" ca="1" si="13"/>
        <v>1.5843980620492548E-204</v>
      </c>
    </row>
    <row r="44" spans="1:35">
      <c r="A44" s="5">
        <f t="shared" ca="1" si="15"/>
        <v>99</v>
      </c>
      <c r="B44" s="6">
        <v>57</v>
      </c>
      <c r="C44" s="5">
        <v>1</v>
      </c>
      <c r="D44" s="6">
        <f t="array" aca="1" ref="D44:H44" ca="1">OFFSET(iris!$A$1,Solver!$B44,0,1,5)</f>
        <v>6.3</v>
      </c>
      <c r="E44" s="6">
        <f ca="1"/>
        <v>3.3</v>
      </c>
      <c r="F44" s="6">
        <f ca="1"/>
        <v>4.7</v>
      </c>
      <c r="G44" s="7">
        <f ca="1"/>
        <v>1.6</v>
      </c>
      <c r="H44" s="11" t="str">
        <f ca="1"/>
        <v>Versicolor</v>
      </c>
      <c r="I44" s="5">
        <f t="shared" ca="1" si="14"/>
        <v>6.1</v>
      </c>
      <c r="J44" s="7">
        <f t="shared" ca="1" si="3"/>
        <v>6.3000000000000007</v>
      </c>
      <c r="K44" s="11">
        <v>0</v>
      </c>
      <c r="L44" s="12">
        <v>1</v>
      </c>
      <c r="M44" s="12">
        <v>0</v>
      </c>
      <c r="N44" s="13"/>
      <c r="O44" s="6">
        <f ca="1"/>
        <v>8.6186995495555223</v>
      </c>
      <c r="P44" s="6">
        <f ca="1"/>
        <v>1.1899693815789534</v>
      </c>
      <c r="Q44" s="5">
        <f t="shared" ca="1" si="4"/>
        <v>0.99981933755783547</v>
      </c>
      <c r="R44" s="7">
        <f t="shared" ca="1" si="5"/>
        <v>0.76673558810356679</v>
      </c>
      <c r="S44" s="12"/>
      <c r="T44" s="21">
        <v>1</v>
      </c>
      <c r="U44" s="21">
        <f t="shared" ca="1" si="6"/>
        <v>0.99981933755783547</v>
      </c>
      <c r="V44" s="27">
        <f t="shared" ca="1" si="7"/>
        <v>0.76673558810356679</v>
      </c>
      <c r="W44" s="12"/>
      <c r="Y44" s="35">
        <f ca="1"/>
        <v>-11.927157531071508</v>
      </c>
      <c r="Z44" s="36">
        <f ca="1"/>
        <v>24.797423430859951</v>
      </c>
      <c r="AA44" s="37">
        <f ca="1"/>
        <v>-222.60846423977557</v>
      </c>
      <c r="AB44" s="12"/>
      <c r="AC44" s="51">
        <f t="shared" ca="1" si="8"/>
        <v>6.608432059835402E-6</v>
      </c>
      <c r="AD44" s="52">
        <f t="shared" ca="1" si="9"/>
        <v>0.99999999998299338</v>
      </c>
      <c r="AE44" s="53">
        <f t="shared" ca="1" si="10"/>
        <v>2.1007402458636663E-97</v>
      </c>
      <c r="AF44" s="12"/>
      <c r="AG44" s="11">
        <f t="shared" ca="1" si="11"/>
        <v>4.3671374289460373E-11</v>
      </c>
      <c r="AH44" s="12">
        <f t="shared" ca="1" si="12"/>
        <v>2.8922506722001341E-22</v>
      </c>
      <c r="AI44" s="13">
        <f t="shared" ca="1" si="13"/>
        <v>4.4131095805913371E-194</v>
      </c>
    </row>
    <row r="45" spans="1:35">
      <c r="A45" s="5">
        <f t="shared" ca="1" si="15"/>
        <v>70</v>
      </c>
      <c r="B45" s="6">
        <v>91</v>
      </c>
      <c r="C45" s="5">
        <v>1</v>
      </c>
      <c r="D45" s="6">
        <f t="array" aca="1" ref="D45:H45" ca="1">OFFSET(iris!$A$1,Solver!$B45,0,1,5)</f>
        <v>5.5</v>
      </c>
      <c r="E45" s="6">
        <f ca="1"/>
        <v>2.6</v>
      </c>
      <c r="F45" s="6">
        <f ca="1"/>
        <v>4.4000000000000004</v>
      </c>
      <c r="G45" s="7">
        <f ca="1"/>
        <v>1.2</v>
      </c>
      <c r="H45" s="11" t="str">
        <f ca="1"/>
        <v>Versicolor</v>
      </c>
      <c r="I45" s="5">
        <f t="shared" ca="1" si="14"/>
        <v>6.1000000000000005</v>
      </c>
      <c r="J45" s="7">
        <f t="shared" ca="1" si="3"/>
        <v>5.6000000000000005</v>
      </c>
      <c r="K45" s="11">
        <v>0</v>
      </c>
      <c r="L45" s="12">
        <v>1</v>
      </c>
      <c r="M45" s="12">
        <v>0</v>
      </c>
      <c r="N45" s="13"/>
      <c r="O45" s="6">
        <f ca="1"/>
        <v>7.6027642660517181</v>
      </c>
      <c r="P45" s="6">
        <f ca="1"/>
        <v>1.6834404523667503</v>
      </c>
      <c r="Q45" s="5">
        <f t="shared" ca="1" si="4"/>
        <v>0.99950117898379753</v>
      </c>
      <c r="R45" s="7">
        <f t="shared" ca="1" si="5"/>
        <v>0.84335956644003296</v>
      </c>
      <c r="S45" s="12"/>
      <c r="T45" s="21">
        <v>1</v>
      </c>
      <c r="U45" s="21">
        <f t="shared" ca="1" si="6"/>
        <v>0.99950117898379753</v>
      </c>
      <c r="V45" s="27">
        <f t="shared" ca="1" si="7"/>
        <v>0.84335956644003296</v>
      </c>
      <c r="W45" s="12"/>
      <c r="Y45" s="35">
        <f ca="1"/>
        <v>-16.860211984734569</v>
      </c>
      <c r="Z45" s="36">
        <f ca="1"/>
        <v>27.8912689752988</v>
      </c>
      <c r="AA45" s="37">
        <f ca="1"/>
        <v>-215.07506995805346</v>
      </c>
      <c r="AB45" s="12"/>
      <c r="AC45" s="51">
        <f t="shared" ca="1" si="8"/>
        <v>4.7610522827081432E-8</v>
      </c>
      <c r="AD45" s="52">
        <f t="shared" ca="1" si="9"/>
        <v>0.99999999999922906</v>
      </c>
      <c r="AE45" s="53">
        <f t="shared" ca="1" si="10"/>
        <v>3.9272081671122914E-94</v>
      </c>
      <c r="AF45" s="12"/>
      <c r="AG45" s="11">
        <f t="shared" ca="1" si="11"/>
        <v>2.266761883868042E-15</v>
      </c>
      <c r="AH45" s="12">
        <f t="shared" ca="1" si="12"/>
        <v>5.943467386552356E-25</v>
      </c>
      <c r="AI45" s="13">
        <f t="shared" ca="1" si="13"/>
        <v>1.5422963987833483E-187</v>
      </c>
    </row>
    <row r="46" spans="1:35">
      <c r="A46" s="5">
        <f t="shared" ca="1" si="15"/>
        <v>78</v>
      </c>
      <c r="B46" s="6">
        <v>94</v>
      </c>
      <c r="C46" s="5">
        <v>1</v>
      </c>
      <c r="D46" s="6">
        <f t="array" aca="1" ref="D46:H46" ca="1">OFFSET(iris!$A$1,Solver!$B46,0,1,5)</f>
        <v>5</v>
      </c>
      <c r="E46" s="6">
        <f ca="1"/>
        <v>2.2999999999999998</v>
      </c>
      <c r="F46" s="6">
        <f ca="1"/>
        <v>3.3</v>
      </c>
      <c r="G46" s="7">
        <f ca="1"/>
        <v>1</v>
      </c>
      <c r="H46" s="11" t="str">
        <f ca="1"/>
        <v>Versicolor</v>
      </c>
      <c r="I46" s="5">
        <f t="shared" ca="1" si="14"/>
        <v>5</v>
      </c>
      <c r="J46" s="7">
        <f t="shared" ca="1" si="3"/>
        <v>4.3</v>
      </c>
      <c r="K46" s="11">
        <v>0</v>
      </c>
      <c r="L46" s="12">
        <v>1</v>
      </c>
      <c r="M46" s="12">
        <v>0</v>
      </c>
      <c r="N46" s="13"/>
      <c r="O46" s="6">
        <f ca="1"/>
        <v>23.975387101656775</v>
      </c>
      <c r="P46" s="6">
        <f ca="1"/>
        <v>0.59061128568322652</v>
      </c>
      <c r="Q46" s="5">
        <f t="shared" ca="1" si="4"/>
        <v>0.99999999996130806</v>
      </c>
      <c r="R46" s="7">
        <f t="shared" ca="1" si="5"/>
        <v>0.64350539072015567</v>
      </c>
      <c r="S46" s="12"/>
      <c r="T46" s="21">
        <v>1</v>
      </c>
      <c r="U46" s="21">
        <f t="shared" ca="1" si="6"/>
        <v>0.99999999996130806</v>
      </c>
      <c r="V46" s="27">
        <f t="shared" ca="1" si="7"/>
        <v>0.64350539072015567</v>
      </c>
      <c r="W46" s="12"/>
      <c r="Y46" s="35">
        <f ca="1"/>
        <v>-4.0039779980150172</v>
      </c>
      <c r="Z46" s="36">
        <f ca="1"/>
        <v>19.809828044128651</v>
      </c>
      <c r="AA46" s="37">
        <f ca="1"/>
        <v>-234.63357720358266</v>
      </c>
      <c r="AB46" s="12"/>
      <c r="AC46" s="51">
        <f t="shared" ca="1" si="8"/>
        <v>1.7916082310571357E-2</v>
      </c>
      <c r="AD46" s="52">
        <f t="shared" ca="1" si="9"/>
        <v>0.9999999975071221</v>
      </c>
      <c r="AE46" s="53">
        <f t="shared" ca="1" si="10"/>
        <v>1.258728748400248E-102</v>
      </c>
      <c r="AF46" s="12"/>
      <c r="AG46" s="11">
        <f t="shared" ca="1" si="11"/>
        <v>3.2098600535916791E-4</v>
      </c>
      <c r="AH46" s="12">
        <f t="shared" ca="1" si="12"/>
        <v>6.214440244766722E-18</v>
      </c>
      <c r="AI46" s="13">
        <f t="shared" ca="1" si="13"/>
        <v>1.5843980620492548E-204</v>
      </c>
    </row>
    <row r="47" spans="1:35">
      <c r="A47" s="5">
        <f t="shared" ca="1" si="15"/>
        <v>52</v>
      </c>
      <c r="B47" s="6">
        <v>62</v>
      </c>
      <c r="C47" s="5">
        <v>1</v>
      </c>
      <c r="D47" s="6">
        <f t="array" aca="1" ref="D47:H47" ca="1">OFFSET(iris!$A$1,Solver!$B47,0,1,5)</f>
        <v>5.9</v>
      </c>
      <c r="E47" s="6">
        <f ca="1"/>
        <v>3</v>
      </c>
      <c r="F47" s="6">
        <f ca="1"/>
        <v>4.2</v>
      </c>
      <c r="G47" s="7">
        <f ca="1"/>
        <v>1.5</v>
      </c>
      <c r="H47" s="11" t="str">
        <f ca="1"/>
        <v>Versicolor</v>
      </c>
      <c r="I47" s="5">
        <f t="shared" ca="1" si="14"/>
        <v>5.6000000000000005</v>
      </c>
      <c r="J47" s="7">
        <f t="shared" ca="1" si="3"/>
        <v>5.7</v>
      </c>
      <c r="K47" s="11">
        <v>0</v>
      </c>
      <c r="L47" s="12">
        <v>1</v>
      </c>
      <c r="M47" s="12">
        <v>0</v>
      </c>
      <c r="N47" s="13"/>
      <c r="O47" s="6">
        <f ca="1"/>
        <v>13.137598791969467</v>
      </c>
      <c r="P47" s="6">
        <f ca="1"/>
        <v>0.94942435760354349</v>
      </c>
      <c r="Q47" s="5">
        <f t="shared" ca="1" si="4"/>
        <v>0.99999803024376555</v>
      </c>
      <c r="R47" s="7">
        <f t="shared" ca="1" si="5"/>
        <v>0.72099939695307269</v>
      </c>
      <c r="S47" s="12"/>
      <c r="T47" s="21">
        <v>1</v>
      </c>
      <c r="U47" s="21">
        <f t="shared" ca="1" si="6"/>
        <v>0.99999803024376555</v>
      </c>
      <c r="V47" s="27">
        <f t="shared" ca="1" si="7"/>
        <v>0.72099939695307269</v>
      </c>
      <c r="W47" s="12"/>
      <c r="Y47" s="35">
        <f ca="1"/>
        <v>-8.9830117160720775</v>
      </c>
      <c r="Z47" s="36">
        <f ca="1"/>
        <v>22.950329560957091</v>
      </c>
      <c r="AA47" s="37">
        <f ca="1"/>
        <v>-227.10201860322928</v>
      </c>
      <c r="AB47" s="12"/>
      <c r="AC47" s="51">
        <f t="shared" ca="1" si="8"/>
        <v>1.2550847994040665E-4</v>
      </c>
      <c r="AD47" s="52">
        <f t="shared" ca="1" si="9"/>
        <v>0.99999999989215538</v>
      </c>
      <c r="AE47" s="53">
        <f t="shared" ca="1" si="10"/>
        <v>2.3488024515452621E-99</v>
      </c>
      <c r="AF47" s="12"/>
      <c r="AG47" s="11">
        <f t="shared" ca="1" si="11"/>
        <v>1.5752378536951459E-8</v>
      </c>
      <c r="AH47" s="12">
        <f t="shared" ca="1" si="12"/>
        <v>1.1630462520514791E-20</v>
      </c>
      <c r="AI47" s="13">
        <f t="shared" ca="1" si="13"/>
        <v>5.5168729563850331E-198</v>
      </c>
    </row>
    <row r="48" spans="1:35">
      <c r="A48" s="5">
        <f t="shared" ca="1" si="15"/>
        <v>80</v>
      </c>
      <c r="B48" s="6">
        <v>71</v>
      </c>
      <c r="C48" s="5">
        <v>1</v>
      </c>
      <c r="D48" s="6">
        <f t="array" aca="1" ref="D48:H48" ca="1">OFFSET(iris!$A$1,Solver!$B48,0,1,5)</f>
        <v>5.9</v>
      </c>
      <c r="E48" s="6">
        <f ca="1"/>
        <v>3.2</v>
      </c>
      <c r="F48" s="6">
        <f ca="1"/>
        <v>4.8</v>
      </c>
      <c r="G48" s="7">
        <f ca="1"/>
        <v>1.8</v>
      </c>
      <c r="H48" s="11" t="str">
        <f ca="1"/>
        <v>Versicolor</v>
      </c>
      <c r="I48" s="5">
        <f t="shared" ca="1" si="14"/>
        <v>5.7</v>
      </c>
      <c r="J48" s="7">
        <f t="shared" ca="1" si="3"/>
        <v>6.6</v>
      </c>
      <c r="K48" s="11">
        <v>0</v>
      </c>
      <c r="L48" s="12">
        <v>1</v>
      </c>
      <c r="M48" s="12">
        <v>0</v>
      </c>
      <c r="N48" s="13"/>
      <c r="O48" s="6">
        <f ca="1"/>
        <v>-0.47084462849230846</v>
      </c>
      <c r="P48" s="6">
        <f ca="1"/>
        <v>1.8305928326347494</v>
      </c>
      <c r="Q48" s="5">
        <f t="shared" ca="1" si="4"/>
        <v>0.38441635086491538</v>
      </c>
      <c r="R48" s="7">
        <f t="shared" ca="1" si="5"/>
        <v>0.86183233491720079</v>
      </c>
      <c r="S48" s="12"/>
      <c r="T48" s="21">
        <v>1</v>
      </c>
      <c r="U48" s="21">
        <f t="shared" ca="1" si="6"/>
        <v>0.38441635086491538</v>
      </c>
      <c r="V48" s="27">
        <f t="shared" ca="1" si="7"/>
        <v>0.86183233491720079</v>
      </c>
      <c r="W48" s="12"/>
      <c r="Y48" s="35">
        <f ca="1"/>
        <v>-37.344203799708282</v>
      </c>
      <c r="Z48" s="36">
        <f ca="1"/>
        <v>6.4698984629569658</v>
      </c>
      <c r="AA48" s="37">
        <f ca="1"/>
        <v>-45.231061608901626</v>
      </c>
      <c r="AB48" s="12"/>
      <c r="AC48" s="51">
        <f t="shared" ca="1" si="8"/>
        <v>6.0480915814039873E-17</v>
      </c>
      <c r="AD48" s="52">
        <f t="shared" ca="1" si="9"/>
        <v>0.99845301382942953</v>
      </c>
      <c r="AE48" s="53">
        <f t="shared" ca="1" si="10"/>
        <v>2.2719539927393311E-20</v>
      </c>
      <c r="AF48" s="12"/>
      <c r="AG48" s="11">
        <f t="shared" ca="1" si="11"/>
        <v>3.6579411777049782E-33</v>
      </c>
      <c r="AH48" s="12">
        <f t="shared" ca="1" si="12"/>
        <v>2.3931662119363015E-6</v>
      </c>
      <c r="AI48" s="13">
        <f t="shared" ca="1" si="13"/>
        <v>5.1617749451241888E-40</v>
      </c>
    </row>
    <row r="49" spans="1:35">
      <c r="A49" s="5">
        <f t="shared" ca="1" si="15"/>
        <v>92</v>
      </c>
      <c r="B49" s="6">
        <v>88</v>
      </c>
      <c r="C49" s="5">
        <v>1</v>
      </c>
      <c r="D49" s="6">
        <f t="array" aca="1" ref="D49:H49" ca="1">OFFSET(iris!$A$1,Solver!$B49,0,1,5)</f>
        <v>6.3</v>
      </c>
      <c r="E49" s="6">
        <f ca="1"/>
        <v>2.2999999999999998</v>
      </c>
      <c r="F49" s="6">
        <f ca="1"/>
        <v>4.4000000000000004</v>
      </c>
      <c r="G49" s="7">
        <f ca="1"/>
        <v>1.3</v>
      </c>
      <c r="H49" s="11" t="str">
        <f ca="1"/>
        <v>Versicolor</v>
      </c>
      <c r="I49" s="5">
        <f t="shared" ca="1" si="14"/>
        <v>7.1000000000000005</v>
      </c>
      <c r="J49" s="7">
        <f t="shared" ca="1" si="3"/>
        <v>5.7</v>
      </c>
      <c r="K49" s="11">
        <v>0</v>
      </c>
      <c r="L49" s="12">
        <v>1</v>
      </c>
      <c r="M49" s="12">
        <v>0</v>
      </c>
      <c r="N49" s="13"/>
      <c r="O49" s="6">
        <f ca="1"/>
        <v>6.9848594781434485</v>
      </c>
      <c r="P49" s="6">
        <f ca="1"/>
        <v>1.3969253611473764</v>
      </c>
      <c r="Q49" s="5">
        <f t="shared" ca="1" si="4"/>
        <v>0.99907506291894166</v>
      </c>
      <c r="R49" s="7">
        <f t="shared" ca="1" si="5"/>
        <v>0.80169553646111069</v>
      </c>
      <c r="S49" s="12"/>
      <c r="T49" s="21">
        <v>1</v>
      </c>
      <c r="U49" s="21">
        <f t="shared" ca="1" si="6"/>
        <v>0.99907506291894166</v>
      </c>
      <c r="V49" s="27">
        <f t="shared" ca="1" si="7"/>
        <v>0.80169553646111069</v>
      </c>
      <c r="W49" s="12"/>
      <c r="Y49" s="35">
        <f ca="1"/>
        <v>-14.196676308545371</v>
      </c>
      <c r="Z49" s="36">
        <f ca="1"/>
        <v>26.187406537507414</v>
      </c>
      <c r="AA49" s="37">
        <f ca="1"/>
        <v>-219.00764242628594</v>
      </c>
      <c r="AB49" s="12"/>
      <c r="AC49" s="51">
        <f t="shared" ca="1" si="8"/>
        <v>6.8306419529473104E-7</v>
      </c>
      <c r="AD49" s="52">
        <f t="shared" ca="1" si="9"/>
        <v>0.99999999999576406</v>
      </c>
      <c r="AE49" s="53">
        <f t="shared" ca="1" si="10"/>
        <v>7.6946593795271167E-96</v>
      </c>
      <c r="AF49" s="12"/>
      <c r="AG49" s="11">
        <f t="shared" ca="1" si="11"/>
        <v>4.6657669489363852E-13</v>
      </c>
      <c r="AH49" s="12">
        <f t="shared" ca="1" si="12"/>
        <v>1.7943229434360562E-23</v>
      </c>
      <c r="AI49" s="13">
        <f t="shared" ca="1" si="13"/>
        <v>5.9207782966944628E-191</v>
      </c>
    </row>
    <row r="50" spans="1:35">
      <c r="A50" s="5">
        <f t="shared" ca="1" si="15"/>
        <v>57</v>
      </c>
      <c r="B50" s="6">
        <v>88</v>
      </c>
      <c r="C50" s="5">
        <v>1</v>
      </c>
      <c r="D50" s="6">
        <f t="array" aca="1" ref="D50:H50" ca="1">OFFSET(iris!$A$1,Solver!$B50,0,1,5)</f>
        <v>6.3</v>
      </c>
      <c r="E50" s="6">
        <f ca="1"/>
        <v>2.2999999999999998</v>
      </c>
      <c r="F50" s="6">
        <f ca="1"/>
        <v>4.4000000000000004</v>
      </c>
      <c r="G50" s="7">
        <f ca="1"/>
        <v>1.3</v>
      </c>
      <c r="H50" s="11" t="str">
        <f ca="1"/>
        <v>Versicolor</v>
      </c>
      <c r="I50" s="5">
        <f t="shared" ca="1" si="14"/>
        <v>7.1000000000000005</v>
      </c>
      <c r="J50" s="7">
        <f t="shared" ca="1" si="3"/>
        <v>5.7</v>
      </c>
      <c r="K50" s="11">
        <v>0</v>
      </c>
      <c r="L50" s="12">
        <v>1</v>
      </c>
      <c r="M50" s="12">
        <v>0</v>
      </c>
      <c r="N50" s="13"/>
      <c r="O50" s="6">
        <f ca="1"/>
        <v>6.9848594781434485</v>
      </c>
      <c r="P50" s="6">
        <f ca="1"/>
        <v>1.3969253611473764</v>
      </c>
      <c r="Q50" s="5">
        <f t="shared" ca="1" si="4"/>
        <v>0.99907506291894166</v>
      </c>
      <c r="R50" s="7">
        <f t="shared" ca="1" si="5"/>
        <v>0.80169553646111069</v>
      </c>
      <c r="S50" s="12"/>
      <c r="T50" s="21">
        <v>1</v>
      </c>
      <c r="U50" s="21">
        <f t="shared" ca="1" si="6"/>
        <v>0.99907506291894166</v>
      </c>
      <c r="V50" s="27">
        <f t="shared" ca="1" si="7"/>
        <v>0.80169553646111069</v>
      </c>
      <c r="W50" s="12"/>
      <c r="Y50" s="35">
        <f ca="1"/>
        <v>-14.196676308545371</v>
      </c>
      <c r="Z50" s="36">
        <f ca="1"/>
        <v>26.187406537507414</v>
      </c>
      <c r="AA50" s="37">
        <f ca="1"/>
        <v>-219.00764242628594</v>
      </c>
      <c r="AB50" s="12"/>
      <c r="AC50" s="51">
        <f t="shared" ca="1" si="8"/>
        <v>6.8306419529473104E-7</v>
      </c>
      <c r="AD50" s="52">
        <f t="shared" ca="1" si="9"/>
        <v>0.99999999999576406</v>
      </c>
      <c r="AE50" s="53">
        <f t="shared" ca="1" si="10"/>
        <v>7.6946593795271167E-96</v>
      </c>
      <c r="AF50" s="12"/>
      <c r="AG50" s="11">
        <f t="shared" ca="1" si="11"/>
        <v>4.6657669489363852E-13</v>
      </c>
      <c r="AH50" s="12">
        <f t="shared" ca="1" si="12"/>
        <v>1.7943229434360562E-23</v>
      </c>
      <c r="AI50" s="13">
        <f t="shared" ca="1" si="13"/>
        <v>5.9207782966944628E-191</v>
      </c>
    </row>
    <row r="51" spans="1:35">
      <c r="A51" s="5">
        <f t="shared" ca="1" si="15"/>
        <v>62</v>
      </c>
      <c r="B51" s="6">
        <v>52</v>
      </c>
      <c r="C51" s="5">
        <v>1</v>
      </c>
      <c r="D51" s="6">
        <f t="array" aca="1" ref="D51:H51" ca="1">OFFSET(iris!$A$1,Solver!$B51,0,1,5)</f>
        <v>6.4</v>
      </c>
      <c r="E51" s="6">
        <f ca="1"/>
        <v>3.2</v>
      </c>
      <c r="F51" s="6">
        <f ca="1"/>
        <v>4.5</v>
      </c>
      <c r="G51" s="7">
        <f ca="1"/>
        <v>1.5</v>
      </c>
      <c r="H51" s="11" t="str">
        <f ca="1"/>
        <v>Versicolor</v>
      </c>
      <c r="I51" s="5">
        <f t="shared" ca="1" si="14"/>
        <v>6.2</v>
      </c>
      <c r="J51" s="7">
        <f t="shared" ca="1" si="3"/>
        <v>6</v>
      </c>
      <c r="K51" s="11">
        <v>0</v>
      </c>
      <c r="L51" s="12">
        <v>1</v>
      </c>
      <c r="M51" s="12">
        <v>0</v>
      </c>
      <c r="N51" s="13"/>
      <c r="O51" s="6">
        <f ca="1"/>
        <v>13.355455034056519</v>
      </c>
      <c r="P51" s="6">
        <f ca="1"/>
        <v>0.84960751354109187</v>
      </c>
      <c r="Q51" s="5">
        <f t="shared" ca="1" si="4"/>
        <v>0.99999841584056814</v>
      </c>
      <c r="R51" s="7">
        <f t="shared" ca="1" si="5"/>
        <v>0.70048480300144522</v>
      </c>
      <c r="S51" s="12"/>
      <c r="T51" s="21">
        <v>1</v>
      </c>
      <c r="U51" s="21">
        <f t="shared" ca="1" si="6"/>
        <v>0.99999841584056814</v>
      </c>
      <c r="V51" s="27">
        <f t="shared" ca="1" si="7"/>
        <v>0.70048480300144522</v>
      </c>
      <c r="W51" s="12"/>
      <c r="Y51" s="35">
        <f ca="1"/>
        <v>-7.6649417166845382</v>
      </c>
      <c r="Z51" s="36">
        <f ca="1"/>
        <v>22.118955678383337</v>
      </c>
      <c r="AA51" s="37">
        <f ca="1"/>
        <v>-229.09577267590799</v>
      </c>
      <c r="AB51" s="12"/>
      <c r="AC51" s="51">
        <f t="shared" ca="1" si="8"/>
        <v>4.6876424545646655E-4</v>
      </c>
      <c r="AD51" s="52">
        <f t="shared" ca="1" si="9"/>
        <v>0.99999999975233789</v>
      </c>
      <c r="AE51" s="53">
        <f t="shared" ca="1" si="10"/>
        <v>3.1986748782534441E-100</v>
      </c>
      <c r="AF51" s="12"/>
      <c r="AG51" s="11">
        <f t="shared" ca="1" si="11"/>
        <v>2.1973991781837044E-7</v>
      </c>
      <c r="AH51" s="12">
        <f t="shared" ca="1" si="12"/>
        <v>6.1336522235357047E-20</v>
      </c>
      <c r="AI51" s="13">
        <f t="shared" ca="1" si="13"/>
        <v>1.0231520976769685E-199</v>
      </c>
    </row>
    <row r="52" spans="1:35">
      <c r="A52" s="5">
        <f t="shared" ca="1" si="15"/>
        <v>70</v>
      </c>
      <c r="B52" s="6">
        <v>88</v>
      </c>
      <c r="C52" s="5">
        <v>1</v>
      </c>
      <c r="D52" s="6">
        <f t="array" aca="1" ref="D52:H52" ca="1">OFFSET(iris!$A$1,Solver!$B52,0,1,5)</f>
        <v>6.3</v>
      </c>
      <c r="E52" s="6">
        <f ca="1"/>
        <v>2.2999999999999998</v>
      </c>
      <c r="F52" s="6">
        <f ca="1"/>
        <v>4.4000000000000004</v>
      </c>
      <c r="G52" s="7">
        <f ca="1"/>
        <v>1.3</v>
      </c>
      <c r="H52" s="11" t="str">
        <f ca="1"/>
        <v>Versicolor</v>
      </c>
      <c r="I52" s="5">
        <f t="shared" ca="1" si="14"/>
        <v>7.1000000000000005</v>
      </c>
      <c r="J52" s="7">
        <f t="shared" ca="1" si="3"/>
        <v>5.7</v>
      </c>
      <c r="K52" s="11">
        <v>0</v>
      </c>
      <c r="L52" s="12">
        <v>1</v>
      </c>
      <c r="M52" s="12">
        <v>0</v>
      </c>
      <c r="N52" s="13"/>
      <c r="O52" s="6">
        <f ca="1"/>
        <v>6.9848594781434485</v>
      </c>
      <c r="P52" s="6">
        <f ca="1"/>
        <v>1.3969253611473764</v>
      </c>
      <c r="Q52" s="5">
        <f t="shared" ca="1" si="4"/>
        <v>0.99907506291894166</v>
      </c>
      <c r="R52" s="7">
        <f t="shared" ca="1" si="5"/>
        <v>0.80169553646111069</v>
      </c>
      <c r="S52" s="12"/>
      <c r="T52" s="21">
        <v>1</v>
      </c>
      <c r="U52" s="21">
        <f t="shared" ca="1" si="6"/>
        <v>0.99907506291894166</v>
      </c>
      <c r="V52" s="27">
        <f t="shared" ca="1" si="7"/>
        <v>0.80169553646111069</v>
      </c>
      <c r="W52" s="12"/>
      <c r="Y52" s="35">
        <f ca="1"/>
        <v>-14.196676308545371</v>
      </c>
      <c r="Z52" s="36">
        <f ca="1"/>
        <v>26.187406537507414</v>
      </c>
      <c r="AA52" s="37">
        <f ca="1"/>
        <v>-219.00764242628594</v>
      </c>
      <c r="AB52" s="12"/>
      <c r="AC52" s="51">
        <f t="shared" ca="1" si="8"/>
        <v>6.8306419529473104E-7</v>
      </c>
      <c r="AD52" s="52">
        <f t="shared" ca="1" si="9"/>
        <v>0.99999999999576406</v>
      </c>
      <c r="AE52" s="53">
        <f t="shared" ca="1" si="10"/>
        <v>7.6946593795271167E-96</v>
      </c>
      <c r="AF52" s="12"/>
      <c r="AG52" s="11">
        <f t="shared" ca="1" si="11"/>
        <v>4.6657669489363852E-13</v>
      </c>
      <c r="AH52" s="12">
        <f t="shared" ca="1" si="12"/>
        <v>1.7943229434360562E-23</v>
      </c>
      <c r="AI52" s="13">
        <f t="shared" ca="1" si="13"/>
        <v>5.9207782966944628E-191</v>
      </c>
    </row>
    <row r="53" spans="1:35">
      <c r="A53" s="5">
        <f t="shared" ca="1" si="15"/>
        <v>52</v>
      </c>
      <c r="B53" s="6">
        <v>63</v>
      </c>
      <c r="C53" s="5">
        <v>1</v>
      </c>
      <c r="D53" s="6">
        <f t="array" aca="1" ref="D53:H53" ca="1">OFFSET(iris!$A$1,Solver!$B53,0,1,5)</f>
        <v>6</v>
      </c>
      <c r="E53" s="6">
        <f ca="1"/>
        <v>2.2000000000000002</v>
      </c>
      <c r="F53" s="6">
        <f ca="1"/>
        <v>4</v>
      </c>
      <c r="G53" s="7">
        <f ca="1"/>
        <v>1</v>
      </c>
      <c r="H53" s="11" t="str">
        <f ca="1"/>
        <v>Versicolor</v>
      </c>
      <c r="I53" s="5">
        <f t="shared" ca="1" si="14"/>
        <v>6.8</v>
      </c>
      <c r="J53" s="7">
        <f t="shared" ca="1" si="3"/>
        <v>5</v>
      </c>
      <c r="K53" s="11">
        <v>0</v>
      </c>
      <c r="L53" s="12">
        <v>1</v>
      </c>
      <c r="M53" s="12">
        <v>0</v>
      </c>
      <c r="N53" s="13"/>
      <c r="O53" s="6">
        <f ca="1"/>
        <v>16.438918152761058</v>
      </c>
      <c r="P53" s="6">
        <f ca="1"/>
        <v>0.94463496579648976</v>
      </c>
      <c r="Q53" s="5">
        <f t="shared" ca="1" si="4"/>
        <v>0.99999992744480293</v>
      </c>
      <c r="R53" s="7">
        <f t="shared" ca="1" si="5"/>
        <v>0.7200349474293255</v>
      </c>
      <c r="S53" s="12"/>
      <c r="T53" s="21">
        <v>1</v>
      </c>
      <c r="U53" s="21">
        <f t="shared" ca="1" si="6"/>
        <v>0.99999992744480293</v>
      </c>
      <c r="V53" s="27">
        <f t="shared" ca="1" si="7"/>
        <v>0.7200349474293255</v>
      </c>
      <c r="W53" s="12"/>
      <c r="Y53" s="35">
        <f ca="1"/>
        <v>-8.920986536836196</v>
      </c>
      <c r="Z53" s="36">
        <f ca="1"/>
        <v>22.911312034484254</v>
      </c>
      <c r="AA53" s="37">
        <f ca="1"/>
        <v>-227.19626404995736</v>
      </c>
      <c r="AB53" s="12"/>
      <c r="AC53" s="51">
        <f t="shared" ca="1" si="8"/>
        <v>1.3353858651259058E-4</v>
      </c>
      <c r="AD53" s="52">
        <f t="shared" ca="1" si="9"/>
        <v>0.99999999988786437</v>
      </c>
      <c r="AE53" s="53">
        <f t="shared" ca="1" si="10"/>
        <v>2.1375496645865803E-99</v>
      </c>
      <c r="AF53" s="12"/>
      <c r="AG53" s="11">
        <f t="shared" ca="1" si="11"/>
        <v>1.7832554087780637E-8</v>
      </c>
      <c r="AH53" s="12">
        <f t="shared" ca="1" si="12"/>
        <v>1.2574400437612819E-20</v>
      </c>
      <c r="AI53" s="13">
        <f t="shared" ca="1" si="13"/>
        <v>4.5691185685742018E-198</v>
      </c>
    </row>
    <row r="54" spans="1:35">
      <c r="A54" s="5">
        <f t="shared" ca="1" si="15"/>
        <v>94</v>
      </c>
      <c r="B54" s="6">
        <v>55</v>
      </c>
      <c r="C54" s="5">
        <v>1</v>
      </c>
      <c r="D54" s="6">
        <f t="array" aca="1" ref="D54:H54" ca="1">OFFSET(iris!$A$1,Solver!$B54,0,1,5)</f>
        <v>6.5</v>
      </c>
      <c r="E54" s="6">
        <f ca="1"/>
        <v>2.8</v>
      </c>
      <c r="F54" s="6">
        <f ca="1"/>
        <v>4.5999999999999996</v>
      </c>
      <c r="G54" s="7">
        <f ca="1"/>
        <v>1.5</v>
      </c>
      <c r="H54" s="11" t="str">
        <f ca="1"/>
        <v>Versicolor</v>
      </c>
      <c r="I54" s="5">
        <f t="shared" ca="1" si="14"/>
        <v>6.8000000000000007</v>
      </c>
      <c r="J54" s="7">
        <f t="shared" ca="1" si="3"/>
        <v>6.1</v>
      </c>
      <c r="K54" s="11">
        <v>0</v>
      </c>
      <c r="L54" s="12">
        <v>1</v>
      </c>
      <c r="M54" s="12">
        <v>0</v>
      </c>
      <c r="N54" s="13"/>
      <c r="O54" s="6">
        <f ca="1"/>
        <v>7.2361214324452447</v>
      </c>
      <c r="P54" s="6">
        <f ca="1"/>
        <v>1.2475120006346827</v>
      </c>
      <c r="Q54" s="5">
        <f t="shared" ca="1" si="4"/>
        <v>0.99928041886530072</v>
      </c>
      <c r="R54" s="7">
        <f t="shared" ca="1" si="5"/>
        <v>0.77686887945312122</v>
      </c>
      <c r="S54" s="12"/>
      <c r="T54" s="21">
        <v>1</v>
      </c>
      <c r="U54" s="21">
        <f t="shared" ca="1" si="6"/>
        <v>0.99928041886530072</v>
      </c>
      <c r="V54" s="27">
        <f t="shared" ca="1" si="7"/>
        <v>0.77686887945312122</v>
      </c>
      <c r="W54" s="12"/>
      <c r="Y54" s="35">
        <f ca="1"/>
        <v>-12.595126701940892</v>
      </c>
      <c r="Z54" s="36">
        <f ca="1"/>
        <v>25.188667097574012</v>
      </c>
      <c r="AA54" s="37">
        <f ca="1"/>
        <v>-221.47645173254602</v>
      </c>
      <c r="AB54" s="12"/>
      <c r="AC54" s="51">
        <f t="shared" ca="1" si="8"/>
        <v>3.3884766937972794E-6</v>
      </c>
      <c r="AD54" s="52">
        <f t="shared" ca="1" si="9"/>
        <v>0.99999999998849987</v>
      </c>
      <c r="AE54" s="53">
        <f t="shared" ca="1" si="10"/>
        <v>6.516271052579604E-97</v>
      </c>
      <c r="AF54" s="12"/>
      <c r="AG54" s="11">
        <f t="shared" ca="1" si="11"/>
        <v>1.1481774304407341E-11</v>
      </c>
      <c r="AH54" s="12">
        <f t="shared" ca="1" si="12"/>
        <v>1.322530861183799E-22</v>
      </c>
      <c r="AI54" s="13">
        <f t="shared" ca="1" si="13"/>
        <v>4.2461788430686901E-193</v>
      </c>
    </row>
    <row r="55" spans="1:35">
      <c r="A55" s="5">
        <f t="shared" ca="1" si="15"/>
        <v>79</v>
      </c>
      <c r="B55" s="6">
        <v>100</v>
      </c>
      <c r="C55" s="5">
        <v>1</v>
      </c>
      <c r="D55" s="6">
        <f t="array" aca="1" ref="D55:H55" ca="1">OFFSET(iris!$A$1,Solver!$B55,0,1,5)</f>
        <v>5.7</v>
      </c>
      <c r="E55" s="6">
        <f ca="1"/>
        <v>2.8</v>
      </c>
      <c r="F55" s="6">
        <f ca="1"/>
        <v>4.0999999999999996</v>
      </c>
      <c r="G55" s="7">
        <f ca="1"/>
        <v>1.3</v>
      </c>
      <c r="H55" s="11" t="str">
        <f ca="1"/>
        <v>Versicolor</v>
      </c>
      <c r="I55" s="5">
        <f t="shared" ca="1" si="14"/>
        <v>5.7</v>
      </c>
      <c r="J55" s="7">
        <f t="shared" ca="1" si="3"/>
        <v>5.3999999999999995</v>
      </c>
      <c r="K55" s="11">
        <v>0</v>
      </c>
      <c r="L55" s="12">
        <v>1</v>
      </c>
      <c r="M55" s="12">
        <v>0</v>
      </c>
      <c r="N55" s="13"/>
      <c r="O55" s="6">
        <f ca="1"/>
        <v>14.827596327267017</v>
      </c>
      <c r="P55" s="6">
        <f ca="1"/>
        <v>0.99781205765169279</v>
      </c>
      <c r="Q55" s="5">
        <f t="shared" ca="1" si="4"/>
        <v>0.99999963654003765</v>
      </c>
      <c r="R55" s="7">
        <f t="shared" ca="1" si="5"/>
        <v>0.73062818564468146</v>
      </c>
      <c r="S55" s="12"/>
      <c r="T55" s="21">
        <v>1</v>
      </c>
      <c r="U55" s="21">
        <f t="shared" ca="1" si="6"/>
        <v>0.99999963654003765</v>
      </c>
      <c r="V55" s="27">
        <f t="shared" ca="1" si="7"/>
        <v>0.73062818564468146</v>
      </c>
      <c r="W55" s="12"/>
      <c r="Y55" s="35">
        <f ca="1"/>
        <v>-9.6016087611336189</v>
      </c>
      <c r="Z55" s="36">
        <f ca="1"/>
        <v>23.340610012874308</v>
      </c>
      <c r="AA55" s="37">
        <f ca="1"/>
        <v>-226.16671277715398</v>
      </c>
      <c r="AB55" s="12"/>
      <c r="AC55" s="51">
        <f t="shared" ca="1" si="8"/>
        <v>6.7615292592829396E-5</v>
      </c>
      <c r="AD55" s="52">
        <f t="shared" ca="1" si="9"/>
        <v>0.9999999999270035</v>
      </c>
      <c r="AE55" s="53">
        <f t="shared" ca="1" si="10"/>
        <v>5.9847312211614068E-99</v>
      </c>
      <c r="AF55" s="12"/>
      <c r="AG55" s="11">
        <f t="shared" ca="1" si="11"/>
        <v>4.57182779241393E-9</v>
      </c>
      <c r="AH55" s="12">
        <f t="shared" ca="1" si="12"/>
        <v>5.3284886816180912E-21</v>
      </c>
      <c r="AI55" s="13">
        <f t="shared" ca="1" si="13"/>
        <v>3.5817007789544103E-197</v>
      </c>
    </row>
    <row r="56" spans="1:35">
      <c r="A56" s="5">
        <f t="shared" ca="1" si="15"/>
        <v>62</v>
      </c>
      <c r="B56" s="6">
        <v>54</v>
      </c>
      <c r="C56" s="5">
        <v>1</v>
      </c>
      <c r="D56" s="6">
        <f t="array" aca="1" ref="D56:H56" ca="1">OFFSET(iris!$A$1,Solver!$B56,0,1,5)</f>
        <v>5.5</v>
      </c>
      <c r="E56" s="6">
        <f ca="1"/>
        <v>2.2999999999999998</v>
      </c>
      <c r="F56" s="6">
        <f ca="1"/>
        <v>4</v>
      </c>
      <c r="G56" s="7">
        <f ca="1"/>
        <v>1.3</v>
      </c>
      <c r="H56" s="11" t="str">
        <f ca="1"/>
        <v>Versicolor</v>
      </c>
      <c r="I56" s="5">
        <f t="shared" ca="1" si="14"/>
        <v>5.9</v>
      </c>
      <c r="J56" s="7">
        <f t="shared" ca="1" si="3"/>
        <v>5.3</v>
      </c>
      <c r="K56" s="11">
        <v>0</v>
      </c>
      <c r="L56" s="12">
        <v>1</v>
      </c>
      <c r="M56" s="12">
        <v>0</v>
      </c>
      <c r="N56" s="13"/>
      <c r="O56" s="6">
        <f ca="1"/>
        <v>9.1806411747506047</v>
      </c>
      <c r="P56" s="6">
        <f ca="1"/>
        <v>1.410343480405392</v>
      </c>
      <c r="Q56" s="5">
        <f t="shared" ca="1" si="4"/>
        <v>0.99989699614918781</v>
      </c>
      <c r="R56" s="7">
        <f t="shared" ca="1" si="5"/>
        <v>0.8038201138584965</v>
      </c>
      <c r="S56" s="12"/>
      <c r="T56" s="21">
        <v>1</v>
      </c>
      <c r="U56" s="21">
        <f t="shared" ca="1" si="6"/>
        <v>0.99989699614918781</v>
      </c>
      <c r="V56" s="27">
        <f t="shared" ca="1" si="7"/>
        <v>0.8038201138584965</v>
      </c>
      <c r="W56" s="12"/>
      <c r="Y56" s="35">
        <f ca="1"/>
        <v>-14.307393316119061</v>
      </c>
      <c r="Z56" s="36">
        <f ca="1"/>
        <v>26.303134160897969</v>
      </c>
      <c r="AA56" s="37">
        <f ca="1"/>
        <v>-219.02573413423858</v>
      </c>
      <c r="AB56" s="12"/>
      <c r="AC56" s="51">
        <f t="shared" ca="1" si="8"/>
        <v>6.1147367807588463E-7</v>
      </c>
      <c r="AD56" s="52">
        <f t="shared" ca="1" si="9"/>
        <v>0.99999999999622702</v>
      </c>
      <c r="AE56" s="53">
        <f t="shared" ca="1" si="10"/>
        <v>7.5567015584350161E-96</v>
      </c>
      <c r="AF56" s="12"/>
      <c r="AG56" s="11">
        <f t="shared" ca="1" si="11"/>
        <v>3.7390005897965062E-13</v>
      </c>
      <c r="AH56" s="12">
        <f t="shared" ca="1" si="12"/>
        <v>1.4235392620609389E-23</v>
      </c>
      <c r="AI56" s="13">
        <f t="shared" ca="1" si="13"/>
        <v>5.7103738443254203E-191</v>
      </c>
    </row>
    <row r="57" spans="1:35">
      <c r="A57" s="5">
        <f t="shared" ca="1" si="15"/>
        <v>94</v>
      </c>
      <c r="B57" s="6">
        <v>69</v>
      </c>
      <c r="C57" s="5">
        <v>1</v>
      </c>
      <c r="D57" s="6">
        <f t="array" aca="1" ref="D57:H57" ca="1">OFFSET(iris!$A$1,Solver!$B57,0,1,5)</f>
        <v>6.2</v>
      </c>
      <c r="E57" s="6">
        <f ca="1"/>
        <v>2.2000000000000002</v>
      </c>
      <c r="F57" s="6">
        <f ca="1"/>
        <v>4.5</v>
      </c>
      <c r="G57" s="7">
        <f ca="1"/>
        <v>1.5</v>
      </c>
      <c r="H57" s="11" t="str">
        <f ca="1"/>
        <v>Versicolor</v>
      </c>
      <c r="I57" s="5">
        <f t="shared" ca="1" si="14"/>
        <v>7</v>
      </c>
      <c r="J57" s="7">
        <f t="shared" ca="1" si="3"/>
        <v>6</v>
      </c>
      <c r="K57" s="11">
        <v>0</v>
      </c>
      <c r="L57" s="12">
        <v>1</v>
      </c>
      <c r="M57" s="12">
        <v>0</v>
      </c>
      <c r="N57" s="13"/>
      <c r="O57" s="6">
        <f ca="1"/>
        <v>-0.2636815515297144</v>
      </c>
      <c r="P57" s="6">
        <f ca="1"/>
        <v>1.8157963045329575</v>
      </c>
      <c r="Q57" s="5">
        <f t="shared" ca="1" si="4"/>
        <v>0.43445891761298194</v>
      </c>
      <c r="R57" s="7">
        <f t="shared" ca="1" si="5"/>
        <v>0.86006095197079546</v>
      </c>
      <c r="S57" s="12"/>
      <c r="T57" s="21">
        <v>1</v>
      </c>
      <c r="U57" s="21">
        <f t="shared" ca="1" si="6"/>
        <v>0.43445891761298194</v>
      </c>
      <c r="V57" s="27">
        <f t="shared" ca="1" si="7"/>
        <v>0.86006095197079546</v>
      </c>
      <c r="W57" s="12"/>
      <c r="Y57" s="35">
        <f ca="1"/>
        <v>-35.660402169176081</v>
      </c>
      <c r="Z57" s="36">
        <f ca="1"/>
        <v>8.201835766980146</v>
      </c>
      <c r="AA57" s="37">
        <f ca="1"/>
        <v>-59.075456736697888</v>
      </c>
      <c r="AB57" s="12"/>
      <c r="AC57" s="51">
        <f t="shared" ca="1" si="8"/>
        <v>3.2574976829794697E-16</v>
      </c>
      <c r="AD57" s="52">
        <f t="shared" ca="1" si="9"/>
        <v>0.9997259253050006</v>
      </c>
      <c r="AE57" s="53">
        <f t="shared" ca="1" si="10"/>
        <v>2.2072682857023037E-26</v>
      </c>
      <c r="AF57" s="12"/>
      <c r="AG57" s="11">
        <f t="shared" ca="1" si="11"/>
        <v>1.0611291154616613E-31</v>
      </c>
      <c r="AH57" s="12">
        <f t="shared" ca="1" si="12"/>
        <v>7.5116938439016552E-8</v>
      </c>
      <c r="AI57" s="13">
        <f t="shared" ca="1" si="13"/>
        <v>4.8720332850671866E-52</v>
      </c>
    </row>
    <row r="58" spans="1:35">
      <c r="A58" s="5">
        <f t="shared" ca="1" si="15"/>
        <v>66</v>
      </c>
      <c r="B58" s="6">
        <v>61</v>
      </c>
      <c r="C58" s="5">
        <v>1</v>
      </c>
      <c r="D58" s="6">
        <f t="array" aca="1" ref="D58:H58" ca="1">OFFSET(iris!$A$1,Solver!$B58,0,1,5)</f>
        <v>5</v>
      </c>
      <c r="E58" s="6">
        <f ca="1"/>
        <v>2</v>
      </c>
      <c r="F58" s="6">
        <f ca="1"/>
        <v>3.5</v>
      </c>
      <c r="G58" s="7">
        <f ca="1"/>
        <v>1</v>
      </c>
      <c r="H58" s="11" t="str">
        <f ca="1"/>
        <v>Versicolor</v>
      </c>
      <c r="I58" s="5">
        <f t="shared" ca="1" si="14"/>
        <v>5.5</v>
      </c>
      <c r="J58" s="7">
        <f t="shared" ca="1" si="3"/>
        <v>4.5</v>
      </c>
      <c r="K58" s="11">
        <v>0</v>
      </c>
      <c r="L58" s="12">
        <v>1</v>
      </c>
      <c r="M58" s="12">
        <v>0</v>
      </c>
      <c r="N58" s="13"/>
      <c r="O58" s="6">
        <f ca="1"/>
        <v>16.70528504285269</v>
      </c>
      <c r="P58" s="6">
        <f ca="1"/>
        <v>1.1250783720446886</v>
      </c>
      <c r="Q58" s="5">
        <f t="shared" ca="1" si="4"/>
        <v>0.99999994441125573</v>
      </c>
      <c r="R58" s="7">
        <f t="shared" ca="1" si="5"/>
        <v>0.75492948684429018</v>
      </c>
      <c r="S58" s="12"/>
      <c r="T58" s="21">
        <v>1</v>
      </c>
      <c r="U58" s="21">
        <f t="shared" ca="1" si="6"/>
        <v>0.99999994441125573</v>
      </c>
      <c r="V58" s="27">
        <f t="shared" ca="1" si="7"/>
        <v>0.75492948684429018</v>
      </c>
      <c r="W58" s="12"/>
      <c r="Y58" s="35">
        <f ca="1"/>
        <v>-11.162952066445335</v>
      </c>
      <c r="Z58" s="36">
        <f ca="1"/>
        <v>24.325471452192254</v>
      </c>
      <c r="AA58" s="37">
        <f ca="1"/>
        <v>-223.80514848563365</v>
      </c>
      <c r="AB58" s="12"/>
      <c r="AC58" s="51">
        <f t="shared" ca="1" si="8"/>
        <v>1.4190096636352884E-5</v>
      </c>
      <c r="AD58" s="52">
        <f t="shared" ca="1" si="9"/>
        <v>0.99999999997273648</v>
      </c>
      <c r="AE58" s="53">
        <f t="shared" ca="1" si="10"/>
        <v>6.3483226460524639E-98</v>
      </c>
      <c r="AF58" s="12"/>
      <c r="AG58" s="11">
        <f t="shared" ca="1" si="11"/>
        <v>2.0135884254903344E-10</v>
      </c>
      <c r="AH58" s="12">
        <f t="shared" ca="1" si="12"/>
        <v>7.4329978294520362E-22</v>
      </c>
      <c r="AI58" s="13">
        <f t="shared" ca="1" si="13"/>
        <v>4.0301200418382553E-195</v>
      </c>
    </row>
    <row r="59" spans="1:35">
      <c r="A59" s="5">
        <f t="shared" ca="1" si="15"/>
        <v>55</v>
      </c>
      <c r="B59" s="6">
        <v>72</v>
      </c>
      <c r="C59" s="5">
        <v>1</v>
      </c>
      <c r="D59" s="6">
        <f t="array" aca="1" ref="D59:H59" ca="1">OFFSET(iris!$A$1,Solver!$B59,0,1,5)</f>
        <v>6.1</v>
      </c>
      <c r="E59" s="6">
        <f ca="1"/>
        <v>2.8</v>
      </c>
      <c r="F59" s="6">
        <f ca="1"/>
        <v>4</v>
      </c>
      <c r="G59" s="7">
        <f ca="1"/>
        <v>1.3</v>
      </c>
      <c r="H59" s="11" t="str">
        <f ca="1"/>
        <v>Versicolor</v>
      </c>
      <c r="I59" s="5">
        <f t="shared" ca="1" si="14"/>
        <v>6</v>
      </c>
      <c r="J59" s="7">
        <f t="shared" ca="1" si="3"/>
        <v>5.3</v>
      </c>
      <c r="K59" s="11">
        <v>0</v>
      </c>
      <c r="L59" s="12">
        <v>1</v>
      </c>
      <c r="M59" s="12">
        <v>0</v>
      </c>
      <c r="N59" s="13"/>
      <c r="O59" s="6">
        <f ca="1"/>
        <v>19.058548048168191</v>
      </c>
      <c r="P59" s="6">
        <f ca="1"/>
        <v>0.5576615721257675</v>
      </c>
      <c r="Q59" s="5">
        <f t="shared" ca="1" si="4"/>
        <v>0.99999999471581824</v>
      </c>
      <c r="R59" s="7">
        <f t="shared" ca="1" si="5"/>
        <v>0.63591130073871516</v>
      </c>
      <c r="S59" s="12"/>
      <c r="T59" s="21">
        <v>1</v>
      </c>
      <c r="U59" s="21">
        <f t="shared" ca="1" si="6"/>
        <v>0.99999999471581824</v>
      </c>
      <c r="V59" s="27">
        <f t="shared" ca="1" si="7"/>
        <v>0.63591130073871516</v>
      </c>
      <c r="W59" s="12"/>
      <c r="Y59" s="35">
        <f ca="1"/>
        <v>-3.5160596430990552</v>
      </c>
      <c r="Z59" s="36">
        <f ca="1"/>
        <v>19.50206482387717</v>
      </c>
      <c r="AA59" s="37">
        <f ca="1"/>
        <v>-235.37158442070535</v>
      </c>
      <c r="AB59" s="12"/>
      <c r="AC59" s="51">
        <f t="shared" ca="1" si="8"/>
        <v>2.8858723188660909E-2</v>
      </c>
      <c r="AD59" s="52">
        <f t="shared" ca="1" si="9"/>
        <v>0.99999999660874184</v>
      </c>
      <c r="AE59" s="53">
        <f t="shared" ca="1" si="10"/>
        <v>6.017549746915852E-103</v>
      </c>
      <c r="AF59" s="12"/>
      <c r="AG59" s="11">
        <f t="shared" ca="1" si="11"/>
        <v>8.3282590407975489E-4</v>
      </c>
      <c r="AH59" s="12">
        <f t="shared" ca="1" si="12"/>
        <v>1.1500631929312999E-17</v>
      </c>
      <c r="AI59" s="13">
        <f t="shared" ca="1" si="13"/>
        <v>3.6210904956607036E-205</v>
      </c>
    </row>
    <row r="60" spans="1:35">
      <c r="A60" s="5">
        <f t="shared" ca="1" si="15"/>
        <v>75</v>
      </c>
      <c r="B60" s="6">
        <v>86</v>
      </c>
      <c r="C60" s="5">
        <v>1</v>
      </c>
      <c r="D60" s="6">
        <f t="array" aca="1" ref="D60:H60" ca="1">OFFSET(iris!$A$1,Solver!$B60,0,1,5)</f>
        <v>6</v>
      </c>
      <c r="E60" s="6">
        <f ca="1"/>
        <v>3.4</v>
      </c>
      <c r="F60" s="6">
        <f ca="1"/>
        <v>4.5</v>
      </c>
      <c r="G60" s="7">
        <f ca="1"/>
        <v>1.6</v>
      </c>
      <c r="H60" s="11" t="str">
        <f ca="1"/>
        <v>Versicolor</v>
      </c>
      <c r="I60" s="5">
        <f t="shared" ca="1" si="14"/>
        <v>5.5</v>
      </c>
      <c r="J60" s="7">
        <f t="shared" ca="1" si="3"/>
        <v>6.1</v>
      </c>
      <c r="K60" s="11">
        <v>0</v>
      </c>
      <c r="L60" s="12">
        <v>1</v>
      </c>
      <c r="M60" s="12">
        <v>0</v>
      </c>
      <c r="N60" s="13"/>
      <c r="O60" s="6">
        <f ca="1"/>
        <v>11.569438229317662</v>
      </c>
      <c r="P60" s="6">
        <f ca="1"/>
        <v>1.0409255600633833</v>
      </c>
      <c r="Q60" s="5">
        <f t="shared" ca="1" si="4"/>
        <v>0.99999054954509781</v>
      </c>
      <c r="R60" s="7">
        <f t="shared" ca="1" si="5"/>
        <v>0.73902855403850831</v>
      </c>
      <c r="S60" s="12"/>
      <c r="T60" s="21">
        <v>1</v>
      </c>
      <c r="U60" s="21">
        <f t="shared" ca="1" si="6"/>
        <v>0.99999054954509781</v>
      </c>
      <c r="V60" s="27">
        <f t="shared" ca="1" si="7"/>
        <v>0.73902855403850831</v>
      </c>
      <c r="W60" s="12"/>
      <c r="Y60" s="35">
        <f ca="1"/>
        <v>-10.141615568800475</v>
      </c>
      <c r="Z60" s="36">
        <f ca="1"/>
        <v>23.680721277494769</v>
      </c>
      <c r="AA60" s="37">
        <f ca="1"/>
        <v>-225.34786572021491</v>
      </c>
      <c r="AB60" s="12"/>
      <c r="AC60" s="51">
        <f t="shared" ca="1" si="8"/>
        <v>3.9403537039488423E-5</v>
      </c>
      <c r="AD60" s="52">
        <f t="shared" ca="1" si="9"/>
        <v>0.99999999994804911</v>
      </c>
      <c r="AE60" s="53">
        <f t="shared" ca="1" si="10"/>
        <v>1.3572673720943034E-98</v>
      </c>
      <c r="AF60" s="12"/>
      <c r="AG60" s="11">
        <f t="shared" ca="1" si="11"/>
        <v>1.552638731222336E-9</v>
      </c>
      <c r="AH60" s="12">
        <f t="shared" ca="1" si="12"/>
        <v>2.6988947677175658E-21</v>
      </c>
      <c r="AI60" s="13">
        <f t="shared" ca="1" si="13"/>
        <v>1.8421747193517762E-196</v>
      </c>
    </row>
    <row r="61" spans="1:35">
      <c r="A61" s="5">
        <f t="shared" ca="1" si="15"/>
        <v>66</v>
      </c>
      <c r="B61" s="6">
        <v>78</v>
      </c>
      <c r="C61" s="5">
        <v>1</v>
      </c>
      <c r="D61" s="6">
        <f t="array" aca="1" ref="D61:H61" ca="1">OFFSET(iris!$A$1,Solver!$B61,0,1,5)</f>
        <v>6.7</v>
      </c>
      <c r="E61" s="6">
        <f ca="1"/>
        <v>3</v>
      </c>
      <c r="F61" s="6">
        <f ca="1"/>
        <v>5</v>
      </c>
      <c r="G61" s="7">
        <f ca="1"/>
        <v>1.7</v>
      </c>
      <c r="H61" s="11" t="str">
        <f ca="1"/>
        <v>Versicolor</v>
      </c>
      <c r="I61" s="5">
        <f t="shared" ca="1" si="14"/>
        <v>6.9999999999999991</v>
      </c>
      <c r="J61" s="7">
        <f t="shared" ca="1" si="3"/>
        <v>6.7</v>
      </c>
      <c r="K61" s="11">
        <v>0</v>
      </c>
      <c r="L61" s="12">
        <v>1</v>
      </c>
      <c r="M61" s="12">
        <v>0</v>
      </c>
      <c r="N61" s="13"/>
      <c r="O61" s="6">
        <f ca="1"/>
        <v>0.21728132794294552</v>
      </c>
      <c r="P61" s="6">
        <f ca="1"/>
        <v>1.6325657264834503</v>
      </c>
      <c r="Q61" s="5">
        <f t="shared" ca="1" si="4"/>
        <v>0.55410762558084015</v>
      </c>
      <c r="R61" s="7">
        <f t="shared" ca="1" si="5"/>
        <v>0.83652081449231364</v>
      </c>
      <c r="S61" s="12"/>
      <c r="T61" s="21">
        <v>1</v>
      </c>
      <c r="U61" s="21">
        <f t="shared" ca="1" si="6"/>
        <v>0.55410762558084015</v>
      </c>
      <c r="V61" s="27">
        <f t="shared" ca="1" si="7"/>
        <v>0.83652081449231364</v>
      </c>
      <c r="W61" s="12"/>
      <c r="Y61" s="35">
        <f ca="1"/>
        <v>-30.394202352456464</v>
      </c>
      <c r="Z61" s="36">
        <f ca="1"/>
        <v>11.56042994010182</v>
      </c>
      <c r="AA61" s="37">
        <f ca="1"/>
        <v>-94.052641718799222</v>
      </c>
      <c r="AB61" s="12"/>
      <c r="AC61" s="51">
        <f t="shared" ca="1" si="8"/>
        <v>6.3090742199632793E-14</v>
      </c>
      <c r="AD61" s="52">
        <f t="shared" ca="1" si="9"/>
        <v>0.99999046402887959</v>
      </c>
      <c r="AE61" s="53">
        <f t="shared" ca="1" si="10"/>
        <v>1.4238252588190721E-41</v>
      </c>
      <c r="AF61" s="12"/>
      <c r="AG61" s="11">
        <f t="shared" ca="1" si="11"/>
        <v>3.9804417513005261E-27</v>
      </c>
      <c r="AH61" s="12">
        <f t="shared" ca="1" si="12"/>
        <v>9.0934745209317739E-11</v>
      </c>
      <c r="AI61" s="13">
        <f t="shared" ca="1" si="13"/>
        <v>2.0272783676511976E-82</v>
      </c>
    </row>
    <row r="62" spans="1:35" ht="16" thickBot="1">
      <c r="A62" s="8">
        <f ca="1">RANDBETWEEN(51,100)</f>
        <v>67</v>
      </c>
      <c r="B62" s="9">
        <v>75</v>
      </c>
      <c r="C62" s="8">
        <v>1</v>
      </c>
      <c r="D62" s="9">
        <f t="array" aca="1" ref="D62:H62" ca="1">OFFSET(iris!$A$1,Solver!$B62,0,1,5)</f>
        <v>6.4</v>
      </c>
      <c r="E62" s="9">
        <f ca="1"/>
        <v>2.9</v>
      </c>
      <c r="F62" s="9">
        <f ca="1"/>
        <v>4.3</v>
      </c>
      <c r="G62" s="10">
        <f ca="1"/>
        <v>1.3</v>
      </c>
      <c r="H62" s="14" t="str">
        <f ca="1"/>
        <v>Versicolor</v>
      </c>
      <c r="I62" s="8">
        <f t="shared" ca="1" si="14"/>
        <v>6.5000000000000009</v>
      </c>
      <c r="J62" s="10">
        <f t="shared" ca="1" si="3"/>
        <v>5.6</v>
      </c>
      <c r="K62" s="11">
        <v>0</v>
      </c>
      <c r="L62" s="12">
        <v>1</v>
      </c>
      <c r="M62" s="12">
        <v>0</v>
      </c>
      <c r="N62" s="13"/>
      <c r="O62" s="9">
        <f ca="1"/>
        <v>16.809888742671816</v>
      </c>
      <c r="P62" s="9">
        <f ca="1"/>
        <v>0.68751511176463154</v>
      </c>
      <c r="Q62" s="8">
        <f t="shared" ca="1" si="4"/>
        <v>0.99999994993225216</v>
      </c>
      <c r="R62" s="10">
        <f t="shared" ca="1" si="5"/>
        <v>0.66541392321181436</v>
      </c>
      <c r="S62" s="15"/>
      <c r="T62" s="28">
        <v>1</v>
      </c>
      <c r="U62" s="28">
        <f t="shared" ca="1" si="6"/>
        <v>0.99999994993225216</v>
      </c>
      <c r="V62" s="29">
        <f t="shared" ca="1" si="7"/>
        <v>0.66541392321181436</v>
      </c>
      <c r="W62" s="15"/>
      <c r="X62" s="15"/>
      <c r="Y62" s="38">
        <f ca="1"/>
        <v>-5.4115976974046092</v>
      </c>
      <c r="Z62" s="39">
        <f ca="1"/>
        <v>20.697705681995473</v>
      </c>
      <c r="AA62" s="40">
        <f ca="1"/>
        <v>-232.50444911410568</v>
      </c>
      <c r="AB62" s="15"/>
      <c r="AC62" s="54">
        <f t="shared" ca="1" si="8"/>
        <v>4.4446584030902909E-3</v>
      </c>
      <c r="AD62" s="55">
        <f t="shared" ca="1" si="9"/>
        <v>0.9999999989741104</v>
      </c>
      <c r="AE62" s="56">
        <f t="shared" ca="1" si="10"/>
        <v>1.0582803487953656E-101</v>
      </c>
      <c r="AF62" s="15"/>
      <c r="AG62" s="14">
        <f t="shared" ca="1" si="11"/>
        <v>1.9754988320161134E-5</v>
      </c>
      <c r="AH62" s="15">
        <f t="shared" ca="1" si="12"/>
        <v>1.0524494621473773E-18</v>
      </c>
      <c r="AI62" s="16">
        <f t="shared" ca="1" si="13"/>
        <v>1.1199572966464406E-202</v>
      </c>
    </row>
    <row r="63" spans="1:35">
      <c r="A63" s="22">
        <f ca="1">RANDBETWEEN(101,150)</f>
        <v>125</v>
      </c>
      <c r="B63" s="23">
        <v>115</v>
      </c>
      <c r="C63" s="22">
        <v>1</v>
      </c>
      <c r="D63" s="23">
        <f t="array" aca="1" ref="D63:H63" ca="1">OFFSET(iris!$A$1,Solver!$B63,0,1,5)</f>
        <v>5.8</v>
      </c>
      <c r="E63" s="23">
        <f ca="1"/>
        <v>2.8</v>
      </c>
      <c r="F63" s="23">
        <f ca="1"/>
        <v>5.0999999999999996</v>
      </c>
      <c r="G63" s="24">
        <f ca="1"/>
        <v>2.4</v>
      </c>
      <c r="H63" s="57" t="str">
        <f ca="1"/>
        <v>Virginica</v>
      </c>
      <c r="I63" s="5">
        <f t="shared" ca="1" si="14"/>
        <v>5.6999999999999993</v>
      </c>
      <c r="J63" s="7">
        <f t="shared" ca="1" si="3"/>
        <v>7.5</v>
      </c>
      <c r="K63" s="57">
        <v>0</v>
      </c>
      <c r="L63" s="58">
        <v>0</v>
      </c>
      <c r="M63" s="58">
        <v>1</v>
      </c>
      <c r="N63" s="49"/>
      <c r="O63" s="23">
        <f ca="1"/>
        <v>-22.228312400595719</v>
      </c>
      <c r="P63" s="23">
        <f ca="1"/>
        <v>3.021206036265859</v>
      </c>
      <c r="Q63" s="22">
        <f t="shared" ca="1" si="4"/>
        <v>2.2200695608793428E-10</v>
      </c>
      <c r="R63" s="24">
        <f t="shared" ca="1" si="5"/>
        <v>0.95352300250080269</v>
      </c>
      <c r="S63" s="58"/>
      <c r="T63" s="20">
        <v>1</v>
      </c>
      <c r="U63" s="20">
        <f t="shared" ca="1" si="6"/>
        <v>2.2200695608793428E-10</v>
      </c>
      <c r="V63" s="59">
        <f t="shared" ca="1" si="7"/>
        <v>0.95352300250080269</v>
      </c>
      <c r="W63" s="58"/>
      <c r="X63" s="58"/>
      <c r="Y63" s="30">
        <f ca="1"/>
        <v>-55.295642345656617</v>
      </c>
      <c r="Z63" s="60">
        <f ca="1"/>
        <v>-3.6700215852908187</v>
      </c>
      <c r="AA63" s="31">
        <f ca="1"/>
        <v>68.706923514802043</v>
      </c>
      <c r="AB63" s="58"/>
      <c r="AC63" s="61">
        <f t="shared" ca="1" si="8"/>
        <v>9.6695810053601842E-25</v>
      </c>
      <c r="AD63" s="62">
        <f t="shared" ca="1" si="9"/>
        <v>2.4843021213719684E-2</v>
      </c>
      <c r="AE63" s="63">
        <f t="shared" ca="1" si="10"/>
        <v>1</v>
      </c>
      <c r="AF63" s="58"/>
      <c r="AG63" s="57">
        <f t="shared" ca="1" si="11"/>
        <v>9.350079681922247E-49</v>
      </c>
      <c r="AH63" s="58">
        <f t="shared" ca="1" si="12"/>
        <v>6.1717570302532629E-4</v>
      </c>
      <c r="AI63" s="49">
        <f t="shared" ca="1" si="13"/>
        <v>0</v>
      </c>
    </row>
    <row r="64" spans="1:35">
      <c r="A64" s="5">
        <f t="shared" ref="A64:A87" ca="1" si="16">RANDBETWEEN(101,150)</f>
        <v>122</v>
      </c>
      <c r="B64" s="6">
        <v>131</v>
      </c>
      <c r="C64" s="5">
        <v>1</v>
      </c>
      <c r="D64" s="6">
        <f t="array" aca="1" ref="D64:H64" ca="1">OFFSET(iris!$A$1,Solver!$B64,0,1,5)</f>
        <v>7.4</v>
      </c>
      <c r="E64" s="6">
        <f ca="1"/>
        <v>2.8</v>
      </c>
      <c r="F64" s="6">
        <f ca="1"/>
        <v>6.1</v>
      </c>
      <c r="G64" s="7">
        <f ca="1"/>
        <v>1.9</v>
      </c>
      <c r="H64" s="11" t="str">
        <f ca="1"/>
        <v>Virginica</v>
      </c>
      <c r="I64" s="5">
        <f t="shared" ca="1" si="14"/>
        <v>8.7999999999999989</v>
      </c>
      <c r="J64" s="7">
        <f t="shared" ca="1" si="3"/>
        <v>8</v>
      </c>
      <c r="K64" s="11">
        <v>0</v>
      </c>
      <c r="L64" s="12">
        <v>0</v>
      </c>
      <c r="M64" s="12">
        <v>1</v>
      </c>
      <c r="N64" s="13"/>
      <c r="O64" s="6">
        <f ca="1"/>
        <v>-21.123906652080493</v>
      </c>
      <c r="P64" s="6">
        <f ca="1"/>
        <v>2.9867367809926906</v>
      </c>
      <c r="Q64" s="5">
        <f t="shared" ca="1" si="4"/>
        <v>6.6989063195877854E-10</v>
      </c>
      <c r="R64" s="7">
        <f t="shared" ca="1" si="5"/>
        <v>0.95197132938128703</v>
      </c>
      <c r="S64" s="12"/>
      <c r="T64" s="21">
        <v>1</v>
      </c>
      <c r="U64" s="21">
        <f t="shared" ca="1" si="6"/>
        <v>6.6989063195877854E-10</v>
      </c>
      <c r="V64" s="27">
        <f t="shared" ca="1" si="7"/>
        <v>0.95197132938128703</v>
      </c>
      <c r="W64" s="12"/>
      <c r="Y64" s="35">
        <f ca="1"/>
        <v>-55.195947693663456</v>
      </c>
      <c r="Z64" s="36">
        <f ca="1"/>
        <v>-3.7329056834831249</v>
      </c>
      <c r="AA64" s="37">
        <f ca="1"/>
        <v>68.556128736673415</v>
      </c>
      <c r="AB64" s="12"/>
      <c r="AC64" s="51">
        <f t="shared" ca="1" si="8"/>
        <v>1.0683277101640053E-24</v>
      </c>
      <c r="AD64" s="52">
        <f t="shared" ca="1" si="9"/>
        <v>2.3364272766469001E-2</v>
      </c>
      <c r="AE64" s="53">
        <f t="shared" ca="1" si="10"/>
        <v>1</v>
      </c>
      <c r="AF64" s="12"/>
      <c r="AG64" s="11">
        <f t="shared" ca="1" si="11"/>
        <v>1.1413240963042669E-48</v>
      </c>
      <c r="AH64" s="12">
        <f t="shared" ca="1" si="12"/>
        <v>5.4588924190596502E-4</v>
      </c>
      <c r="AI64" s="13">
        <f t="shared" ca="1" si="13"/>
        <v>0</v>
      </c>
    </row>
    <row r="65" spans="1:35">
      <c r="A65" s="5">
        <f t="shared" ca="1" si="16"/>
        <v>123</v>
      </c>
      <c r="B65" s="6">
        <v>104</v>
      </c>
      <c r="C65" s="5">
        <v>1</v>
      </c>
      <c r="D65" s="6">
        <f t="array" aca="1" ref="D65:H65" ca="1">OFFSET(iris!$A$1,Solver!$B65,0,1,5)</f>
        <v>6.3</v>
      </c>
      <c r="E65" s="6">
        <f ca="1"/>
        <v>2.9</v>
      </c>
      <c r="F65" s="6">
        <f ca="1"/>
        <v>5.6</v>
      </c>
      <c r="G65" s="7">
        <f ca="1"/>
        <v>1.8</v>
      </c>
      <c r="H65" s="11" t="str">
        <f ca="1"/>
        <v>Virginica</v>
      </c>
      <c r="I65" s="5">
        <f t="shared" ca="1" si="14"/>
        <v>7.2</v>
      </c>
      <c r="J65" s="7">
        <f t="shared" ca="1" si="3"/>
        <v>7.3999999999999995</v>
      </c>
      <c r="K65" s="11">
        <v>0</v>
      </c>
      <c r="L65" s="12">
        <v>0</v>
      </c>
      <c r="M65" s="12">
        <v>1</v>
      </c>
      <c r="N65" s="13"/>
      <c r="O65" s="6">
        <f ca="1"/>
        <v>-15.943960961206322</v>
      </c>
      <c r="P65" s="6">
        <f ca="1"/>
        <v>2.9362727605630945</v>
      </c>
      <c r="Q65" s="5">
        <f t="shared" ca="1" si="4"/>
        <v>1.1902157232431023E-7</v>
      </c>
      <c r="R65" s="7">
        <f t="shared" ca="1" si="5"/>
        <v>0.94961067609305383</v>
      </c>
      <c r="S65" s="12"/>
      <c r="T65" s="21">
        <v>1</v>
      </c>
      <c r="U65" s="21">
        <f t="shared" ca="1" si="6"/>
        <v>1.1902157232431023E-7</v>
      </c>
      <c r="V65" s="27">
        <f t="shared" ca="1" si="7"/>
        <v>0.94961067609305383</v>
      </c>
      <c r="W65" s="12"/>
      <c r="Y65" s="35">
        <f ca="1"/>
        <v>-55.044272554504907</v>
      </c>
      <c r="Z65" s="36">
        <f ca="1"/>
        <v>-3.8285707885988387</v>
      </c>
      <c r="AA65" s="37">
        <f ca="1"/>
        <v>68.326683456564254</v>
      </c>
      <c r="AB65" s="12"/>
      <c r="AC65" s="51">
        <f t="shared" ca="1" si="8"/>
        <v>1.2433006743355606E-24</v>
      </c>
      <c r="AD65" s="52">
        <f t="shared" ca="1" si="9"/>
        <v>2.1278066126184089E-2</v>
      </c>
      <c r="AE65" s="53">
        <f t="shared" ca="1" si="10"/>
        <v>1</v>
      </c>
      <c r="AF65" s="12"/>
      <c r="AG65" s="11">
        <f t="shared" ca="1" si="11"/>
        <v>1.5457965668032597E-48</v>
      </c>
      <c r="AH65" s="12">
        <f t="shared" ca="1" si="12"/>
        <v>4.5275609807026275E-4</v>
      </c>
      <c r="AI65" s="13">
        <f t="shared" ca="1" si="13"/>
        <v>0</v>
      </c>
    </row>
    <row r="66" spans="1:35">
      <c r="A66" s="5">
        <f t="shared" ca="1" si="16"/>
        <v>125</v>
      </c>
      <c r="B66" s="6">
        <v>122</v>
      </c>
      <c r="C66" s="5">
        <v>1</v>
      </c>
      <c r="D66" s="6">
        <f t="array" aca="1" ref="D66:H66" ca="1">OFFSET(iris!$A$1,Solver!$B66,0,1,5)</f>
        <v>5.6</v>
      </c>
      <c r="E66" s="6">
        <f ca="1"/>
        <v>2.8</v>
      </c>
      <c r="F66" s="6">
        <f ca="1"/>
        <v>4.9000000000000004</v>
      </c>
      <c r="G66" s="7">
        <f ca="1"/>
        <v>2</v>
      </c>
      <c r="H66" s="11" t="str">
        <f ca="1"/>
        <v>Virginica</v>
      </c>
      <c r="I66" s="5">
        <f t="shared" ca="1" si="14"/>
        <v>5.7</v>
      </c>
      <c r="J66" s="7">
        <f t="shared" ca="1" si="3"/>
        <v>6.9</v>
      </c>
      <c r="K66" s="11">
        <v>0</v>
      </c>
      <c r="L66" s="12">
        <v>0</v>
      </c>
      <c r="M66" s="12">
        <v>1</v>
      </c>
      <c r="N66" s="13"/>
      <c r="O66" s="6">
        <f ca="1"/>
        <v>-12.664261436416261</v>
      </c>
      <c r="P66" s="6">
        <f ca="1"/>
        <v>2.6428049168973269</v>
      </c>
      <c r="Q66" s="5">
        <f t="shared" ca="1" si="4"/>
        <v>3.1621303423038633E-6</v>
      </c>
      <c r="R66" s="7">
        <f t="shared" ca="1" si="5"/>
        <v>0.93356613820501166</v>
      </c>
      <c r="S66" s="12"/>
      <c r="T66" s="21">
        <v>1</v>
      </c>
      <c r="U66" s="21">
        <f t="shared" ca="1" si="6"/>
        <v>3.1621303423038633E-6</v>
      </c>
      <c r="V66" s="27">
        <f t="shared" ca="1" si="7"/>
        <v>0.93356613820501166</v>
      </c>
      <c r="W66" s="12"/>
      <c r="Y66" s="35">
        <f ca="1"/>
        <v>-54.013319245751163</v>
      </c>
      <c r="Z66" s="36">
        <f ca="1"/>
        <v>-4.4786924840947506</v>
      </c>
      <c r="AA66" s="37">
        <f ca="1"/>
        <v>66.766612188003307</v>
      </c>
      <c r="AB66" s="12"/>
      <c r="AC66" s="51">
        <f t="shared" ca="1" si="8"/>
        <v>3.4858885857627166E-24</v>
      </c>
      <c r="AD66" s="52">
        <f t="shared" ca="1" si="9"/>
        <v>1.1220903937308796E-2</v>
      </c>
      <c r="AE66" s="53">
        <f t="shared" ca="1" si="10"/>
        <v>1</v>
      </c>
      <c r="AF66" s="12"/>
      <c r="AG66" s="11">
        <f t="shared" ca="1" si="11"/>
        <v>1.2151419232350792E-47</v>
      </c>
      <c r="AH66" s="12">
        <f t="shared" ca="1" si="12"/>
        <v>1.2590868517031202E-4</v>
      </c>
      <c r="AI66" s="13">
        <f t="shared" ca="1" si="13"/>
        <v>0</v>
      </c>
    </row>
    <row r="67" spans="1:35">
      <c r="A67" s="5">
        <f t="shared" ca="1" si="16"/>
        <v>104</v>
      </c>
      <c r="B67" s="6">
        <v>113</v>
      </c>
      <c r="C67" s="5">
        <v>1</v>
      </c>
      <c r="D67" s="6">
        <f t="array" aca="1" ref="D67:H67" ca="1">OFFSET(iris!$A$1,Solver!$B67,0,1,5)</f>
        <v>6.8</v>
      </c>
      <c r="E67" s="6">
        <f ca="1"/>
        <v>3</v>
      </c>
      <c r="F67" s="6">
        <f ca="1"/>
        <v>5.5</v>
      </c>
      <c r="G67" s="7">
        <f ca="1"/>
        <v>2.1</v>
      </c>
      <c r="H67" s="11" t="str">
        <f ca="1"/>
        <v>Virginica</v>
      </c>
      <c r="I67" s="5">
        <f t="shared" ca="1" si="14"/>
        <v>7.2000000000000011</v>
      </c>
      <c r="J67" s="7">
        <f t="shared" ca="1" si="3"/>
        <v>7.6</v>
      </c>
      <c r="K67" s="11">
        <v>0</v>
      </c>
      <c r="L67" s="12">
        <v>0</v>
      </c>
      <c r="M67" s="12">
        <v>1</v>
      </c>
      <c r="N67" s="13"/>
      <c r="O67" s="6">
        <f ca="1"/>
        <v>-15.289279921566191</v>
      </c>
      <c r="P67" s="6">
        <f ca="1"/>
        <v>2.5183257743056391</v>
      </c>
      <c r="Q67" s="5">
        <f t="shared" ca="1" si="4"/>
        <v>2.290603913150385E-7</v>
      </c>
      <c r="R67" s="7">
        <f t="shared" ca="1" si="5"/>
        <v>0.92541658082231137</v>
      </c>
      <c r="S67" s="12"/>
      <c r="T67" s="21">
        <v>1</v>
      </c>
      <c r="U67" s="21">
        <f t="shared" ca="1" si="6"/>
        <v>2.290603913150385E-7</v>
      </c>
      <c r="V67" s="27">
        <f t="shared" ca="1" si="7"/>
        <v>0.92541658082231137</v>
      </c>
      <c r="W67" s="12"/>
      <c r="Y67" s="35">
        <f ca="1"/>
        <v>-53.489804094115783</v>
      </c>
      <c r="Z67" s="36">
        <f ca="1"/>
        <v>-4.809072467620787</v>
      </c>
      <c r="AA67" s="37">
        <f ca="1"/>
        <v>65.975423470572025</v>
      </c>
      <c r="AB67" s="12"/>
      <c r="AC67" s="51">
        <f t="shared" ca="1" si="8"/>
        <v>5.8840078551577305E-24</v>
      </c>
      <c r="AD67" s="52">
        <f t="shared" ca="1" si="9"/>
        <v>8.089447758372564E-3</v>
      </c>
      <c r="AE67" s="53">
        <f t="shared" ca="1" si="10"/>
        <v>1</v>
      </c>
      <c r="AF67" s="12"/>
      <c r="AG67" s="11">
        <f t="shared" ca="1" si="11"/>
        <v>3.4621548439557877E-47</v>
      </c>
      <c r="AH67" s="12">
        <f t="shared" ca="1" si="12"/>
        <v>6.5439165035438896E-5</v>
      </c>
      <c r="AI67" s="13">
        <f t="shared" ca="1" si="13"/>
        <v>0</v>
      </c>
    </row>
    <row r="68" spans="1:35">
      <c r="A68" s="5">
        <f t="shared" ca="1" si="16"/>
        <v>121</v>
      </c>
      <c r="B68" s="6">
        <v>125</v>
      </c>
      <c r="C68" s="5">
        <v>1</v>
      </c>
      <c r="D68" s="6">
        <f t="array" aca="1" ref="D68:H68" ca="1">OFFSET(iris!$A$1,Solver!$B68,0,1,5)</f>
        <v>6.7</v>
      </c>
      <c r="E68" s="6">
        <f ca="1"/>
        <v>3.3</v>
      </c>
      <c r="F68" s="6">
        <f ca="1"/>
        <v>5.7</v>
      </c>
      <c r="G68" s="7">
        <f ca="1"/>
        <v>2.1</v>
      </c>
      <c r="H68" s="11" t="str">
        <f ca="1"/>
        <v>Virginica</v>
      </c>
      <c r="I68" s="5">
        <f t="shared" ca="1" si="14"/>
        <v>7.0000000000000018</v>
      </c>
      <c r="J68" s="7">
        <f t="shared" ca="1" si="3"/>
        <v>7.8000000000000007</v>
      </c>
      <c r="K68" s="11">
        <v>0</v>
      </c>
      <c r="L68" s="12">
        <v>0</v>
      </c>
      <c r="M68" s="12">
        <v>1</v>
      </c>
      <c r="N68" s="13"/>
      <c r="O68" s="6">
        <f ca="1"/>
        <v>-15.737969004493337</v>
      </c>
      <c r="P68" s="6">
        <f ca="1"/>
        <v>2.6356980916968071</v>
      </c>
      <c r="Q68" s="5">
        <f t="shared" ca="1" si="4"/>
        <v>1.4624695804540423E-7</v>
      </c>
      <c r="R68" s="7">
        <f t="shared" ca="1" si="5"/>
        <v>0.93312400957565145</v>
      </c>
      <c r="S68" s="12"/>
      <c r="T68" s="21">
        <v>1</v>
      </c>
      <c r="U68" s="21">
        <f t="shared" ca="1" si="6"/>
        <v>1.4624695804540423E-7</v>
      </c>
      <c r="V68" s="27">
        <f t="shared" ca="1" si="7"/>
        <v>0.93312400957565145</v>
      </c>
      <c r="W68" s="12"/>
      <c r="Y68" s="35">
        <f ca="1"/>
        <v>-53.985007201513596</v>
      </c>
      <c r="Z68" s="36">
        <f ca="1"/>
        <v>-4.4967191805432947</v>
      </c>
      <c r="AA68" s="37">
        <f ca="1"/>
        <v>66.724469231993652</v>
      </c>
      <c r="AB68" s="12"/>
      <c r="AC68" s="51">
        <f t="shared" ca="1" si="8"/>
        <v>3.5859915914156228E-24</v>
      </c>
      <c r="AD68" s="52">
        <f t="shared" ca="1" si="9"/>
        <v>1.1022650024098746E-2</v>
      </c>
      <c r="AE68" s="53">
        <f t="shared" ca="1" si="10"/>
        <v>1</v>
      </c>
      <c r="AF68" s="12"/>
      <c r="AG68" s="11">
        <f t="shared" ca="1" si="11"/>
        <v>1.285933569370355E-47</v>
      </c>
      <c r="AH68" s="12">
        <f t="shared" ca="1" si="12"/>
        <v>1.2149881355376408E-4</v>
      </c>
      <c r="AI68" s="13">
        <f t="shared" ca="1" si="13"/>
        <v>0</v>
      </c>
    </row>
    <row r="69" spans="1:35">
      <c r="A69" s="5">
        <f t="shared" ca="1" si="16"/>
        <v>103</v>
      </c>
      <c r="B69" s="6">
        <v>127</v>
      </c>
      <c r="C69" s="5">
        <v>1</v>
      </c>
      <c r="D69" s="6">
        <f t="array" aca="1" ref="D69:H69" ca="1">OFFSET(iris!$A$1,Solver!$B69,0,1,5)</f>
        <v>6.2</v>
      </c>
      <c r="E69" s="6">
        <f ca="1"/>
        <v>2.8</v>
      </c>
      <c r="F69" s="6">
        <f ca="1"/>
        <v>4.8</v>
      </c>
      <c r="G69" s="7">
        <f ca="1"/>
        <v>1.8</v>
      </c>
      <c r="H69" s="11" t="str">
        <f ca="1"/>
        <v>Virginica</v>
      </c>
      <c r="I69" s="5">
        <f t="shared" ca="1" si="14"/>
        <v>6.3999999999999995</v>
      </c>
      <c r="J69" s="7">
        <f t="shared" ca="1" si="3"/>
        <v>6.6</v>
      </c>
      <c r="K69" s="11">
        <v>0</v>
      </c>
      <c r="L69" s="12">
        <v>0</v>
      </c>
      <c r="M69" s="12">
        <v>1</v>
      </c>
      <c r="N69" s="13"/>
      <c r="O69" s="6">
        <f ca="1"/>
        <v>-3.5865619414522101</v>
      </c>
      <c r="P69" s="6">
        <f ca="1"/>
        <v>1.9361818393158905</v>
      </c>
      <c r="Q69" s="5">
        <f t="shared" ca="1" si="4"/>
        <v>2.6947121561608292E-2</v>
      </c>
      <c r="R69" s="7">
        <f t="shared" ca="1" si="5"/>
        <v>0.8739320786434277</v>
      </c>
      <c r="S69" s="12"/>
      <c r="T69" s="21">
        <v>1</v>
      </c>
      <c r="U69" s="21">
        <f t="shared" ca="1" si="6"/>
        <v>2.6947121561608292E-2</v>
      </c>
      <c r="V69" s="27">
        <f t="shared" ca="1" si="7"/>
        <v>0.8739320786434277</v>
      </c>
      <c r="W69" s="12"/>
      <c r="Y69" s="35">
        <f ca="1"/>
        <v>-49.336529093100843</v>
      </c>
      <c r="Z69" s="36">
        <f ca="1"/>
        <v>-5.9242978185355</v>
      </c>
      <c r="AA69" s="37">
        <f ca="1"/>
        <v>53.609833384946853</v>
      </c>
      <c r="AB69" s="12"/>
      <c r="AC69" s="51">
        <f t="shared" ca="1" si="8"/>
        <v>3.7447054141540086E-22</v>
      </c>
      <c r="AD69" s="52">
        <f t="shared" ca="1" si="9"/>
        <v>2.6665549114964779E-3</v>
      </c>
      <c r="AE69" s="53">
        <f t="shared" ca="1" si="10"/>
        <v>1</v>
      </c>
      <c r="AF69" s="12"/>
      <c r="AG69" s="11">
        <f t="shared" ca="1" si="11"/>
        <v>1.4022818638794345E-43</v>
      </c>
      <c r="AH69" s="12">
        <f t="shared" ca="1" si="12"/>
        <v>7.1105150960259892E-6</v>
      </c>
      <c r="AI69" s="13">
        <f t="shared" ca="1" si="13"/>
        <v>0</v>
      </c>
    </row>
    <row r="70" spans="1:35">
      <c r="A70" s="5">
        <f t="shared" ca="1" si="16"/>
        <v>135</v>
      </c>
      <c r="B70" s="6">
        <v>119</v>
      </c>
      <c r="C70" s="5">
        <v>1</v>
      </c>
      <c r="D70" s="6">
        <f t="array" aca="1" ref="D70:H70" ca="1">OFFSET(iris!$A$1,Solver!$B70,0,1,5)</f>
        <v>7.7</v>
      </c>
      <c r="E70" s="6">
        <f ca="1"/>
        <v>2.6</v>
      </c>
      <c r="F70" s="6">
        <f ca="1"/>
        <v>6.9</v>
      </c>
      <c r="G70" s="7">
        <f ca="1"/>
        <v>2.2999999999999998</v>
      </c>
      <c r="H70" s="11" t="str">
        <f ca="1"/>
        <v>Virginica</v>
      </c>
      <c r="I70" s="5">
        <f t="shared" ca="1" si="14"/>
        <v>9.6999999999999993</v>
      </c>
      <c r="J70" s="7">
        <f t="shared" ca="1" si="3"/>
        <v>9.1999999999999993</v>
      </c>
      <c r="K70" s="11">
        <v>0</v>
      </c>
      <c r="L70" s="12">
        <v>0</v>
      </c>
      <c r="M70" s="12">
        <v>1</v>
      </c>
      <c r="N70" s="13"/>
      <c r="O70" s="6">
        <f ca="1"/>
        <v>-43.210335269211868</v>
      </c>
      <c r="P70" s="6">
        <f ca="1"/>
        <v>4.3217740067740005</v>
      </c>
      <c r="Q70" s="5">
        <f t="shared" ca="1" si="4"/>
        <v>1.7139171772351103E-19</v>
      </c>
      <c r="R70" s="7">
        <f t="shared" ca="1" si="5"/>
        <v>0.98689764061522389</v>
      </c>
      <c r="S70" s="12"/>
      <c r="T70" s="21">
        <v>1</v>
      </c>
      <c r="U70" s="21">
        <f t="shared" ca="1" si="6"/>
        <v>1.7139171772351103E-19</v>
      </c>
      <c r="V70" s="27">
        <f t="shared" ca="1" si="7"/>
        <v>0.98689764061522389</v>
      </c>
      <c r="W70" s="12"/>
      <c r="Y70" s="35">
        <f ca="1"/>
        <v>-57.439955108577358</v>
      </c>
      <c r="Z70" s="36">
        <f ca="1"/>
        <v>-2.3174592960504796</v>
      </c>
      <c r="AA70" s="37">
        <f ca="1"/>
        <v>71.950336767529336</v>
      </c>
      <c r="AB70" s="12"/>
      <c r="AC70" s="51">
        <f t="shared" ca="1" si="8"/>
        <v>1.1327770863118386E-25</v>
      </c>
      <c r="AD70" s="52">
        <f t="shared" ca="1" si="9"/>
        <v>8.9687275084184184E-2</v>
      </c>
      <c r="AE70" s="53">
        <f t="shared" ca="1" si="10"/>
        <v>1</v>
      </c>
      <c r="AF70" s="12"/>
      <c r="AG70" s="11">
        <f t="shared" ca="1" si="11"/>
        <v>1.2831839272731386E-50</v>
      </c>
      <c r="AH70" s="12">
        <f t="shared" ca="1" si="12"/>
        <v>8.0438073120261255E-3</v>
      </c>
      <c r="AI70" s="13">
        <f t="shared" ca="1" si="13"/>
        <v>0</v>
      </c>
    </row>
    <row r="71" spans="1:35">
      <c r="A71" s="5">
        <f t="shared" ca="1" si="16"/>
        <v>135</v>
      </c>
      <c r="B71" s="6">
        <v>116</v>
      </c>
      <c r="C71" s="5">
        <v>1</v>
      </c>
      <c r="D71" s="6">
        <f t="array" aca="1" ref="D71:H71" ca="1">OFFSET(iris!$A$1,Solver!$B71,0,1,5)</f>
        <v>6.4</v>
      </c>
      <c r="E71" s="6">
        <f ca="1"/>
        <v>3.2</v>
      </c>
      <c r="F71" s="6">
        <f ca="1"/>
        <v>5.3</v>
      </c>
      <c r="G71" s="7">
        <f ca="1"/>
        <v>2.2999999999999998</v>
      </c>
      <c r="H71" s="11" t="str">
        <f ca="1"/>
        <v>Virginica</v>
      </c>
      <c r="I71" s="5">
        <f t="shared" ca="1" si="14"/>
        <v>6.2</v>
      </c>
      <c r="J71" s="7">
        <f t="shared" ca="1" si="3"/>
        <v>7.6</v>
      </c>
      <c r="K71" s="11">
        <v>0</v>
      </c>
      <c r="L71" s="12">
        <v>0</v>
      </c>
      <c r="M71" s="12">
        <v>1</v>
      </c>
      <c r="N71" s="13"/>
      <c r="O71" s="6">
        <f ca="1"/>
        <v>-15.332441184408381</v>
      </c>
      <c r="P71" s="6">
        <f ca="1"/>
        <v>2.4800016637010014</v>
      </c>
      <c r="Q71" s="5">
        <f t="shared" ca="1" si="4"/>
        <v>2.1938417860809002E-7</v>
      </c>
      <c r="R71" s="7">
        <f t="shared" ca="1" si="5"/>
        <v>0.92272791648714947</v>
      </c>
      <c r="S71" s="12"/>
      <c r="T71" s="21">
        <v>1</v>
      </c>
      <c r="U71" s="21">
        <f t="shared" ca="1" si="6"/>
        <v>2.1938417860809002E-7</v>
      </c>
      <c r="V71" s="27">
        <f t="shared" ca="1" si="7"/>
        <v>0.92272791648714947</v>
      </c>
      <c r="W71" s="12"/>
      <c r="Y71" s="35">
        <f ca="1"/>
        <v>-53.317058337922973</v>
      </c>
      <c r="Z71" s="36">
        <f ca="1"/>
        <v>-4.918035376438219</v>
      </c>
      <c r="AA71" s="37">
        <f ca="1"/>
        <v>65.714136408444517</v>
      </c>
      <c r="AB71" s="12"/>
      <c r="AC71" s="51">
        <f t="shared" ca="1" si="8"/>
        <v>6.9935192160446867E-24</v>
      </c>
      <c r="AD71" s="52">
        <f t="shared" ca="1" si="9"/>
        <v>7.2603862609365282E-3</v>
      </c>
      <c r="AE71" s="53">
        <f t="shared" ca="1" si="10"/>
        <v>1</v>
      </c>
      <c r="AF71" s="12"/>
      <c r="AG71" s="11">
        <f t="shared" ca="1" si="11"/>
        <v>4.8909311025186292E-47</v>
      </c>
      <c r="AH71" s="12">
        <f t="shared" ca="1" si="12"/>
        <v>5.2713208657995899E-5</v>
      </c>
      <c r="AI71" s="13">
        <f t="shared" ca="1" si="13"/>
        <v>0</v>
      </c>
    </row>
    <row r="72" spans="1:35">
      <c r="A72" s="5">
        <f t="shared" ca="1" si="16"/>
        <v>133</v>
      </c>
      <c r="B72" s="6">
        <v>127</v>
      </c>
      <c r="C72" s="5">
        <v>1</v>
      </c>
      <c r="D72" s="6">
        <f t="array" aca="1" ref="D72:H72" ca="1">OFFSET(iris!$A$1,Solver!$B72,0,1,5)</f>
        <v>6.2</v>
      </c>
      <c r="E72" s="6">
        <f ca="1"/>
        <v>2.8</v>
      </c>
      <c r="F72" s="6">
        <f ca="1"/>
        <v>4.8</v>
      </c>
      <c r="G72" s="7">
        <f ca="1"/>
        <v>1.8</v>
      </c>
      <c r="H72" s="11" t="str">
        <f ca="1"/>
        <v>Virginica</v>
      </c>
      <c r="I72" s="5">
        <f t="shared" ca="1" si="14"/>
        <v>6.3999999999999995</v>
      </c>
      <c r="J72" s="7">
        <f t="shared" ca="1" si="3"/>
        <v>6.6</v>
      </c>
      <c r="K72" s="11">
        <v>0</v>
      </c>
      <c r="L72" s="12">
        <v>0</v>
      </c>
      <c r="M72" s="12">
        <v>1</v>
      </c>
      <c r="N72" s="13"/>
      <c r="O72" s="6">
        <f ca="1"/>
        <v>-3.5865619414522101</v>
      </c>
      <c r="P72" s="6">
        <f ca="1"/>
        <v>1.9361818393158905</v>
      </c>
      <c r="Q72" s="5">
        <f t="shared" ca="1" si="4"/>
        <v>2.6947121561608292E-2</v>
      </c>
      <c r="R72" s="7">
        <f t="shared" ca="1" si="5"/>
        <v>0.8739320786434277</v>
      </c>
      <c r="S72" s="12"/>
      <c r="T72" s="21">
        <v>1</v>
      </c>
      <c r="U72" s="21">
        <f t="shared" ca="1" si="6"/>
        <v>2.6947121561608292E-2</v>
      </c>
      <c r="V72" s="27">
        <f t="shared" ca="1" si="7"/>
        <v>0.8739320786434277</v>
      </c>
      <c r="W72" s="12"/>
      <c r="Y72" s="35">
        <f ca="1"/>
        <v>-49.336529093100843</v>
      </c>
      <c r="Z72" s="36">
        <f ca="1"/>
        <v>-5.9242978185355</v>
      </c>
      <c r="AA72" s="37">
        <f ca="1"/>
        <v>53.609833384946853</v>
      </c>
      <c r="AB72" s="12"/>
      <c r="AC72" s="51">
        <f t="shared" ca="1" si="8"/>
        <v>3.7447054141540086E-22</v>
      </c>
      <c r="AD72" s="52">
        <f t="shared" ca="1" si="9"/>
        <v>2.6665549114964779E-3</v>
      </c>
      <c r="AE72" s="53">
        <f t="shared" ca="1" si="10"/>
        <v>1</v>
      </c>
      <c r="AF72" s="12"/>
      <c r="AG72" s="11">
        <f t="shared" ca="1" si="11"/>
        <v>1.4022818638794345E-43</v>
      </c>
      <c r="AH72" s="12">
        <f t="shared" ca="1" si="12"/>
        <v>7.1105150960259892E-6</v>
      </c>
      <c r="AI72" s="13">
        <f t="shared" ca="1" si="13"/>
        <v>0</v>
      </c>
    </row>
    <row r="73" spans="1:35">
      <c r="A73" s="5">
        <f t="shared" ca="1" si="16"/>
        <v>115</v>
      </c>
      <c r="B73" s="6">
        <v>146</v>
      </c>
      <c r="C73" s="5">
        <v>1</v>
      </c>
      <c r="D73" s="6">
        <f t="array" aca="1" ref="D73:H73" ca="1">OFFSET(iris!$A$1,Solver!$B73,0,1,5)</f>
        <v>6.7</v>
      </c>
      <c r="E73" s="6">
        <f ca="1"/>
        <v>3</v>
      </c>
      <c r="F73" s="6">
        <f ca="1"/>
        <v>5.2</v>
      </c>
      <c r="G73" s="7">
        <f ca="1"/>
        <v>2.2999999999999998</v>
      </c>
      <c r="H73" s="11" t="str">
        <f ca="1"/>
        <v>Virginica</v>
      </c>
      <c r="I73" s="5">
        <f t="shared" ca="1" si="14"/>
        <v>6.6000000000000005</v>
      </c>
      <c r="J73" s="7">
        <f t="shared" ca="1" si="3"/>
        <v>7.5</v>
      </c>
      <c r="K73" s="11">
        <v>0</v>
      </c>
      <c r="L73" s="12">
        <v>0</v>
      </c>
      <c r="M73" s="12">
        <v>1</v>
      </c>
      <c r="N73" s="13"/>
      <c r="O73" s="6">
        <f ca="1"/>
        <v>-14.193517410299407</v>
      </c>
      <c r="P73" s="6">
        <f ca="1"/>
        <v>2.2774394379074918</v>
      </c>
      <c r="Q73" s="5">
        <f t="shared" ca="1" si="4"/>
        <v>6.8522533571884141E-7</v>
      </c>
      <c r="R73" s="7">
        <f t="shared" ca="1" si="5"/>
        <v>0.90699126769633942</v>
      </c>
      <c r="S73" s="12"/>
      <c r="T73" s="21">
        <v>1</v>
      </c>
      <c r="U73" s="21">
        <f t="shared" ca="1" si="6"/>
        <v>6.8522533571884141E-7</v>
      </c>
      <c r="V73" s="27">
        <f t="shared" ca="1" si="7"/>
        <v>0.90699126769633942</v>
      </c>
      <c r="W73" s="12"/>
      <c r="Y73" s="35">
        <f ca="1"/>
        <v>-52.305967689123023</v>
      </c>
      <c r="Z73" s="36">
        <f ca="1"/>
        <v>-5.5557722526548545</v>
      </c>
      <c r="AA73" s="37">
        <f ca="1"/>
        <v>64.184690551339997</v>
      </c>
      <c r="AB73" s="12"/>
      <c r="AC73" s="51">
        <f t="shared" ca="1" si="8"/>
        <v>1.9222366880993763E-23</v>
      </c>
      <c r="AD73" s="52">
        <f t="shared" ca="1" si="9"/>
        <v>3.8502011514743623E-3</v>
      </c>
      <c r="AE73" s="53">
        <f t="shared" ca="1" si="10"/>
        <v>1</v>
      </c>
      <c r="AF73" s="12"/>
      <c r="AG73" s="11">
        <f t="shared" ca="1" si="11"/>
        <v>3.694993885075259E-46</v>
      </c>
      <c r="AH73" s="12">
        <f t="shared" ca="1" si="12"/>
        <v>1.4824048906814505E-5</v>
      </c>
      <c r="AI73" s="13">
        <f t="shared" ca="1" si="13"/>
        <v>0</v>
      </c>
    </row>
    <row r="74" spans="1:35">
      <c r="A74" s="5">
        <f t="shared" ca="1" si="16"/>
        <v>134</v>
      </c>
      <c r="B74" s="6">
        <v>107</v>
      </c>
      <c r="C74" s="5">
        <v>1</v>
      </c>
      <c r="D74" s="6">
        <f t="array" aca="1" ref="D74:H74" ca="1">OFFSET(iris!$A$1,Solver!$B74,0,1,5)</f>
        <v>4.9000000000000004</v>
      </c>
      <c r="E74" s="6">
        <f ca="1"/>
        <v>2.5</v>
      </c>
      <c r="F74" s="6">
        <f ca="1"/>
        <v>4.5</v>
      </c>
      <c r="G74" s="7">
        <f ca="1"/>
        <v>1.7</v>
      </c>
      <c r="H74" s="11" t="str">
        <f ca="1"/>
        <v>Virginica</v>
      </c>
      <c r="I74" s="5">
        <f t="shared" ca="1" si="14"/>
        <v>5.2</v>
      </c>
      <c r="J74" s="7">
        <f t="shared" ca="1" si="3"/>
        <v>6.2</v>
      </c>
      <c r="K74" s="11">
        <v>0</v>
      </c>
      <c r="L74" s="12">
        <v>0</v>
      </c>
      <c r="M74" s="12">
        <v>1</v>
      </c>
      <c r="N74" s="13"/>
      <c r="O74" s="6">
        <f ca="1"/>
        <v>-8.1432338569655194</v>
      </c>
      <c r="P74" s="6">
        <f ca="1"/>
        <v>2.649855288949071</v>
      </c>
      <c r="Q74" s="5">
        <f t="shared" ca="1" si="4"/>
        <v>2.9061112917536347E-4</v>
      </c>
      <c r="R74" s="7">
        <f t="shared" ca="1" si="5"/>
        <v>0.93400207076108432</v>
      </c>
      <c r="S74" s="12"/>
      <c r="T74" s="21">
        <v>1</v>
      </c>
      <c r="U74" s="21">
        <f t="shared" ca="1" si="6"/>
        <v>2.9061112917536347E-4</v>
      </c>
      <c r="V74" s="27">
        <f t="shared" ca="1" si="7"/>
        <v>0.93400207076108432</v>
      </c>
      <c r="W74" s="12"/>
      <c r="Y74" s="35">
        <f ca="1"/>
        <v>-54.032309643799884</v>
      </c>
      <c r="Z74" s="36">
        <f ca="1"/>
        <v>-4.4506648362869896</v>
      </c>
      <c r="AA74" s="37">
        <f ca="1"/>
        <v>66.730442349672032</v>
      </c>
      <c r="AB74" s="12"/>
      <c r="AC74" s="51">
        <f t="shared" ca="1" si="8"/>
        <v>3.4203147809663514E-24</v>
      </c>
      <c r="AD74" s="52">
        <f t="shared" ca="1" si="9"/>
        <v>1.1536168836303221E-2</v>
      </c>
      <c r="AE74" s="53">
        <f t="shared" ca="1" si="10"/>
        <v>1</v>
      </c>
      <c r="AF74" s="12"/>
      <c r="AG74" s="11">
        <f t="shared" ca="1" si="11"/>
        <v>1.16985532008969E-47</v>
      </c>
      <c r="AH74" s="12">
        <f t="shared" ca="1" si="12"/>
        <v>1.3308319141969361E-4</v>
      </c>
      <c r="AI74" s="13">
        <f t="shared" ca="1" si="13"/>
        <v>0</v>
      </c>
    </row>
    <row r="75" spans="1:35">
      <c r="A75" s="5">
        <f t="shared" ca="1" si="16"/>
        <v>106</v>
      </c>
      <c r="B75" s="6">
        <v>109</v>
      </c>
      <c r="C75" s="5">
        <v>1</v>
      </c>
      <c r="D75" s="6">
        <f t="array" aca="1" ref="D75:H75" ca="1">OFFSET(iris!$A$1,Solver!$B75,0,1,5)</f>
        <v>6.7</v>
      </c>
      <c r="E75" s="6">
        <f ca="1"/>
        <v>2.5</v>
      </c>
      <c r="F75" s="6">
        <f ca="1"/>
        <v>5.8</v>
      </c>
      <c r="G75" s="7">
        <f ca="1"/>
        <v>1.8</v>
      </c>
      <c r="H75" s="11" t="str">
        <f ca="1"/>
        <v>Virginica</v>
      </c>
      <c r="I75" s="5">
        <f t="shared" ca="1" si="14"/>
        <v>8.1999999999999993</v>
      </c>
      <c r="J75" s="7">
        <f t="shared" ca="1" si="3"/>
        <v>7.6</v>
      </c>
      <c r="K75" s="11">
        <v>0</v>
      </c>
      <c r="L75" s="12">
        <v>0</v>
      </c>
      <c r="M75" s="12">
        <v>1</v>
      </c>
      <c r="N75" s="13"/>
      <c r="O75" s="6">
        <f ca="1"/>
        <v>-21.998572270844441</v>
      </c>
      <c r="P75" s="6">
        <f ca="1"/>
        <v>3.2569052152854421</v>
      </c>
      <c r="Q75" s="5">
        <f t="shared" ca="1" si="4"/>
        <v>2.793453541407373E-10</v>
      </c>
      <c r="R75" s="7">
        <f t="shared" ca="1" si="5"/>
        <v>0.9629204506440876</v>
      </c>
      <c r="S75" s="12"/>
      <c r="T75" s="21">
        <v>1</v>
      </c>
      <c r="U75" s="21">
        <f t="shared" ca="1" si="6"/>
        <v>2.793453541407373E-10</v>
      </c>
      <c r="V75" s="27">
        <f t="shared" ca="1" si="7"/>
        <v>0.9629204506440876</v>
      </c>
      <c r="W75" s="12"/>
      <c r="Y75" s="35">
        <f ca="1"/>
        <v>-55.899426206861499</v>
      </c>
      <c r="Z75" s="36">
        <f ca="1"/>
        <v>-3.2891744859366625</v>
      </c>
      <c r="AA75" s="37">
        <f ca="1"/>
        <v>69.620186054231425</v>
      </c>
      <c r="AB75" s="12"/>
      <c r="AC75" s="51">
        <f t="shared" ca="1" si="8"/>
        <v>5.2867364006444683E-25</v>
      </c>
      <c r="AD75" s="52">
        <f t="shared" ca="1" si="9"/>
        <v>3.5944441001826463E-2</v>
      </c>
      <c r="AE75" s="53">
        <f t="shared" ca="1" si="10"/>
        <v>1</v>
      </c>
      <c r="AF75" s="12"/>
      <c r="AG75" s="11">
        <f t="shared" ca="1" si="11"/>
        <v>2.7949581769899229E-49</v>
      </c>
      <c r="AH75" s="12">
        <f t="shared" ca="1" si="12"/>
        <v>1.2920028389337833E-3</v>
      </c>
      <c r="AI75" s="13">
        <f t="shared" ca="1" si="13"/>
        <v>0</v>
      </c>
    </row>
    <row r="76" spans="1:35">
      <c r="A76" s="5">
        <f t="shared" ca="1" si="16"/>
        <v>148</v>
      </c>
      <c r="B76" s="6">
        <v>131</v>
      </c>
      <c r="C76" s="5">
        <v>1</v>
      </c>
      <c r="D76" s="6">
        <f t="array" aca="1" ref="D76:H76" ca="1">OFFSET(iris!$A$1,Solver!$B76,0,1,5)</f>
        <v>7.4</v>
      </c>
      <c r="E76" s="6">
        <f ca="1"/>
        <v>2.8</v>
      </c>
      <c r="F76" s="6">
        <f ca="1"/>
        <v>6.1</v>
      </c>
      <c r="G76" s="7">
        <f ca="1"/>
        <v>1.9</v>
      </c>
      <c r="H76" s="11" t="str">
        <f ca="1"/>
        <v>Virginica</v>
      </c>
      <c r="I76" s="5">
        <f t="shared" ca="1" si="14"/>
        <v>8.7999999999999989</v>
      </c>
      <c r="J76" s="7">
        <f t="shared" ca="1" si="3"/>
        <v>8</v>
      </c>
      <c r="K76" s="11">
        <v>0</v>
      </c>
      <c r="L76" s="12">
        <v>0</v>
      </c>
      <c r="M76" s="12">
        <v>1</v>
      </c>
      <c r="N76" s="13"/>
      <c r="O76" s="6">
        <f ca="1"/>
        <v>-21.123906652080493</v>
      </c>
      <c r="P76" s="6">
        <f ca="1"/>
        <v>2.9867367809926906</v>
      </c>
      <c r="Q76" s="5">
        <f t="shared" ca="1" si="4"/>
        <v>6.6989063195877854E-10</v>
      </c>
      <c r="R76" s="7">
        <f t="shared" ca="1" si="5"/>
        <v>0.95197132938128703</v>
      </c>
      <c r="S76" s="12"/>
      <c r="T76" s="21">
        <v>1</v>
      </c>
      <c r="U76" s="21">
        <f t="shared" ca="1" si="6"/>
        <v>6.6989063195877854E-10</v>
      </c>
      <c r="V76" s="27">
        <f t="shared" ca="1" si="7"/>
        <v>0.95197132938128703</v>
      </c>
      <c r="W76" s="12"/>
      <c r="Y76" s="35">
        <f ca="1"/>
        <v>-55.195947693663456</v>
      </c>
      <c r="Z76" s="36">
        <f ca="1"/>
        <v>-3.7329056834831249</v>
      </c>
      <c r="AA76" s="37">
        <f ca="1"/>
        <v>68.556128736673415</v>
      </c>
      <c r="AB76" s="12"/>
      <c r="AC76" s="51">
        <f t="shared" ca="1" si="8"/>
        <v>1.0683277101640053E-24</v>
      </c>
      <c r="AD76" s="52">
        <f t="shared" ca="1" si="9"/>
        <v>2.3364272766469001E-2</v>
      </c>
      <c r="AE76" s="53">
        <f t="shared" ca="1" si="10"/>
        <v>1</v>
      </c>
      <c r="AF76" s="12"/>
      <c r="AG76" s="11">
        <f t="shared" ca="1" si="11"/>
        <v>1.1413240963042669E-48</v>
      </c>
      <c r="AH76" s="12">
        <f t="shared" ca="1" si="12"/>
        <v>5.4588924190596502E-4</v>
      </c>
      <c r="AI76" s="13">
        <f t="shared" ca="1" si="13"/>
        <v>0</v>
      </c>
    </row>
    <row r="77" spans="1:35">
      <c r="A77" s="5">
        <f t="shared" ca="1" si="16"/>
        <v>140</v>
      </c>
      <c r="B77" s="6">
        <v>132</v>
      </c>
      <c r="C77" s="5">
        <v>1</v>
      </c>
      <c r="D77" s="6">
        <f t="array" aca="1" ref="D77:H77" ca="1">OFFSET(iris!$A$1,Solver!$B77,0,1,5)</f>
        <v>7.9</v>
      </c>
      <c r="E77" s="6">
        <f ca="1"/>
        <v>3.8</v>
      </c>
      <c r="F77" s="6">
        <f ca="1"/>
        <v>6.4</v>
      </c>
      <c r="G77" s="7">
        <f ca="1"/>
        <v>2</v>
      </c>
      <c r="H77" s="11" t="str">
        <f ca="1"/>
        <v>Virginica</v>
      </c>
      <c r="I77" s="5">
        <f t="shared" ca="1" si="14"/>
        <v>8.5</v>
      </c>
      <c r="J77" s="7">
        <f t="shared" ca="1" si="3"/>
        <v>8.4</v>
      </c>
      <c r="K77" s="11">
        <v>0</v>
      </c>
      <c r="L77" s="12">
        <v>0</v>
      </c>
      <c r="M77" s="12">
        <v>1</v>
      </c>
      <c r="N77" s="13"/>
      <c r="O77" s="6">
        <f ca="1"/>
        <v>-12.80231565823086</v>
      </c>
      <c r="P77" s="6">
        <f ca="1"/>
        <v>2.2915557016985435</v>
      </c>
      <c r="Q77" s="5">
        <f t="shared" ca="1" si="4"/>
        <v>2.7543793759785548E-6</v>
      </c>
      <c r="R77" s="7">
        <f t="shared" ca="1" si="5"/>
        <v>0.90817526703256302</v>
      </c>
      <c r="S77" s="12"/>
      <c r="T77" s="21">
        <v>1</v>
      </c>
      <c r="U77" s="21">
        <f t="shared" ca="1" si="6"/>
        <v>2.7543793759785548E-6</v>
      </c>
      <c r="V77" s="27">
        <f t="shared" ca="1" si="7"/>
        <v>0.90817526703256302</v>
      </c>
      <c r="W77" s="12"/>
      <c r="Y77" s="35">
        <f ca="1"/>
        <v>-52.381974456001871</v>
      </c>
      <c r="Z77" s="36">
        <f ca="1"/>
        <v>-5.5077141450373546</v>
      </c>
      <c r="AA77" s="37">
        <f ca="1"/>
        <v>64.299188624794141</v>
      </c>
      <c r="AB77" s="12"/>
      <c r="AC77" s="51">
        <f t="shared" ca="1" si="8"/>
        <v>1.7815480598128625E-23</v>
      </c>
      <c r="AD77" s="52">
        <f t="shared" ca="1" si="9"/>
        <v>4.0389872021360969E-3</v>
      </c>
      <c r="AE77" s="53">
        <f t="shared" ca="1" si="10"/>
        <v>1</v>
      </c>
      <c r="AF77" s="12"/>
      <c r="AG77" s="11">
        <f t="shared" ca="1" si="11"/>
        <v>3.1739134894229748E-46</v>
      </c>
      <c r="AH77" s="12">
        <f t="shared" ca="1" si="12"/>
        <v>1.6313417619019174E-5</v>
      </c>
      <c r="AI77" s="13">
        <f t="shared" ca="1" si="13"/>
        <v>0</v>
      </c>
    </row>
    <row r="78" spans="1:35">
      <c r="A78" s="5">
        <f t="shared" ca="1" si="16"/>
        <v>103</v>
      </c>
      <c r="B78" s="6">
        <v>108</v>
      </c>
      <c r="C78" s="5">
        <v>1</v>
      </c>
      <c r="D78" s="6">
        <f t="array" aca="1" ref="D78:H78" ca="1">OFFSET(iris!$A$1,Solver!$B78,0,1,5)</f>
        <v>7.3</v>
      </c>
      <c r="E78" s="6">
        <f ca="1"/>
        <v>2.9</v>
      </c>
      <c r="F78" s="6">
        <f ca="1"/>
        <v>6.3</v>
      </c>
      <c r="G78" s="7">
        <f ca="1"/>
        <v>1.8</v>
      </c>
      <c r="H78" s="11" t="str">
        <f ca="1"/>
        <v>Virginica</v>
      </c>
      <c r="I78" s="5">
        <f t="shared" ca="1" si="14"/>
        <v>8.8999999999999986</v>
      </c>
      <c r="J78" s="7">
        <f t="shared" ref="J78:J87" ca="1" si="17">F78+G78</f>
        <v>8.1</v>
      </c>
      <c r="K78" s="11">
        <v>0</v>
      </c>
      <c r="L78" s="12">
        <v>0</v>
      </c>
      <c r="M78" s="12">
        <v>1</v>
      </c>
      <c r="N78" s="13"/>
      <c r="O78" s="6">
        <f ca="1"/>
        <v>-22.2412497947684</v>
      </c>
      <c r="P78" s="6">
        <f ca="1"/>
        <v>3.2084610620885194</v>
      </c>
      <c r="Q78" s="5">
        <f t="shared" ref="Q78:Q87" ca="1" si="18">1/(1+EXP(-O78))</f>
        <v>2.1915326406110159E-10</v>
      </c>
      <c r="R78" s="7">
        <f t="shared" ref="R78:R87" ca="1" si="19">1/(1+EXP(-P78))</f>
        <v>0.96115144336708103</v>
      </c>
      <c r="S78" s="12"/>
      <c r="T78" s="21">
        <v>1</v>
      </c>
      <c r="U78" s="21">
        <f t="shared" ref="U78:U87" ca="1" si="20">Q78</f>
        <v>2.1915326406110159E-10</v>
      </c>
      <c r="V78" s="27">
        <f t="shared" ref="V78:V87" ca="1" si="21">R78</f>
        <v>0.96115144336708103</v>
      </c>
      <c r="W78" s="12"/>
      <c r="Y78" s="35">
        <f ca="1"/>
        <v>-55.785767901610853</v>
      </c>
      <c r="Z78" s="36">
        <f ca="1"/>
        <v>-3.3608664279026286</v>
      </c>
      <c r="AA78" s="37">
        <f ca="1"/>
        <v>69.448270452612292</v>
      </c>
      <c r="AB78" s="12"/>
      <c r="AC78" s="51">
        <f t="shared" ref="AC78:AC87" ca="1" si="22">1/(1+EXP(-Y78))</f>
        <v>5.92309681782625E-25</v>
      </c>
      <c r="AD78" s="52">
        <f t="shared" ref="AD78:AD87" ca="1" si="23">1/(1+EXP(-Z78))</f>
        <v>3.3541125697881202E-2</v>
      </c>
      <c r="AE78" s="53">
        <f t="shared" ref="AE78:AE87" ca="1" si="24">1/(1+EXP(-AA78))</f>
        <v>1</v>
      </c>
      <c r="AF78" s="12"/>
      <c r="AG78" s="11">
        <f t="shared" ref="AG78:AG87" ca="1" si="25">(K78-AC78)^2</f>
        <v>3.5083075913343447E-49</v>
      </c>
      <c r="AH78" s="12">
        <f t="shared" ref="AH78:AH87" ca="1" si="26">(L78-AD78)^2</f>
        <v>1.1250071130810668E-3</v>
      </c>
      <c r="AI78" s="13">
        <f t="shared" ref="AI78:AI87" ca="1" si="27">(M78-AE78)^2</f>
        <v>0</v>
      </c>
    </row>
    <row r="79" spans="1:35">
      <c r="A79" s="5">
        <f t="shared" ca="1" si="16"/>
        <v>106</v>
      </c>
      <c r="B79" s="6">
        <v>131</v>
      </c>
      <c r="C79" s="5">
        <v>1</v>
      </c>
      <c r="D79" s="6">
        <f t="array" aca="1" ref="D79:H79" ca="1">OFFSET(iris!$A$1,Solver!$B79,0,1,5)</f>
        <v>7.4</v>
      </c>
      <c r="E79" s="6">
        <f ca="1"/>
        <v>2.8</v>
      </c>
      <c r="F79" s="6">
        <f ca="1"/>
        <v>6.1</v>
      </c>
      <c r="G79" s="7">
        <f ca="1"/>
        <v>1.9</v>
      </c>
      <c r="H79" s="11" t="str">
        <f ca="1"/>
        <v>Virginica</v>
      </c>
      <c r="I79" s="5">
        <f t="shared" ref="I79:I87" ca="1" si="28">+D79-E79+F79-G79</f>
        <v>8.7999999999999989</v>
      </c>
      <c r="J79" s="7">
        <f t="shared" ca="1" si="17"/>
        <v>8</v>
      </c>
      <c r="K79" s="11">
        <v>0</v>
      </c>
      <c r="L79" s="12">
        <v>0</v>
      </c>
      <c r="M79" s="12">
        <v>1</v>
      </c>
      <c r="N79" s="13"/>
      <c r="O79" s="6">
        <f ca="1"/>
        <v>-21.123906652080493</v>
      </c>
      <c r="P79" s="6">
        <f ca="1"/>
        <v>2.9867367809926906</v>
      </c>
      <c r="Q79" s="5">
        <f t="shared" ca="1" si="18"/>
        <v>6.6989063195877854E-10</v>
      </c>
      <c r="R79" s="7">
        <f t="shared" ca="1" si="19"/>
        <v>0.95197132938128703</v>
      </c>
      <c r="S79" s="12"/>
      <c r="T79" s="21">
        <v>1</v>
      </c>
      <c r="U79" s="21">
        <f t="shared" ca="1" si="20"/>
        <v>6.6989063195877854E-10</v>
      </c>
      <c r="V79" s="27">
        <f t="shared" ca="1" si="21"/>
        <v>0.95197132938128703</v>
      </c>
      <c r="W79" s="12"/>
      <c r="Y79" s="35">
        <f ca="1"/>
        <v>-55.195947693663456</v>
      </c>
      <c r="Z79" s="36">
        <f ca="1"/>
        <v>-3.7329056834831249</v>
      </c>
      <c r="AA79" s="37">
        <f ca="1"/>
        <v>68.556128736673415</v>
      </c>
      <c r="AB79" s="12"/>
      <c r="AC79" s="51">
        <f t="shared" ca="1" si="22"/>
        <v>1.0683277101640053E-24</v>
      </c>
      <c r="AD79" s="52">
        <f t="shared" ca="1" si="23"/>
        <v>2.3364272766469001E-2</v>
      </c>
      <c r="AE79" s="53">
        <f t="shared" ca="1" si="24"/>
        <v>1</v>
      </c>
      <c r="AF79" s="12"/>
      <c r="AG79" s="11">
        <f t="shared" ca="1" si="25"/>
        <v>1.1413240963042669E-48</v>
      </c>
      <c r="AH79" s="12">
        <f t="shared" ca="1" si="26"/>
        <v>5.4588924190596502E-4</v>
      </c>
      <c r="AI79" s="13">
        <f t="shared" ca="1" si="27"/>
        <v>0</v>
      </c>
    </row>
    <row r="80" spans="1:35">
      <c r="A80" s="5">
        <f t="shared" ca="1" si="16"/>
        <v>106</v>
      </c>
      <c r="B80" s="6">
        <v>120</v>
      </c>
      <c r="C80" s="5">
        <v>1</v>
      </c>
      <c r="D80" s="6">
        <f t="array" aca="1" ref="D80:H80" ca="1">OFFSET(iris!$A$1,Solver!$B80,0,1,5)</f>
        <v>6</v>
      </c>
      <c r="E80" s="6">
        <f ca="1"/>
        <v>2.2000000000000002</v>
      </c>
      <c r="F80" s="6">
        <f ca="1"/>
        <v>5</v>
      </c>
      <c r="G80" s="7">
        <f ca="1"/>
        <v>1.5</v>
      </c>
      <c r="H80" s="11" t="str">
        <f ca="1"/>
        <v>Virginica</v>
      </c>
      <c r="I80" s="5">
        <f t="shared" ca="1" si="28"/>
        <v>7.3000000000000007</v>
      </c>
      <c r="J80" s="7">
        <f t="shared" ca="1" si="17"/>
        <v>6.5</v>
      </c>
      <c r="K80" s="11">
        <v>0</v>
      </c>
      <c r="L80" s="12">
        <v>0</v>
      </c>
      <c r="M80" s="12">
        <v>1</v>
      </c>
      <c r="N80" s="13"/>
      <c r="O80" s="6">
        <f ca="1"/>
        <v>-10.372421265787409</v>
      </c>
      <c r="P80" s="6">
        <f ca="1"/>
        <v>2.6860336861412977</v>
      </c>
      <c r="Q80" s="5">
        <f t="shared" ca="1" si="18"/>
        <v>3.1282474143658692E-5</v>
      </c>
      <c r="R80" s="7">
        <f t="shared" ca="1" si="19"/>
        <v>0.93619747623778249</v>
      </c>
      <c r="S80" s="12"/>
      <c r="T80" s="21">
        <v>1</v>
      </c>
      <c r="U80" s="21">
        <f t="shared" ca="1" si="20"/>
        <v>3.1282474143658692E-5</v>
      </c>
      <c r="V80" s="27">
        <f t="shared" ca="1" si="21"/>
        <v>0.93619747623778249</v>
      </c>
      <c r="W80" s="12"/>
      <c r="Y80" s="35">
        <f ca="1"/>
        <v>-54.181499881396931</v>
      </c>
      <c r="Z80" s="36">
        <f ca="1"/>
        <v>-4.3710396023185467</v>
      </c>
      <c r="AA80" s="37">
        <f ca="1"/>
        <v>67.014647984614115</v>
      </c>
      <c r="AB80" s="12"/>
      <c r="AC80" s="51">
        <f t="shared" ca="1" si="22"/>
        <v>2.9462770325333308E-24</v>
      </c>
      <c r="AD80" s="52">
        <f t="shared" ca="1" si="23"/>
        <v>1.2480367076633152E-2</v>
      </c>
      <c r="AE80" s="53">
        <f t="shared" ca="1" si="24"/>
        <v>1</v>
      </c>
      <c r="AF80" s="12"/>
      <c r="AG80" s="11">
        <f t="shared" ca="1" si="25"/>
        <v>8.6805483524334095E-48</v>
      </c>
      <c r="AH80" s="12">
        <f t="shared" ca="1" si="26"/>
        <v>1.5575956236750873E-4</v>
      </c>
      <c r="AI80" s="13">
        <f t="shared" ca="1" si="27"/>
        <v>0</v>
      </c>
    </row>
    <row r="81" spans="1:35">
      <c r="A81" s="5">
        <f t="shared" ca="1" si="16"/>
        <v>124</v>
      </c>
      <c r="B81" s="6">
        <v>116</v>
      </c>
      <c r="C81" s="5">
        <v>1</v>
      </c>
      <c r="D81" s="6">
        <f t="array" aca="1" ref="D81:H81" ca="1">OFFSET(iris!$A$1,Solver!$B81,0,1,5)</f>
        <v>6.4</v>
      </c>
      <c r="E81" s="6">
        <f ca="1"/>
        <v>3.2</v>
      </c>
      <c r="F81" s="6">
        <f ca="1"/>
        <v>5.3</v>
      </c>
      <c r="G81" s="7">
        <f ca="1"/>
        <v>2.2999999999999998</v>
      </c>
      <c r="H81" s="11" t="str">
        <f ca="1"/>
        <v>Virginica</v>
      </c>
      <c r="I81" s="5">
        <f t="shared" ca="1" si="28"/>
        <v>6.2</v>
      </c>
      <c r="J81" s="7">
        <f t="shared" ca="1" si="17"/>
        <v>7.6</v>
      </c>
      <c r="K81" s="11">
        <v>0</v>
      </c>
      <c r="L81" s="12">
        <v>0</v>
      </c>
      <c r="M81" s="12">
        <v>1</v>
      </c>
      <c r="N81" s="13"/>
      <c r="O81" s="6">
        <f ca="1"/>
        <v>-15.332441184408381</v>
      </c>
      <c r="P81" s="6">
        <f ca="1"/>
        <v>2.4800016637010014</v>
      </c>
      <c r="Q81" s="5">
        <f t="shared" ca="1" si="18"/>
        <v>2.1938417860809002E-7</v>
      </c>
      <c r="R81" s="7">
        <f t="shared" ca="1" si="19"/>
        <v>0.92272791648714947</v>
      </c>
      <c r="S81" s="12"/>
      <c r="T81" s="21">
        <v>1</v>
      </c>
      <c r="U81" s="21">
        <f t="shared" ca="1" si="20"/>
        <v>2.1938417860809002E-7</v>
      </c>
      <c r="V81" s="27">
        <f t="shared" ca="1" si="21"/>
        <v>0.92272791648714947</v>
      </c>
      <c r="W81" s="12"/>
      <c r="Y81" s="35">
        <f ca="1"/>
        <v>-53.317058337922973</v>
      </c>
      <c r="Z81" s="36">
        <f ca="1"/>
        <v>-4.918035376438219</v>
      </c>
      <c r="AA81" s="37">
        <f ca="1"/>
        <v>65.714136408444517</v>
      </c>
      <c r="AB81" s="12"/>
      <c r="AC81" s="51">
        <f t="shared" ca="1" si="22"/>
        <v>6.9935192160446867E-24</v>
      </c>
      <c r="AD81" s="52">
        <f t="shared" ca="1" si="23"/>
        <v>7.2603862609365282E-3</v>
      </c>
      <c r="AE81" s="53">
        <f t="shared" ca="1" si="24"/>
        <v>1</v>
      </c>
      <c r="AF81" s="12"/>
      <c r="AG81" s="11">
        <f t="shared" ca="1" si="25"/>
        <v>4.8909311025186292E-47</v>
      </c>
      <c r="AH81" s="12">
        <f t="shared" ca="1" si="26"/>
        <v>5.2713208657995899E-5</v>
      </c>
      <c r="AI81" s="13">
        <f t="shared" ca="1" si="27"/>
        <v>0</v>
      </c>
    </row>
    <row r="82" spans="1:35">
      <c r="A82" s="5">
        <f t="shared" ca="1" si="16"/>
        <v>127</v>
      </c>
      <c r="B82" s="6">
        <v>129</v>
      </c>
      <c r="C82" s="5">
        <v>1</v>
      </c>
      <c r="D82" s="6">
        <f t="array" aca="1" ref="D82:H82" ca="1">OFFSET(iris!$A$1,Solver!$B82,0,1,5)</f>
        <v>6.4</v>
      </c>
      <c r="E82" s="6">
        <f ca="1"/>
        <v>2.8</v>
      </c>
      <c r="F82" s="6">
        <f ca="1"/>
        <v>5.6</v>
      </c>
      <c r="G82" s="7">
        <f ca="1"/>
        <v>2.1</v>
      </c>
      <c r="H82" s="11" t="str">
        <f ca="1"/>
        <v>Virginica</v>
      </c>
      <c r="I82" s="5">
        <f t="shared" ca="1" si="28"/>
        <v>7.1</v>
      </c>
      <c r="J82" s="7">
        <f t="shared" ca="1" si="17"/>
        <v>7.6999999999999993</v>
      </c>
      <c r="K82" s="11">
        <v>0</v>
      </c>
      <c r="L82" s="12">
        <v>0</v>
      </c>
      <c r="M82" s="12">
        <v>1</v>
      </c>
      <c r="N82" s="13"/>
      <c r="O82" s="6">
        <f ca="1"/>
        <v>-21.998591873134643</v>
      </c>
      <c r="P82" s="6">
        <f ca="1"/>
        <v>3.1221470170072436</v>
      </c>
      <c r="Q82" s="5">
        <f t="shared" ca="1" si="18"/>
        <v>2.7933987838570929E-10</v>
      </c>
      <c r="R82" s="7">
        <f t="shared" ca="1" si="19"/>
        <v>0.95779709983569639</v>
      </c>
      <c r="S82" s="12"/>
      <c r="T82" s="21">
        <v>1</v>
      </c>
      <c r="U82" s="21">
        <f t="shared" ca="1" si="20"/>
        <v>2.7933987838570929E-10</v>
      </c>
      <c r="V82" s="27">
        <f t="shared" ca="1" si="21"/>
        <v>0.95779709983569639</v>
      </c>
      <c r="W82" s="12"/>
      <c r="Y82" s="35">
        <f ca="1"/>
        <v>-55.570252106036826</v>
      </c>
      <c r="Z82" s="36">
        <f ca="1"/>
        <v>-3.496806733969585</v>
      </c>
      <c r="AA82" s="37">
        <f ca="1"/>
        <v>69.122288712467579</v>
      </c>
      <c r="AB82" s="12"/>
      <c r="AC82" s="51">
        <f t="shared" ca="1" si="22"/>
        <v>7.3476109444386942E-25</v>
      </c>
      <c r="AD82" s="52">
        <f t="shared" ca="1" si="23"/>
        <v>2.9403225516628783E-2</v>
      </c>
      <c r="AE82" s="53">
        <f t="shared" ca="1" si="24"/>
        <v>1</v>
      </c>
      <c r="AF82" s="12"/>
      <c r="AG82" s="11">
        <f t="shared" ca="1" si="25"/>
        <v>5.3987386590835282E-49</v>
      </c>
      <c r="AH82" s="12">
        <f t="shared" ca="1" si="26"/>
        <v>8.6454967078173001E-4</v>
      </c>
      <c r="AI82" s="13">
        <f t="shared" ca="1" si="27"/>
        <v>0</v>
      </c>
    </row>
    <row r="83" spans="1:35">
      <c r="A83" s="5">
        <f t="shared" ca="1" si="16"/>
        <v>140</v>
      </c>
      <c r="B83" s="6">
        <v>147</v>
      </c>
      <c r="C83" s="5">
        <v>1</v>
      </c>
      <c r="D83" s="6">
        <f t="array" aca="1" ref="D83:H83" ca="1">OFFSET(iris!$A$1,Solver!$B83,0,1,5)</f>
        <v>6.3</v>
      </c>
      <c r="E83" s="6">
        <f ca="1"/>
        <v>2.5</v>
      </c>
      <c r="F83" s="6">
        <f ca="1"/>
        <v>5</v>
      </c>
      <c r="G83" s="7">
        <f ca="1"/>
        <v>1.9</v>
      </c>
      <c r="H83" s="11" t="str">
        <f ca="1"/>
        <v>Virginica</v>
      </c>
      <c r="I83" s="5">
        <f t="shared" ca="1" si="28"/>
        <v>6.9</v>
      </c>
      <c r="J83" s="7">
        <f t="shared" ca="1" si="17"/>
        <v>6.9</v>
      </c>
      <c r="K83" s="11">
        <v>0</v>
      </c>
      <c r="L83" s="12">
        <v>0</v>
      </c>
      <c r="M83" s="12">
        <v>1</v>
      </c>
      <c r="N83" s="13"/>
      <c r="O83" s="6">
        <f ca="1"/>
        <v>-12.052702455037917</v>
      </c>
      <c r="P83" s="6">
        <f ca="1"/>
        <v>2.4560502165916311</v>
      </c>
      <c r="Q83" s="5">
        <f t="shared" ca="1" si="18"/>
        <v>5.8287482806396357E-6</v>
      </c>
      <c r="R83" s="7">
        <f t="shared" ca="1" si="19"/>
        <v>0.92100276718443064</v>
      </c>
      <c r="S83" s="12"/>
      <c r="T83" s="21">
        <v>1</v>
      </c>
      <c r="U83" s="21">
        <f t="shared" ca="1" si="20"/>
        <v>5.8287482806396357E-6</v>
      </c>
      <c r="V83" s="27">
        <f t="shared" ca="1" si="21"/>
        <v>0.92100276718443064</v>
      </c>
      <c r="W83" s="12"/>
      <c r="Y83" s="35">
        <f ca="1"/>
        <v>-53.206041912289479</v>
      </c>
      <c r="Z83" s="36">
        <f ca="1"/>
        <v>-4.9877477164969122</v>
      </c>
      <c r="AA83" s="37">
        <f ca="1"/>
        <v>65.544950447166329</v>
      </c>
      <c r="AB83" s="12"/>
      <c r="AC83" s="51">
        <f t="shared" ca="1" si="22"/>
        <v>7.8146511125379774E-24</v>
      </c>
      <c r="AD83" s="52">
        <f t="shared" ca="1" si="23"/>
        <v>6.7747990802507867E-3</v>
      </c>
      <c r="AE83" s="53">
        <f t="shared" ca="1" si="24"/>
        <v>1</v>
      </c>
      <c r="AF83" s="12"/>
      <c r="AG83" s="11">
        <f t="shared" ca="1" si="25"/>
        <v>6.1068772010691044E-47</v>
      </c>
      <c r="AH83" s="12">
        <f t="shared" ca="1" si="26"/>
        <v>4.5897902577766905E-5</v>
      </c>
      <c r="AI83" s="13">
        <f t="shared" ca="1" si="27"/>
        <v>0</v>
      </c>
    </row>
    <row r="84" spans="1:35">
      <c r="A84" s="5">
        <f t="shared" ca="1" si="16"/>
        <v>146</v>
      </c>
      <c r="B84" s="6">
        <v>134</v>
      </c>
      <c r="C84" s="5">
        <v>1</v>
      </c>
      <c r="D84" s="6">
        <f t="array" aca="1" ref="D84:H84" ca="1">OFFSET(iris!$A$1,Solver!$B84,0,1,5)</f>
        <v>6.3</v>
      </c>
      <c r="E84" s="6">
        <f ca="1"/>
        <v>2.8</v>
      </c>
      <c r="F84" s="6">
        <f ca="1"/>
        <v>5.0999999999999996</v>
      </c>
      <c r="G84" s="7">
        <f ca="1"/>
        <v>1.5</v>
      </c>
      <c r="H84" s="11" t="str">
        <f ca="1"/>
        <v>Virginica</v>
      </c>
      <c r="I84" s="5">
        <f t="shared" ca="1" si="28"/>
        <v>7.1</v>
      </c>
      <c r="J84" s="7">
        <f t="shared" ca="1" si="17"/>
        <v>6.6</v>
      </c>
      <c r="K84" s="11">
        <v>0</v>
      </c>
      <c r="L84" s="12">
        <v>0</v>
      </c>
      <c r="M84" s="12">
        <v>1</v>
      </c>
      <c r="N84" s="13"/>
      <c r="O84" s="6">
        <f ca="1"/>
        <v>-2.8726182818124784</v>
      </c>
      <c r="P84" s="6">
        <f ca="1"/>
        <v>2.117749382243022</v>
      </c>
      <c r="Q84" s="5">
        <f t="shared" ca="1" si="18"/>
        <v>5.3523857166405578E-2</v>
      </c>
      <c r="R84" s="7">
        <f t="shared" ca="1" si="19"/>
        <v>0.89261639301752083</v>
      </c>
      <c r="S84" s="12"/>
      <c r="T84" s="21">
        <v>1</v>
      </c>
      <c r="U84" s="21">
        <f t="shared" ca="1" si="20"/>
        <v>5.3523857166405578E-2</v>
      </c>
      <c r="V84" s="27">
        <f t="shared" ca="1" si="21"/>
        <v>0.89261639301752083</v>
      </c>
      <c r="W84" s="12"/>
      <c r="Y84" s="35">
        <f ca="1"/>
        <v>-49.703197247566884</v>
      </c>
      <c r="Z84" s="36">
        <f ca="1"/>
        <v>-4.2091579295119743</v>
      </c>
      <c r="AA84" s="37">
        <f ca="1"/>
        <v>48.164518805862414</v>
      </c>
      <c r="AB84" s="12"/>
      <c r="AC84" s="51">
        <f t="shared" ca="1" si="22"/>
        <v>2.595229101083245E-22</v>
      </c>
      <c r="AD84" s="52">
        <f t="shared" ca="1" si="23"/>
        <v>1.4641321718327528E-2</v>
      </c>
      <c r="AE84" s="53">
        <f t="shared" ca="1" si="24"/>
        <v>1</v>
      </c>
      <c r="AF84" s="12"/>
      <c r="AG84" s="11">
        <f t="shared" ca="1" si="25"/>
        <v>6.7352140871093478E-44</v>
      </c>
      <c r="AH84" s="12">
        <f t="shared" ca="1" si="26"/>
        <v>2.1436830165956936E-4</v>
      </c>
      <c r="AI84" s="13">
        <f t="shared" ca="1" si="27"/>
        <v>0</v>
      </c>
    </row>
    <row r="85" spans="1:35">
      <c r="A85" s="5">
        <f t="shared" ca="1" si="16"/>
        <v>148</v>
      </c>
      <c r="B85" s="6">
        <v>121</v>
      </c>
      <c r="C85" s="5">
        <v>1</v>
      </c>
      <c r="D85" s="6">
        <f t="array" aca="1" ref="D85:H85" ca="1">OFFSET(iris!$A$1,Solver!$B85,0,1,5)</f>
        <v>6.9</v>
      </c>
      <c r="E85" s="6">
        <f ca="1"/>
        <v>3.2</v>
      </c>
      <c r="F85" s="6">
        <f ca="1"/>
        <v>5.7</v>
      </c>
      <c r="G85" s="7">
        <f ca="1"/>
        <v>2.2999999999999998</v>
      </c>
      <c r="H85" s="11" t="str">
        <f ca="1"/>
        <v>Virginica</v>
      </c>
      <c r="I85" s="5">
        <f t="shared" ca="1" si="28"/>
        <v>7.1000000000000005</v>
      </c>
      <c r="J85" s="7">
        <f t="shared" ca="1" si="17"/>
        <v>8</v>
      </c>
      <c r="K85" s="11">
        <v>0</v>
      </c>
      <c r="L85" s="12">
        <v>0</v>
      </c>
      <c r="M85" s="12">
        <v>1</v>
      </c>
      <c r="N85" s="13"/>
      <c r="O85" s="6">
        <f ca="1"/>
        <v>-19.369226029390205</v>
      </c>
      <c r="P85" s="6">
        <f ca="1"/>
        <v>2.6883360521132023</v>
      </c>
      <c r="Q85" s="5">
        <f t="shared" ca="1" si="18"/>
        <v>3.8730402916116613E-9</v>
      </c>
      <c r="R85" s="7">
        <f t="shared" ca="1" si="19"/>
        <v>0.93633486257751952</v>
      </c>
      <c r="S85" s="12"/>
      <c r="T85" s="21">
        <v>1</v>
      </c>
      <c r="U85" s="21">
        <f t="shared" ca="1" si="20"/>
        <v>3.8730402916116613E-9</v>
      </c>
      <c r="V85" s="27">
        <f t="shared" ca="1" si="21"/>
        <v>0.93633486257751952</v>
      </c>
      <c r="W85" s="12"/>
      <c r="Y85" s="35">
        <f ca="1"/>
        <v>-54.191308228679489</v>
      </c>
      <c r="Z85" s="36">
        <f ca="1"/>
        <v>-4.3665991945594556</v>
      </c>
      <c r="AA85" s="37">
        <f ca="1"/>
        <v>67.036545161194567</v>
      </c>
      <c r="AB85" s="12"/>
      <c r="AC85" s="51">
        <f t="shared" ca="1" si="22"/>
        <v>2.9175201833319944E-24</v>
      </c>
      <c r="AD85" s="52">
        <f t="shared" ca="1" si="23"/>
        <v>1.2535211996864831E-2</v>
      </c>
      <c r="AE85" s="53">
        <f t="shared" ca="1" si="24"/>
        <v>1</v>
      </c>
      <c r="AF85" s="12"/>
      <c r="AG85" s="11">
        <f t="shared" ca="1" si="25"/>
        <v>8.5119240201495538E-48</v>
      </c>
      <c r="AH85" s="12">
        <f t="shared" ca="1" si="26"/>
        <v>1.5713153980634399E-4</v>
      </c>
      <c r="AI85" s="13">
        <f t="shared" ca="1" si="27"/>
        <v>0</v>
      </c>
    </row>
    <row r="86" spans="1:35">
      <c r="A86" s="5">
        <f t="shared" ca="1" si="16"/>
        <v>128</v>
      </c>
      <c r="B86" s="6">
        <v>140</v>
      </c>
      <c r="C86" s="5">
        <v>1</v>
      </c>
      <c r="D86" s="6">
        <f t="array" aca="1" ref="D86:H86" ca="1">OFFSET(iris!$A$1,Solver!$B86,0,1,5)</f>
        <v>6.9</v>
      </c>
      <c r="E86" s="6">
        <f ca="1"/>
        <v>3.1</v>
      </c>
      <c r="F86" s="6">
        <f ca="1"/>
        <v>5.4</v>
      </c>
      <c r="G86" s="7">
        <f ca="1"/>
        <v>2.1</v>
      </c>
      <c r="H86" s="11" t="str">
        <f ca="1"/>
        <v>Virginica</v>
      </c>
      <c r="I86" s="5">
        <f t="shared" ca="1" si="28"/>
        <v>7.1000000000000014</v>
      </c>
      <c r="J86" s="7">
        <f t="shared" ca="1" si="17"/>
        <v>7.5</v>
      </c>
      <c r="K86" s="11">
        <v>0</v>
      </c>
      <c r="L86" s="12">
        <v>0</v>
      </c>
      <c r="M86" s="12">
        <v>1</v>
      </c>
      <c r="N86" s="13"/>
      <c r="O86" s="6">
        <f ca="1"/>
        <v>-11.66015123370606</v>
      </c>
      <c r="P86" s="6">
        <f ca="1"/>
        <v>2.2180924178620893</v>
      </c>
      <c r="Q86" s="5">
        <f t="shared" ca="1" si="18"/>
        <v>8.6309164529025939E-6</v>
      </c>
      <c r="R86" s="7">
        <f t="shared" ca="1" si="19"/>
        <v>0.90186249158906817</v>
      </c>
      <c r="S86" s="12"/>
      <c r="T86" s="21">
        <v>1</v>
      </c>
      <c r="U86" s="21">
        <f t="shared" ca="1" si="20"/>
        <v>8.6309164529025939E-6</v>
      </c>
      <c r="V86" s="27">
        <f t="shared" ca="1" si="21"/>
        <v>0.90186249158906817</v>
      </c>
      <c r="W86" s="12"/>
      <c r="Y86" s="35">
        <f ca="1"/>
        <v>-51.976195733104291</v>
      </c>
      <c r="Z86" s="36">
        <f ca="1"/>
        <v>-5.7633379767789421</v>
      </c>
      <c r="AA86" s="37">
        <f ca="1"/>
        <v>63.684095107162435</v>
      </c>
      <c r="AB86" s="12"/>
      <c r="AC86" s="51">
        <f t="shared" ca="1" si="22"/>
        <v>2.6731603008795491E-23</v>
      </c>
      <c r="AD86" s="52">
        <f t="shared" ca="1" si="23"/>
        <v>3.1307782406233011E-3</v>
      </c>
      <c r="AE86" s="53">
        <f t="shared" ca="1" si="24"/>
        <v>1</v>
      </c>
      <c r="AF86" s="12"/>
      <c r="AG86" s="11">
        <f t="shared" ca="1" si="25"/>
        <v>7.1457859941984412E-46</v>
      </c>
      <c r="AH86" s="12">
        <f t="shared" ca="1" si="26"/>
        <v>9.8017723919603323E-6</v>
      </c>
      <c r="AI86" s="13">
        <f t="shared" ca="1" si="27"/>
        <v>0</v>
      </c>
    </row>
    <row r="87" spans="1:35" ht="16" thickBot="1">
      <c r="A87" s="8">
        <f t="shared" ca="1" si="16"/>
        <v>137</v>
      </c>
      <c r="B87" s="9">
        <v>115</v>
      </c>
      <c r="C87" s="8">
        <v>1</v>
      </c>
      <c r="D87" s="9">
        <f t="array" aca="1" ref="D87:H87" ca="1">OFFSET(iris!$A$1,Solver!$B87,0,1,5)</f>
        <v>5.8</v>
      </c>
      <c r="E87" s="9">
        <f ca="1"/>
        <v>2.8</v>
      </c>
      <c r="F87" s="9">
        <f ca="1"/>
        <v>5.0999999999999996</v>
      </c>
      <c r="G87" s="10">
        <f ca="1"/>
        <v>2.4</v>
      </c>
      <c r="H87" s="14" t="str">
        <f ca="1"/>
        <v>Virginica</v>
      </c>
      <c r="I87" s="8">
        <f t="shared" ca="1" si="28"/>
        <v>5.6999999999999993</v>
      </c>
      <c r="J87" s="10">
        <f t="shared" ca="1" si="17"/>
        <v>7.5</v>
      </c>
      <c r="K87" s="14">
        <v>0</v>
      </c>
      <c r="L87" s="15">
        <v>0</v>
      </c>
      <c r="M87" s="15">
        <v>1</v>
      </c>
      <c r="N87" s="16"/>
      <c r="O87" s="9">
        <f ca="1"/>
        <v>-22.228312400595719</v>
      </c>
      <c r="P87" s="9">
        <f ca="1"/>
        <v>3.021206036265859</v>
      </c>
      <c r="Q87" s="8">
        <f t="shared" ca="1" si="18"/>
        <v>2.2200695608793428E-10</v>
      </c>
      <c r="R87" s="10">
        <f t="shared" ca="1" si="19"/>
        <v>0.95352300250080269</v>
      </c>
      <c r="S87" s="15"/>
      <c r="T87" s="28">
        <v>1</v>
      </c>
      <c r="U87" s="28">
        <f t="shared" ca="1" si="20"/>
        <v>2.2200695608793428E-10</v>
      </c>
      <c r="V87" s="29">
        <f t="shared" ca="1" si="21"/>
        <v>0.95352300250080269</v>
      </c>
      <c r="W87" s="15"/>
      <c r="X87" s="15"/>
      <c r="Y87" s="38">
        <f ca="1"/>
        <v>-55.295642345656617</v>
      </c>
      <c r="Z87" s="39">
        <f ca="1"/>
        <v>-3.6700215852908187</v>
      </c>
      <c r="AA87" s="40">
        <f ca="1"/>
        <v>68.706923514802043</v>
      </c>
      <c r="AB87" s="15"/>
      <c r="AC87" s="54">
        <f t="shared" ca="1" si="22"/>
        <v>9.6695810053601842E-25</v>
      </c>
      <c r="AD87" s="55">
        <f t="shared" ca="1" si="23"/>
        <v>2.4843021213719684E-2</v>
      </c>
      <c r="AE87" s="56">
        <f t="shared" ca="1" si="24"/>
        <v>1</v>
      </c>
      <c r="AF87" s="15"/>
      <c r="AG87" s="14">
        <f t="shared" ca="1" si="25"/>
        <v>9.350079681922247E-49</v>
      </c>
      <c r="AH87" s="15">
        <f t="shared" ca="1" si="26"/>
        <v>6.1717570302532629E-4</v>
      </c>
      <c r="AI87" s="16">
        <f t="shared" ca="1" si="27"/>
        <v>0</v>
      </c>
    </row>
  </sheetData>
  <mergeCells count="9">
    <mergeCell ref="AG12:AI12"/>
    <mergeCell ref="I12:J12"/>
    <mergeCell ref="K12:M12"/>
    <mergeCell ref="AC12:AE12"/>
    <mergeCell ref="T11:V11"/>
    <mergeCell ref="Y11:AA11"/>
    <mergeCell ref="O12:P12"/>
    <mergeCell ref="Q12:R12"/>
    <mergeCell ref="AC11:AE1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394D5-E599-4F0C-986F-CCD3262D9BA8}">
  <dimension ref="A1:BU107"/>
  <sheetViews>
    <sheetView topLeftCell="J1" zoomScaleNormal="100" workbookViewId="0">
      <selection activeCell="Q12" sqref="Q12:R12"/>
    </sheetView>
  </sheetViews>
  <sheetFormatPr baseColWidth="10" defaultColWidth="8.83203125" defaultRowHeight="15"/>
  <cols>
    <col min="3" max="3" width="10.5" bestFit="1" customWidth="1"/>
    <col min="7" max="8" width="10" bestFit="1" customWidth="1"/>
    <col min="9" max="10" width="10" style="1" customWidth="1"/>
    <col min="11" max="13" width="8.5" bestFit="1" customWidth="1"/>
    <col min="14" max="14" width="3.1640625" customWidth="1"/>
    <col min="21" max="21" width="12" bestFit="1" customWidth="1"/>
    <col min="23" max="23" width="9.1640625" style="12"/>
    <col min="25" max="25" width="12" bestFit="1" customWidth="1"/>
    <col min="37" max="37" width="9.5" bestFit="1" customWidth="1"/>
    <col min="38" max="58" width="9.5" customWidth="1"/>
  </cols>
  <sheetData>
    <row r="1" spans="1:73" ht="16" thickBot="1">
      <c r="A1" s="71" t="s">
        <v>9</v>
      </c>
      <c r="B1" s="72" t="s">
        <v>12</v>
      </c>
      <c r="C1" s="72" t="s">
        <v>13</v>
      </c>
      <c r="D1" s="72" t="s">
        <v>14</v>
      </c>
      <c r="E1" s="72" t="s">
        <v>15</v>
      </c>
      <c r="F1" s="73" t="s">
        <v>16</v>
      </c>
      <c r="H1" s="71" t="s">
        <v>9</v>
      </c>
      <c r="I1" s="72" t="s">
        <v>12</v>
      </c>
      <c r="J1" s="72" t="s">
        <v>13</v>
      </c>
      <c r="K1" s="72" t="s">
        <v>14</v>
      </c>
      <c r="L1" s="72" t="s">
        <v>15</v>
      </c>
      <c r="M1" s="73" t="s">
        <v>16</v>
      </c>
      <c r="N1" s="89"/>
      <c r="O1" s="150" t="s">
        <v>48</v>
      </c>
      <c r="P1" s="151"/>
      <c r="Q1" s="151"/>
      <c r="R1" s="151"/>
      <c r="S1" s="152"/>
      <c r="V1" s="153" t="s">
        <v>62</v>
      </c>
      <c r="W1" s="153"/>
      <c r="X1" s="153"/>
      <c r="Y1" s="153"/>
      <c r="Z1" s="153"/>
      <c r="AK1" s="12"/>
    </row>
    <row r="2" spans="1:73">
      <c r="A2" s="74" t="s">
        <v>10</v>
      </c>
      <c r="B2" s="86">
        <f ca="1">I2-O2*$T$7</f>
        <v>4.9338160159942932</v>
      </c>
      <c r="C2" s="86">
        <f t="shared" ref="C2:F2" ca="1" si="0">J2-P2*$T$7</f>
        <v>0.3664565142783881</v>
      </c>
      <c r="D2" s="86">
        <f t="shared" ca="1" si="0"/>
        <v>0.75704865476351746</v>
      </c>
      <c r="E2" s="86">
        <f t="shared" ca="1" si="0"/>
        <v>-1.468254225289489</v>
      </c>
      <c r="F2" s="86">
        <f t="shared" ca="1" si="0"/>
        <v>-1.1607444791418917</v>
      </c>
      <c r="H2" s="74" t="s">
        <v>10</v>
      </c>
      <c r="I2" s="109">
        <f t="array" aca="1" ref="I2:M3" ca="1">L1w_B</f>
        <v>4.9338160159942932</v>
      </c>
      <c r="J2" s="110">
        <f ca="1"/>
        <v>0.3664565142783881</v>
      </c>
      <c r="K2" s="110">
        <f ca="1"/>
        <v>0.75704865476351746</v>
      </c>
      <c r="L2" s="110">
        <f ca="1"/>
        <v>-1.468254225289489</v>
      </c>
      <c r="M2" s="111">
        <f ca="1"/>
        <v>-1.1607444791418917</v>
      </c>
      <c r="N2" s="90"/>
      <c r="O2" s="97">
        <f ca="1">-Z9</f>
        <v>6.4433471928860453E-2</v>
      </c>
      <c r="P2" s="98">
        <f t="shared" ref="P2:S2" ca="1" si="1">-AA9</f>
        <v>-0.10968323698717881</v>
      </c>
      <c r="Q2" s="98">
        <f t="shared" ca="1" si="1"/>
        <v>-0.38325865543476473</v>
      </c>
      <c r="R2" s="98">
        <f t="shared" ca="1" si="1"/>
        <v>0.33304732259024722</v>
      </c>
      <c r="S2" s="99">
        <f t="shared" ca="1" si="1"/>
        <v>0.13450225738797181</v>
      </c>
      <c r="U2" s="4"/>
      <c r="V2" s="86">
        <v>5</v>
      </c>
      <c r="W2" s="86">
        <v>0</v>
      </c>
      <c r="X2" s="86">
        <v>0</v>
      </c>
      <c r="Y2" s="86">
        <v>-1</v>
      </c>
      <c r="Z2" s="86">
        <v>-1</v>
      </c>
      <c r="AK2" s="12"/>
    </row>
    <row r="3" spans="1:73" ht="16" thickBot="1">
      <c r="A3" s="75" t="s">
        <v>11</v>
      </c>
      <c r="B3" s="86">
        <f ca="1">I3-O3*$T$7</f>
        <v>-5.0000936023524059</v>
      </c>
      <c r="C3" s="86">
        <f t="shared" ref="C3" ca="1" si="2">J3-P3*$T$7</f>
        <v>1.0475177375922593</v>
      </c>
      <c r="D3" s="86">
        <f t="shared" ref="D3" ca="1" si="3">K3-Q3*$T$7</f>
        <v>-1.0348060761086635</v>
      </c>
      <c r="E3" s="86">
        <f t="shared" ref="E3" ca="1" si="4">L3-R3*$T$7</f>
        <v>1.3850070071872398</v>
      </c>
      <c r="F3" s="86">
        <f t="shared" ref="F3" ca="1" si="5">M3-S3*$T$7</f>
        <v>-0.81557873918639201</v>
      </c>
      <c r="H3" s="75" t="s">
        <v>11</v>
      </c>
      <c r="I3" s="112">
        <f ca="1"/>
        <v>-5.0000919542732882</v>
      </c>
      <c r="J3" s="113">
        <f ca="1"/>
        <v>1.0475248834558353</v>
      </c>
      <c r="K3" s="113">
        <f ca="1"/>
        <v>-1.0348002647620125</v>
      </c>
      <c r="L3" s="113">
        <f ca="1"/>
        <v>1.3849944969453833</v>
      </c>
      <c r="M3" s="114">
        <f ca="1"/>
        <v>-0.81558620875753418</v>
      </c>
      <c r="N3" s="90"/>
      <c r="O3" s="100">
        <f ca="1">-AE9</f>
        <v>1.6480355340016985E-2</v>
      </c>
      <c r="P3" s="101">
        <f t="shared" ref="P3:S3" ca="1" si="6">-AF9</f>
        <v>7.1456447955941402E-2</v>
      </c>
      <c r="Q3" s="101">
        <f t="shared" ca="1" si="6"/>
        <v>5.8110200442516552E-2</v>
      </c>
      <c r="R3" s="101">
        <f t="shared" ca="1" si="6"/>
        <v>-0.1250928291291471</v>
      </c>
      <c r="S3" s="102">
        <f t="shared" ca="1" si="6"/>
        <v>-7.4690792283171575E-2</v>
      </c>
      <c r="U3" s="4"/>
      <c r="V3" s="86">
        <v>-5</v>
      </c>
      <c r="W3" s="86">
        <v>1</v>
      </c>
      <c r="X3" s="86">
        <v>-1</v>
      </c>
      <c r="Y3" s="86">
        <v>1</v>
      </c>
      <c r="Z3" s="86">
        <v>-1</v>
      </c>
      <c r="AK3" s="12"/>
    </row>
    <row r="4" spans="1:73">
      <c r="H4" s="91"/>
      <c r="I4" s="91"/>
      <c r="J4" s="91"/>
      <c r="K4" s="91"/>
      <c r="L4" s="91"/>
      <c r="M4" s="91"/>
      <c r="N4" s="91"/>
      <c r="Q4" s="1"/>
      <c r="R4" s="1"/>
      <c r="V4" s="85"/>
      <c r="W4" s="85"/>
      <c r="X4" s="85"/>
      <c r="Y4" s="85"/>
      <c r="Z4" s="85"/>
      <c r="AK4" s="12"/>
    </row>
    <row r="5" spans="1:73" ht="16" thickBot="1">
      <c r="I5"/>
      <c r="J5"/>
      <c r="Q5" s="1"/>
      <c r="R5" s="1"/>
      <c r="V5" s="91"/>
      <c r="W5" s="91"/>
      <c r="X5" s="91"/>
      <c r="Y5" s="91"/>
      <c r="Z5" s="91"/>
      <c r="AK5" s="12"/>
      <c r="BJ5" t="s">
        <v>69</v>
      </c>
    </row>
    <row r="6" spans="1:73" ht="16" thickBot="1">
      <c r="A6" s="66" t="s">
        <v>17</v>
      </c>
      <c r="B6" s="67" t="s">
        <v>12</v>
      </c>
      <c r="C6" s="67" t="s">
        <v>13</v>
      </c>
      <c r="D6" s="68" t="s">
        <v>14</v>
      </c>
      <c r="H6" s="66" t="s">
        <v>17</v>
      </c>
      <c r="I6" s="67" t="s">
        <v>49</v>
      </c>
      <c r="J6" s="67" t="s">
        <v>50</v>
      </c>
      <c r="K6" s="68" t="s">
        <v>51</v>
      </c>
      <c r="O6" s="150" t="s">
        <v>48</v>
      </c>
      <c r="P6" s="151"/>
      <c r="Q6" s="152"/>
      <c r="R6" s="1"/>
      <c r="S6" s="107" t="s">
        <v>30</v>
      </c>
      <c r="T6" s="106">
        <f ca="1">SUM(BS13:BU87)</f>
        <v>1.4904881321912993</v>
      </c>
      <c r="U6" s="4"/>
      <c r="V6" s="91"/>
      <c r="W6" s="91"/>
      <c r="X6" s="91"/>
      <c r="Y6" s="91"/>
      <c r="Z6" s="91"/>
      <c r="AK6" s="12"/>
      <c r="BJ6" t="s">
        <v>70</v>
      </c>
    </row>
    <row r="7" spans="1:73" ht="16" thickBot="1">
      <c r="A7" s="69" t="s">
        <v>10</v>
      </c>
      <c r="B7" s="87">
        <f ca="1">I7-O7*$T$8</f>
        <v>-1.0507351762600756</v>
      </c>
      <c r="C7" s="87">
        <f t="shared" ref="C7:D7" ca="1" si="7">J7-P7*$T$8</f>
        <v>8.5668497419032601</v>
      </c>
      <c r="D7" s="87">
        <f t="shared" ca="1" si="7"/>
        <v>-12.339120344385165</v>
      </c>
      <c r="H7" s="69" t="s">
        <v>10</v>
      </c>
      <c r="I7" s="44">
        <f t="array" aca="1" ref="I7:K9" ca="1">L2w_B</f>
        <v>-1.0507351762600756</v>
      </c>
      <c r="J7" s="45">
        <f ca="1"/>
        <v>8.5668497419032601</v>
      </c>
      <c r="K7" s="46">
        <f ca="1"/>
        <v>-12.339120344385165</v>
      </c>
      <c r="O7" s="103">
        <f ca="1">-BI9</f>
        <v>-1.8240316248823646E-5</v>
      </c>
      <c r="P7" s="104">
        <f ca="1">-BJ9</f>
        <v>-1.972589627957418E-4</v>
      </c>
      <c r="Q7" s="105">
        <f ca="1">-BK9</f>
        <v>1.2101307464640789E-3</v>
      </c>
      <c r="R7" s="1"/>
      <c r="S7" s="108" t="s">
        <v>63</v>
      </c>
      <c r="T7" s="125">
        <v>1E-4</v>
      </c>
      <c r="U7" s="4"/>
      <c r="V7" s="87">
        <v>0</v>
      </c>
      <c r="W7" s="87">
        <v>1</v>
      </c>
      <c r="X7" s="87">
        <v>0</v>
      </c>
      <c r="Y7" s="91"/>
      <c r="Z7" s="91"/>
      <c r="AA7" s="1"/>
      <c r="AB7" s="1"/>
      <c r="AC7" s="1"/>
      <c r="AD7" s="1"/>
      <c r="AE7" s="1"/>
      <c r="AF7" s="1"/>
      <c r="AG7" s="1"/>
      <c r="AH7" s="1"/>
      <c r="AI7" s="1"/>
      <c r="AJ7" s="1"/>
      <c r="AK7" s="12"/>
      <c r="AS7" s="77"/>
      <c r="AT7" s="77"/>
      <c r="AU7" s="77"/>
      <c r="AV7" s="77"/>
      <c r="AW7" s="77"/>
      <c r="AX7" s="77"/>
      <c r="AY7" s="77"/>
      <c r="AZ7" s="77"/>
      <c r="BA7" s="77"/>
      <c r="BB7" s="77"/>
      <c r="BC7" s="77"/>
      <c r="BD7" s="77"/>
      <c r="BE7" s="77"/>
      <c r="BF7" s="77"/>
      <c r="BG7" s="77"/>
      <c r="BH7" s="77"/>
      <c r="BI7" s="77"/>
      <c r="BJ7" s="77"/>
      <c r="BK7" s="77"/>
      <c r="BL7" s="77"/>
      <c r="BM7" s="77"/>
      <c r="BN7" s="77"/>
    </row>
    <row r="8" spans="1:73" ht="16" thickBot="1">
      <c r="A8" s="69" t="s">
        <v>11</v>
      </c>
      <c r="B8" s="87">
        <f t="shared" ref="B8:B9" ca="1" si="8">I8-O8*$T$8</f>
        <v>-29.014013818385287</v>
      </c>
      <c r="C8" s="87">
        <f t="shared" ref="C8:C9" ca="1" si="9">J8-P8*$T$8</f>
        <v>21.216378483432393</v>
      </c>
      <c r="D8" s="87">
        <f t="shared" ref="D8:D9" ca="1" si="10">K8-Q8*$T$8</f>
        <v>17.234003252997539</v>
      </c>
      <c r="H8" s="69" t="s">
        <v>11</v>
      </c>
      <c r="I8" s="35">
        <f ca="1"/>
        <v>-29.013405656173852</v>
      </c>
      <c r="J8" s="115">
        <f ca="1"/>
        <v>21.215782435967689</v>
      </c>
      <c r="K8" s="37">
        <f ca="1"/>
        <v>17.233661020515889</v>
      </c>
      <c r="O8" s="103">
        <f ca="1">-BL9</f>
        <v>6.0812982982580647E-3</v>
      </c>
      <c r="P8" s="104">
        <f ca="1">-BM9</f>
        <v>-5.9602651765628097E-3</v>
      </c>
      <c r="Q8" s="105">
        <f ca="1">-BN9</f>
        <v>-3.4222082916988152E-3</v>
      </c>
      <c r="R8" s="1"/>
      <c r="S8" s="107" t="s">
        <v>64</v>
      </c>
      <c r="T8" s="126">
        <v>0.1</v>
      </c>
      <c r="U8" s="4"/>
      <c r="V8" s="87">
        <v>0</v>
      </c>
      <c r="W8" s="87">
        <v>-1</v>
      </c>
      <c r="X8" s="87">
        <v>-1</v>
      </c>
      <c r="Y8" s="91"/>
      <c r="Z8" s="91"/>
      <c r="AK8" s="12"/>
    </row>
    <row r="9" spans="1:73" ht="16" thickBot="1">
      <c r="A9" s="70" t="s">
        <v>18</v>
      </c>
      <c r="B9" s="87">
        <f t="shared" ca="1" si="8"/>
        <v>10.424388000915759</v>
      </c>
      <c r="C9" s="87">
        <f t="shared" ca="1" si="9"/>
        <v>-28.608666870010783</v>
      </c>
      <c r="D9" s="87">
        <f t="shared" ca="1" si="10"/>
        <v>6.1230361654141197</v>
      </c>
      <c r="H9" s="70" t="s">
        <v>18</v>
      </c>
      <c r="I9" s="38">
        <f ca="1"/>
        <v>10.424098991675233</v>
      </c>
      <c r="J9" s="116">
        <f ca="1"/>
        <v>-28.607673355284579</v>
      </c>
      <c r="K9" s="40">
        <f ca="1"/>
        <v>6.1228634997144686</v>
      </c>
      <c r="O9" s="100">
        <f ca="1">-BO9</f>
        <v>-2.8898171284510751E-3</v>
      </c>
      <c r="P9" s="101">
        <f ca="1">-BP9</f>
        <v>9.9348297160644881E-3</v>
      </c>
      <c r="Q9" s="102">
        <f ca="1">-BQ9</f>
        <v>-1.7266598369880964E-3</v>
      </c>
      <c r="R9" s="1"/>
      <c r="V9" s="87">
        <v>0</v>
      </c>
      <c r="W9" s="87">
        <v>0</v>
      </c>
      <c r="X9" s="87">
        <v>1</v>
      </c>
      <c r="Y9" s="91"/>
      <c r="Z9" s="84">
        <f ca="1">SUM(Z13:Z87)</f>
        <v>-6.4426802733110897E-2</v>
      </c>
      <c r="AA9" s="84">
        <f t="shared" ref="AA9:AI9" ca="1" si="11">SUM(AA13:AA87)</f>
        <v>0.10967521602101474</v>
      </c>
      <c r="AB9" s="84">
        <f t="shared" ca="1" si="11"/>
        <v>0.38322631066381552</v>
      </c>
      <c r="AC9" s="84">
        <f t="shared" ca="1" si="11"/>
        <v>-0.33302119350276221</v>
      </c>
      <c r="AD9" s="84">
        <f t="shared" ca="1" si="11"/>
        <v>-0.13450188381611655</v>
      </c>
      <c r="AE9" s="84">
        <f t="shared" ca="1" si="11"/>
        <v>-1.6479919560620102E-2</v>
      </c>
      <c r="AF9" s="84">
        <f t="shared" ca="1" si="11"/>
        <v>-7.1454260259951621E-2</v>
      </c>
      <c r="AG9" s="84">
        <f t="shared" ca="1" si="11"/>
        <v>-5.8106934899685568E-2</v>
      </c>
      <c r="AH9" s="84">
        <f t="shared" ca="1" si="11"/>
        <v>0.12508324180294461</v>
      </c>
      <c r="AI9" s="84">
        <f t="shared" ca="1" si="11"/>
        <v>7.4685874150145729E-2</v>
      </c>
      <c r="AK9" s="12"/>
      <c r="BI9" s="84">
        <f t="shared" ref="BI9:BQ9" ca="1" si="12">SUM(BI13:BI87)</f>
        <v>1.8212374299468967E-5</v>
      </c>
      <c r="BJ9" s="84">
        <f t="shared" ca="1" si="12"/>
        <v>1.9720402006244577E-4</v>
      </c>
      <c r="BK9" s="84">
        <f t="shared" ca="1" si="12"/>
        <v>-1.209987311564926E-3</v>
      </c>
      <c r="BL9" s="84">
        <f t="shared" ca="1" si="12"/>
        <v>-6.0809745827496587E-3</v>
      </c>
      <c r="BM9" s="84">
        <f t="shared" ca="1" si="12"/>
        <v>5.9600557721325173E-3</v>
      </c>
      <c r="BN9" s="84">
        <f t="shared" ca="1" si="12"/>
        <v>3.4220917848013753E-3</v>
      </c>
      <c r="BO9" s="84">
        <f t="shared" ca="1" si="12"/>
        <v>2.8895419003653355E-3</v>
      </c>
      <c r="BP9" s="84">
        <f t="shared" ca="1" si="12"/>
        <v>-9.9345121244818722E-3</v>
      </c>
      <c r="BQ9" s="84">
        <f t="shared" ca="1" si="12"/>
        <v>1.7266626532541041E-3</v>
      </c>
    </row>
    <row r="10" spans="1:73" ht="16" thickBot="1"/>
    <row r="11" spans="1:73" ht="16" thickBot="1">
      <c r="Z11" s="155" t="s">
        <v>61</v>
      </c>
      <c r="AA11" s="145"/>
      <c r="AB11" s="145"/>
      <c r="AC11" s="145"/>
      <c r="AD11" s="145"/>
      <c r="AE11" s="145"/>
      <c r="AF11" s="145"/>
      <c r="AG11" s="145"/>
      <c r="AH11" s="145"/>
      <c r="AI11" s="146"/>
      <c r="AK11" s="137" t="s">
        <v>9</v>
      </c>
      <c r="AL11" s="138"/>
      <c r="AM11" s="139"/>
      <c r="AO11" s="140" t="s">
        <v>29</v>
      </c>
      <c r="AP11" s="141"/>
      <c r="AQ11" s="142"/>
      <c r="AS11" s="147" t="s">
        <v>34</v>
      </c>
      <c r="AT11" s="148"/>
      <c r="AU11" s="149"/>
      <c r="AW11" s="155" t="s">
        <v>38</v>
      </c>
      <c r="AX11" s="145"/>
      <c r="AY11" s="146"/>
      <c r="AZ11" s="96"/>
      <c r="BA11" s="155" t="s">
        <v>54</v>
      </c>
      <c r="BB11" s="145"/>
      <c r="BC11" s="146"/>
      <c r="BD11" s="96"/>
      <c r="BE11" s="155" t="s">
        <v>53</v>
      </c>
      <c r="BF11" s="145"/>
      <c r="BG11" s="146"/>
      <c r="BI11" s="155" t="s">
        <v>52</v>
      </c>
      <c r="BJ11" s="145"/>
      <c r="BK11" s="145"/>
      <c r="BL11" s="145"/>
      <c r="BM11" s="145"/>
      <c r="BN11" s="145"/>
      <c r="BO11" s="145"/>
      <c r="BP11" s="145"/>
      <c r="BQ11" s="146"/>
      <c r="BS11" s="57"/>
      <c r="BT11" s="58"/>
      <c r="BU11" s="49"/>
    </row>
    <row r="12" spans="1:73" ht="16" thickBot="1">
      <c r="A12" s="64" t="s">
        <v>19</v>
      </c>
      <c r="B12" s="65" t="s">
        <v>31</v>
      </c>
      <c r="C12" s="17" t="s">
        <v>12</v>
      </c>
      <c r="D12" s="42" t="s">
        <v>20</v>
      </c>
      <c r="E12" s="42" t="s">
        <v>21</v>
      </c>
      <c r="F12" s="42" t="s">
        <v>22</v>
      </c>
      <c r="G12" s="19" t="s">
        <v>23</v>
      </c>
      <c r="H12" s="17" t="s">
        <v>24</v>
      </c>
      <c r="I12" s="131" t="s">
        <v>37</v>
      </c>
      <c r="J12" s="132"/>
      <c r="K12" s="133" t="s">
        <v>25</v>
      </c>
      <c r="L12" s="133"/>
      <c r="M12" s="133"/>
      <c r="N12" s="19"/>
      <c r="O12" s="143" t="s">
        <v>32</v>
      </c>
      <c r="P12" s="144"/>
      <c r="Q12" s="145" t="s">
        <v>33</v>
      </c>
      <c r="R12" s="146"/>
      <c r="S12" s="88"/>
      <c r="T12" s="143" t="s">
        <v>55</v>
      </c>
      <c r="U12" s="154"/>
      <c r="W12" s="143" t="s">
        <v>56</v>
      </c>
      <c r="X12" s="154"/>
      <c r="Y12" s="88"/>
      <c r="Z12" s="93" t="s">
        <v>41</v>
      </c>
      <c r="AA12" s="94" t="s">
        <v>39</v>
      </c>
      <c r="AB12" s="94" t="s">
        <v>40</v>
      </c>
      <c r="AC12" s="94" t="s">
        <v>57</v>
      </c>
      <c r="AD12" s="94" t="s">
        <v>58</v>
      </c>
      <c r="AE12" s="94" t="s">
        <v>42</v>
      </c>
      <c r="AF12" s="94" t="s">
        <v>43</v>
      </c>
      <c r="AG12" s="94" t="s">
        <v>44</v>
      </c>
      <c r="AH12" s="94" t="s">
        <v>59</v>
      </c>
      <c r="AI12" s="95" t="s">
        <v>60</v>
      </c>
      <c r="AJ12" s="88"/>
      <c r="AK12" s="25" t="s">
        <v>12</v>
      </c>
      <c r="AL12" s="25" t="s">
        <v>26</v>
      </c>
      <c r="AM12" s="26" t="s">
        <v>27</v>
      </c>
      <c r="AO12" s="32" t="s">
        <v>26</v>
      </c>
      <c r="AP12" s="33" t="s">
        <v>27</v>
      </c>
      <c r="AQ12" s="34" t="s">
        <v>28</v>
      </c>
      <c r="AS12" s="134" t="s">
        <v>35</v>
      </c>
      <c r="AT12" s="135"/>
      <c r="AU12" s="136"/>
      <c r="AV12" s="6"/>
      <c r="AW12" s="93"/>
      <c r="AX12" s="94"/>
      <c r="AY12" s="95"/>
      <c r="AZ12" s="88"/>
      <c r="BA12" s="93"/>
      <c r="BB12" s="94"/>
      <c r="BC12" s="95"/>
      <c r="BD12" s="88"/>
      <c r="BE12" s="93"/>
      <c r="BF12" s="94"/>
      <c r="BG12" s="95"/>
      <c r="BH12" s="6"/>
      <c r="BI12" s="8" t="s">
        <v>41</v>
      </c>
      <c r="BJ12" s="9" t="s">
        <v>39</v>
      </c>
      <c r="BK12" s="9" t="s">
        <v>40</v>
      </c>
      <c r="BL12" s="9" t="s">
        <v>42</v>
      </c>
      <c r="BM12" s="9" t="s">
        <v>43</v>
      </c>
      <c r="BN12" s="9" t="s">
        <v>44</v>
      </c>
      <c r="BO12" s="9" t="s">
        <v>45</v>
      </c>
      <c r="BP12" s="9" t="s">
        <v>46</v>
      </c>
      <c r="BQ12" s="10" t="s">
        <v>47</v>
      </c>
      <c r="BR12" s="6"/>
      <c r="BS12" s="128" t="s">
        <v>36</v>
      </c>
      <c r="BT12" s="129"/>
      <c r="BU12" s="130"/>
    </row>
    <row r="13" spans="1:73">
      <c r="A13" s="1">
        <f ca="1">RANDBETWEEN(1,50)</f>
        <v>45</v>
      </c>
      <c r="B13" s="1">
        <v>10</v>
      </c>
      <c r="C13" s="5">
        <v>1</v>
      </c>
      <c r="D13" s="6">
        <f t="array" aca="1" ref="D13:H13" ca="1">OFFSET(iris!$A$1,Solver!$B13,0,1,5)</f>
        <v>4.9000000000000004</v>
      </c>
      <c r="E13" s="6">
        <f ca="1"/>
        <v>3.1</v>
      </c>
      <c r="F13" s="6">
        <f ca="1"/>
        <v>1.5</v>
      </c>
      <c r="G13" s="7">
        <f ca="1"/>
        <v>0.1</v>
      </c>
      <c r="H13" s="11" t="str">
        <f ca="1"/>
        <v>Setosa</v>
      </c>
      <c r="I13" s="47">
        <f ca="1">+D13-E13+F13-G13</f>
        <v>3.2</v>
      </c>
      <c r="J13" s="50">
        <f ca="1">F13+G13</f>
        <v>1.6</v>
      </c>
      <c r="K13" s="57">
        <v>1</v>
      </c>
      <c r="L13" s="58">
        <v>0</v>
      </c>
      <c r="M13" s="58">
        <v>0</v>
      </c>
      <c r="N13" s="49"/>
      <c r="O13" s="48">
        <f t="array" aca="1" ref="O13:P87" ca="1">MMULT(XPRIME,TRANSPOSE(L1w_B))</f>
        <v>6.7578479798768765</v>
      </c>
      <c r="P13" s="48">
        <f ca="1"/>
        <v>-1.0792028872249715</v>
      </c>
      <c r="Q13" s="47">
        <f ca="1">1/(1+EXP(-O13))</f>
        <v>0.99883962149786132</v>
      </c>
      <c r="R13" s="50">
        <f ca="1">1/(1+EXP(-P13))</f>
        <v>0.25365689249138179</v>
      </c>
      <c r="S13" s="6"/>
      <c r="T13" s="11">
        <f ca="1">EXP(-O13)/(1+EXP(-O13))^2</f>
        <v>1.1590320238703778E-3</v>
      </c>
      <c r="U13" s="92">
        <f ca="1">EXP(-P13)/(1+EXP(-P13))^2</f>
        <v>0.18931507338299738</v>
      </c>
      <c r="V13" s="6"/>
      <c r="W13" s="11">
        <f ca="1">T13*($C$7*BE13+$C$8*BF13+$C$9*BG13)</f>
        <v>-2.1022344989145381E-5</v>
      </c>
      <c r="X13" s="13">
        <f t="shared" ref="X13:X44" ca="1" si="13">U13*($D$7*BE13+$D$8*BF13+$D$9*BG13)</f>
        <v>-3.3455293421505916E-3</v>
      </c>
      <c r="Y13" s="6"/>
      <c r="Z13" s="47">
        <f ca="1">W13</f>
        <v>-2.1022344989145381E-5</v>
      </c>
      <c r="AA13" s="48">
        <f ca="1">W13*D13</f>
        <v>-1.0300949044681237E-4</v>
      </c>
      <c r="AB13" s="48">
        <f ca="1">W13*E13</f>
        <v>-6.5169269466350681E-5</v>
      </c>
      <c r="AC13" s="48">
        <f ca="1">W13*F13</f>
        <v>-3.1533517483718072E-5</v>
      </c>
      <c r="AD13" s="48">
        <f ca="1">W13*G13</f>
        <v>-2.102234498914538E-6</v>
      </c>
      <c r="AE13" s="48">
        <f ca="1">X13</f>
        <v>-3.3455293421505916E-3</v>
      </c>
      <c r="AF13" s="48">
        <f ca="1">X13*D13</f>
        <v>-1.6393093776537901E-2</v>
      </c>
      <c r="AG13" s="48">
        <f ca="1">X13*E13</f>
        <v>-1.0371140960666833E-2</v>
      </c>
      <c r="AH13" s="48">
        <f ca="1">X13*F13</f>
        <v>-5.0182940132258869E-3</v>
      </c>
      <c r="AI13" s="50">
        <f ca="1">X13*G13</f>
        <v>-3.3455293421505916E-4</v>
      </c>
      <c r="AJ13" s="6"/>
      <c r="AK13" s="21">
        <v>1</v>
      </c>
      <c r="AL13" s="21">
        <f t="shared" ref="AL13:AL44" ca="1" si="14">Q13</f>
        <v>0.99883962149786132</v>
      </c>
      <c r="AM13" s="27">
        <f t="shared" ref="AM13:AM44" ca="1" si="15">R13</f>
        <v>0.25365689249138179</v>
      </c>
      <c r="AO13" s="35">
        <f t="array" aca="1" ref="AO13:AQ87" ca="1">MMULT(AK13:AM87,TRANSPOSE(L2w_B))</f>
        <v>4.3762708547376983</v>
      </c>
      <c r="AP13" s="36">
        <f ca="1"/>
        <v>-3.4507306540965841</v>
      </c>
      <c r="AQ13" s="37">
        <f ca="1"/>
        <v>-16.597931660752927</v>
      </c>
      <c r="AS13" s="51">
        <f ca="1">1/(1+EXP(-AO13))</f>
        <v>0.98758394189994114</v>
      </c>
      <c r="AT13" s="52">
        <f t="shared" ref="AT13:AU28" ca="1" si="16">1/(1+EXP(-AP13))</f>
        <v>3.0747077159735847E-2</v>
      </c>
      <c r="AU13" s="53">
        <f t="shared" ca="1" si="16"/>
        <v>6.1888483624067032E-8</v>
      </c>
      <c r="AV13" s="12"/>
      <c r="AW13" s="79">
        <f t="shared" ref="AW13:AW44" ca="1" si="17">(K13-AS13)</f>
        <v>1.2416058100058858E-2</v>
      </c>
      <c r="AX13" s="78">
        <f t="shared" ref="AX13:AX44" ca="1" si="18">(L13-AT13)</f>
        <v>-3.0747077159735847E-2</v>
      </c>
      <c r="AY13" s="80">
        <f t="shared" ref="AY13:AY44" ca="1" si="19">(M13-AU13)</f>
        <v>-6.1888483624067032E-8</v>
      </c>
      <c r="AZ13" s="12"/>
      <c r="BA13" s="11">
        <f ca="1">EXP(-AO13)/(1+EXP(-AO13))^2</f>
        <v>1.2261899601314944E-2</v>
      </c>
      <c r="BB13" s="12">
        <f t="shared" ref="BB13:BC13" ca="1" si="20">EXP(-AP13)/(1+EXP(-AP13))^2</f>
        <v>2.9801694405869095E-2</v>
      </c>
      <c r="BC13" s="13">
        <f t="shared" ca="1" si="20"/>
        <v>6.1888479793882631E-8</v>
      </c>
      <c r="BD13" s="12"/>
      <c r="BE13" s="11">
        <f ca="1">AW13*BA13</f>
        <v>1.5224445786701489E-4</v>
      </c>
      <c r="BF13" s="12">
        <f t="shared" ref="BF13:BG13" ca="1" si="21">AX13*BB13</f>
        <v>-9.1631499738812521E-4</v>
      </c>
      <c r="BG13" s="13">
        <f t="shared" ca="1" si="21"/>
        <v>-3.830184168242109E-15</v>
      </c>
      <c r="BH13" s="12"/>
      <c r="BI13" s="57">
        <f ca="1">BE13</f>
        <v>1.5224445786701489E-4</v>
      </c>
      <c r="BJ13" s="58">
        <f t="shared" ref="BJ13:BJ44" ca="1" si="22">BE13*AL13</f>
        <v>1.5206779667103625E-4</v>
      </c>
      <c r="BK13" s="58">
        <f t="shared" ref="BK13:BK44" ca="1" si="23">BE13*AM13</f>
        <v>3.8617856081582102E-5</v>
      </c>
      <c r="BL13" s="58">
        <f ca="1">BF13</f>
        <v>-9.1631499738812521E-4</v>
      </c>
      <c r="BM13" s="58">
        <f t="shared" ref="BM13:BM44" ca="1" si="24">BF13*AL13</f>
        <v>-9.1525172516396876E-4</v>
      </c>
      <c r="BN13" s="58">
        <f t="shared" ref="BN13:BN44" ca="1" si="25">BF13*AM13</f>
        <v>-2.3242961478072045E-4</v>
      </c>
      <c r="BO13" s="58">
        <f ca="1">BG13</f>
        <v>-3.830184168242109E-15</v>
      </c>
      <c r="BP13" s="58">
        <f t="shared" ref="BP13:BP44" ca="1" si="26">BG13*AL13</f>
        <v>-3.8257397048740487E-15</v>
      </c>
      <c r="BQ13" s="49">
        <f t="shared" ref="BQ13:BQ44" ca="1" si="27">BG13*AM13</f>
        <v>-9.7155261378598123E-16</v>
      </c>
      <c r="BR13" s="12"/>
      <c r="BS13" s="11">
        <f t="shared" ref="BS13:BS44" ca="1" si="28">(K13-AS13)^2</f>
        <v>1.5415849874403717E-4</v>
      </c>
      <c r="BT13" s="12">
        <f t="shared" ref="BT13:BT44" ca="1" si="29">(L13-AT13)^2</f>
        <v>9.4538275386674977E-4</v>
      </c>
      <c r="BU13" s="13">
        <f t="shared" ref="BU13:BU44" ca="1" si="30">(M13-AU13)^2</f>
        <v>3.8301844052864128E-15</v>
      </c>
    </row>
    <row r="14" spans="1:73">
      <c r="A14" s="1">
        <f t="shared" ref="A14:A27" ca="1" si="31">RANDBETWEEN(1,50)</f>
        <v>8</v>
      </c>
      <c r="B14" s="1">
        <v>13</v>
      </c>
      <c r="C14" s="5">
        <v>1</v>
      </c>
      <c r="D14" s="6">
        <f t="array" aca="1" ref="D14:H14" ca="1">OFFSET(iris!$A$1,Solver!$B14,0,1,5)</f>
        <v>4.8</v>
      </c>
      <c r="E14" s="6">
        <f ca="1"/>
        <v>3</v>
      </c>
      <c r="F14" s="6">
        <f ca="1"/>
        <v>1.4</v>
      </c>
      <c r="G14" s="7">
        <f ca="1"/>
        <v>0.1</v>
      </c>
      <c r="H14" s="11" t="str">
        <f ca="1"/>
        <v>Setosa</v>
      </c>
      <c r="I14" s="5">
        <f ca="1">+D14-E14+F14-G14</f>
        <v>3.0999999999999996</v>
      </c>
      <c r="J14" s="7">
        <f t="shared" ref="J14:J77" ca="1" si="32">F14+G14</f>
        <v>1.5</v>
      </c>
      <c r="K14" s="11">
        <v>1</v>
      </c>
      <c r="L14" s="12">
        <v>0</v>
      </c>
      <c r="M14" s="12">
        <v>0</v>
      </c>
      <c r="N14" s="13"/>
      <c r="O14" s="6">
        <f ca="1"/>
        <v>6.7923228855016342</v>
      </c>
      <c r="P14" s="6">
        <f ca="1"/>
        <v>-1.218974754092055</v>
      </c>
      <c r="Q14" s="5">
        <f t="shared" ref="Q14:R77" ca="1" si="33">1/(1+EXP(-O14))</f>
        <v>0.99887889964344134</v>
      </c>
      <c r="R14" s="7">
        <f t="shared" ca="1" si="33"/>
        <v>0.22811692513347587</v>
      </c>
      <c r="S14" s="6"/>
      <c r="T14" s="11">
        <f t="shared" ref="T14:T77" ca="1" si="34">EXP(-O14)/(1+EXP(-O14))^2</f>
        <v>1.1198434905490841E-3</v>
      </c>
      <c r="U14" s="92">
        <f t="shared" ref="U14:U77" ca="1" si="35">EXP(-P14)/(1+EXP(-P14))^2</f>
        <v>0.17607959360112405</v>
      </c>
      <c r="V14" s="12"/>
      <c r="W14" s="11">
        <f t="shared" ref="W14:W77" ca="1" si="36">T14*($C$7*BE14+$C$8*BF14+$C$9*BG14)</f>
        <v>-8.5628467670985103E-6</v>
      </c>
      <c r="X14" s="13">
        <f t="shared" ca="1" si="13"/>
        <v>-1.3717995882752414E-3</v>
      </c>
      <c r="Y14" s="6"/>
      <c r="Z14" s="5">
        <f t="shared" ref="Z14:Z77" ca="1" si="37">W14</f>
        <v>-8.5628467670985103E-6</v>
      </c>
      <c r="AA14" s="6">
        <f t="shared" ref="AA14:AA77" ca="1" si="38">W14*D14</f>
        <v>-4.1101664482072845E-5</v>
      </c>
      <c r="AB14" s="6">
        <f t="shared" ref="AB14:AB77" ca="1" si="39">W14*E14</f>
        <v>-2.5688540301295531E-5</v>
      </c>
      <c r="AC14" s="6">
        <f t="shared" ref="AC14:AC77" ca="1" si="40">W14*F14</f>
        <v>-1.1987985473937914E-5</v>
      </c>
      <c r="AD14" s="6">
        <f t="shared" ref="AD14:AD77" ca="1" si="41">W14*G14</f>
        <v>-8.5628467670985105E-7</v>
      </c>
      <c r="AE14" s="6">
        <f t="shared" ref="AE14:AE77" ca="1" si="42">X14</f>
        <v>-1.3717995882752414E-3</v>
      </c>
      <c r="AF14" s="6">
        <f t="shared" ref="AF14:AF77" ca="1" si="43">X14*D14</f>
        <v>-6.5846380237211581E-3</v>
      </c>
      <c r="AG14" s="6">
        <f t="shared" ref="AG14:AG77" ca="1" si="44">X14*E14</f>
        <v>-4.1153987648257246E-3</v>
      </c>
      <c r="AH14" s="6">
        <f t="shared" ref="AH14:AH77" ca="1" si="45">X14*F14</f>
        <v>-1.9205194235853379E-3</v>
      </c>
      <c r="AI14" s="7">
        <f t="shared" ref="AI14:AI77" ca="1" si="46">X14*G14</f>
        <v>-1.3717995882752416E-4</v>
      </c>
      <c r="AJ14" s="6"/>
      <c r="AK14" s="21">
        <v>1</v>
      </c>
      <c r="AL14" s="21">
        <f t="shared" ca="1" si="14"/>
        <v>0.99887889964344134</v>
      </c>
      <c r="AM14" s="27">
        <f t="shared" ca="1" si="15"/>
        <v>0.22811692513347587</v>
      </c>
      <c r="AO14" s="35">
        <f ca="1"/>
        <v>4.6916706823827337</v>
      </c>
      <c r="AP14" s="36">
        <f ca="1"/>
        <v>-3.8899493071912428</v>
      </c>
      <c r="AQ14" s="37">
        <f ca="1"/>
        <v>-16.755396006735079</v>
      </c>
      <c r="AS14" s="51">
        <f t="shared" ref="AS14:AU77" ca="1" si="47">1/(1+EXP(-AO14))</f>
        <v>0.99091199831749377</v>
      </c>
      <c r="AT14" s="52">
        <f t="shared" ca="1" si="16"/>
        <v>2.0036704374617399E-2</v>
      </c>
      <c r="AU14" s="53">
        <f t="shared" ca="1" si="16"/>
        <v>5.2871782123998995E-8</v>
      </c>
      <c r="AV14" s="12"/>
      <c r="AW14" s="79">
        <f t="shared" ca="1" si="17"/>
        <v>9.0880016825062304E-3</v>
      </c>
      <c r="AX14" s="78">
        <f t="shared" ca="1" si="18"/>
        <v>-2.0036704374617399E-2</v>
      </c>
      <c r="AY14" s="80">
        <f t="shared" ca="1" si="19"/>
        <v>-5.2871782123998995E-8</v>
      </c>
      <c r="AZ14" s="12"/>
      <c r="BA14" s="11">
        <f t="shared" ref="BA14:BA77" ca="1" si="48">EXP(-AO14)/(1+EXP(-AO14))^2</f>
        <v>9.0054099079249408E-3</v>
      </c>
      <c r="BB14" s="12">
        <f t="shared" ref="BB14:BB77" ca="1" si="49">EXP(-AP14)/(1+EXP(-AP14))^2</f>
        <v>1.9635234852421586E-2</v>
      </c>
      <c r="BC14" s="13">
        <f t="shared" ref="BC14:BC77" ca="1" si="50">EXP(-AQ14)/(1+EXP(-AQ14))^2</f>
        <v>5.2871779328573653E-8</v>
      </c>
      <c r="BD14" s="12"/>
      <c r="BE14" s="11">
        <f t="shared" ref="BE14:BE77" ca="1" si="51">AW14*BA14</f>
        <v>8.1841180394880137E-5</v>
      </c>
      <c r="BF14" s="12">
        <f t="shared" ref="BF14:BF77" ca="1" si="52">AX14*BB14</f>
        <v>-3.9342539606415563E-4</v>
      </c>
      <c r="BG14" s="13">
        <f t="shared" ref="BG14:BG77" ca="1" si="53">AY14*BC14</f>
        <v>-2.7954251971685E-15</v>
      </c>
      <c r="BH14" s="12"/>
      <c r="BI14" s="11">
        <f t="shared" ref="BI14:BI18" ca="1" si="54">BE14</f>
        <v>8.1841180394880137E-5</v>
      </c>
      <c r="BJ14" s="12">
        <f t="shared" ca="1" si="22"/>
        <v>8.1749428218358253E-5</v>
      </c>
      <c r="BK14" s="12">
        <f t="shared" ca="1" si="23"/>
        <v>1.8669358420974165E-5</v>
      </c>
      <c r="BL14" s="12">
        <f t="shared" ref="BL14:BL18" ca="1" si="55">BF14</f>
        <v>-3.9342539606415563E-4</v>
      </c>
      <c r="BM14" s="12">
        <f t="shared" ca="1" si="24"/>
        <v>-3.9298432671234888E-4</v>
      </c>
      <c r="BN14" s="12">
        <f t="shared" ca="1" si="25"/>
        <v>-8.9746991619575085E-5</v>
      </c>
      <c r="BO14" s="12">
        <f t="shared" ref="BO14:BO18" ca="1" si="56">BG14</f>
        <v>-2.7954251971685E-15</v>
      </c>
      <c r="BP14" s="12">
        <f t="shared" ca="1" si="26"/>
        <v>-2.7922912449832214E-15</v>
      </c>
      <c r="BQ14" s="13">
        <f t="shared" ca="1" si="27"/>
        <v>-6.3768380041871874E-16</v>
      </c>
      <c r="BR14" s="12"/>
      <c r="BS14" s="11">
        <f t="shared" ca="1" si="28"/>
        <v>8.2591774581236075E-5</v>
      </c>
      <c r="BT14" s="12">
        <f t="shared" ca="1" si="29"/>
        <v>4.0146952219581198E-4</v>
      </c>
      <c r="BU14" s="13">
        <f t="shared" ca="1" si="30"/>
        <v>2.7954253449676198E-15</v>
      </c>
    </row>
    <row r="15" spans="1:73">
      <c r="A15" s="1">
        <f t="shared" ca="1" si="31"/>
        <v>1</v>
      </c>
      <c r="B15" s="1">
        <v>48</v>
      </c>
      <c r="C15" s="5">
        <v>1</v>
      </c>
      <c r="D15" s="6">
        <f t="array" aca="1" ref="D15:H15" ca="1">OFFSET(iris!$A$1,Solver!$B15,0,1,5)</f>
        <v>4.5999999999999996</v>
      </c>
      <c r="E15" s="6">
        <f ca="1"/>
        <v>3.2</v>
      </c>
      <c r="F15" s="6">
        <f ca="1"/>
        <v>1.4</v>
      </c>
      <c r="G15" s="7">
        <f ca="1"/>
        <v>0.2</v>
      </c>
      <c r="H15" s="11" t="str">
        <f ca="1"/>
        <v>Setosa</v>
      </c>
      <c r="I15" s="5">
        <f t="shared" ref="I15:I78" ca="1" si="57">+D15-E15+F15-G15</f>
        <v>2.5999999999999992</v>
      </c>
      <c r="J15" s="7">
        <f t="shared" ca="1" si="32"/>
        <v>1.5999999999999999</v>
      </c>
      <c r="K15" s="11">
        <v>1</v>
      </c>
      <c r="L15" s="12">
        <v>0</v>
      </c>
      <c r="M15" s="12">
        <v>0</v>
      </c>
      <c r="N15" s="13"/>
      <c r="O15" s="6">
        <f ca="1"/>
        <v>6.7543668656844718</v>
      </c>
      <c r="P15" s="6">
        <f ca="1"/>
        <v>-1.71699739075088</v>
      </c>
      <c r="Q15" s="5">
        <f t="shared" ca="1" si="33"/>
        <v>0.99883557976056703</v>
      </c>
      <c r="R15" s="7">
        <f t="shared" ca="1" si="33"/>
        <v>0.15225832308922913</v>
      </c>
      <c r="S15" s="6"/>
      <c r="T15" s="11">
        <f t="shared" ca="1" si="34"/>
        <v>1.1630643649391107E-3</v>
      </c>
      <c r="U15" s="92">
        <f t="shared" ca="1" si="35"/>
        <v>0.12907572613928506</v>
      </c>
      <c r="V15" s="12"/>
      <c r="W15" s="11">
        <f t="shared" ca="1" si="36"/>
        <v>-6.1365619721780867E-7</v>
      </c>
      <c r="X15" s="13">
        <f t="shared" ca="1" si="13"/>
        <v>-8.722586861483073E-5</v>
      </c>
      <c r="Y15" s="6"/>
      <c r="Z15" s="5">
        <f t="shared" ca="1" si="37"/>
        <v>-6.1365619721780867E-7</v>
      </c>
      <c r="AA15" s="6">
        <f t="shared" ca="1" si="38"/>
        <v>-2.8228185072019197E-6</v>
      </c>
      <c r="AB15" s="6">
        <f t="shared" ca="1" si="39"/>
        <v>-1.9636998310969877E-6</v>
      </c>
      <c r="AC15" s="6">
        <f t="shared" ca="1" si="40"/>
        <v>-8.5911867610493208E-7</v>
      </c>
      <c r="AD15" s="6">
        <f t="shared" ca="1" si="41"/>
        <v>-1.2273123944356173E-7</v>
      </c>
      <c r="AE15" s="6">
        <f t="shared" ca="1" si="42"/>
        <v>-8.722586861483073E-5</v>
      </c>
      <c r="AF15" s="6">
        <f t="shared" ca="1" si="43"/>
        <v>-4.012389956282213E-4</v>
      </c>
      <c r="AG15" s="6">
        <f t="shared" ca="1" si="44"/>
        <v>-2.7912277956745836E-4</v>
      </c>
      <c r="AH15" s="6">
        <f t="shared" ca="1" si="45"/>
        <v>-1.2211621606076303E-4</v>
      </c>
      <c r="AI15" s="7">
        <f t="shared" ca="1" si="46"/>
        <v>-1.7445173722966147E-5</v>
      </c>
      <c r="AJ15" s="6"/>
      <c r="AK15" s="21">
        <v>1</v>
      </c>
      <c r="AL15" s="21">
        <f t="shared" ca="1" si="14"/>
        <v>0.99883557976056703</v>
      </c>
      <c r="AM15" s="27">
        <f t="shared" ca="1" si="15"/>
        <v>0.15225832308922913</v>
      </c>
      <c r="AO15" s="35">
        <f ca="1"/>
        <v>5.6273498887111177</v>
      </c>
      <c r="AP15" s="36">
        <f ca="1"/>
        <v>-5.1982467039990699</v>
      </c>
      <c r="AQ15" s="37">
        <f ca="1"/>
        <v>-17.218652278443624</v>
      </c>
      <c r="AS15" s="51">
        <f t="shared" ca="1" si="47"/>
        <v>0.9964148018306912</v>
      </c>
      <c r="AT15" s="52">
        <f t="shared" ca="1" si="16"/>
        <v>5.4958735311100597E-3</v>
      </c>
      <c r="AU15" s="53">
        <f t="shared" ca="1" si="16"/>
        <v>3.3268583899369228E-8</v>
      </c>
      <c r="AV15" s="12"/>
      <c r="AW15" s="79">
        <f t="shared" ca="1" si="17"/>
        <v>3.5851981693088009E-3</v>
      </c>
      <c r="AX15" s="78">
        <f t="shared" ca="1" si="18"/>
        <v>-5.4958735311100597E-3</v>
      </c>
      <c r="AY15" s="80">
        <f t="shared" ca="1" si="19"/>
        <v>-3.3268583899369228E-8</v>
      </c>
      <c r="AZ15" s="12"/>
      <c r="BA15" s="11">
        <f t="shared" ca="1" si="48"/>
        <v>3.5723445233955971E-3</v>
      </c>
      <c r="BB15" s="12">
        <f t="shared" ca="1" si="49"/>
        <v>5.4656689052401033E-3</v>
      </c>
      <c r="BC15" s="13">
        <f t="shared" ca="1" si="50"/>
        <v>3.3268582792570553E-8</v>
      </c>
      <c r="BD15" s="12"/>
      <c r="BE15" s="11">
        <f t="shared" ca="1" si="51"/>
        <v>1.2807563045418216E-5</v>
      </c>
      <c r="BF15" s="12">
        <f t="shared" ca="1" si="52"/>
        <v>-3.003862506612038E-5</v>
      </c>
      <c r="BG15" s="13">
        <f t="shared" ca="1" si="53"/>
        <v>-1.1067986378477449E-15</v>
      </c>
      <c r="BH15" s="12"/>
      <c r="BI15" s="11">
        <f t="shared" ca="1" si="54"/>
        <v>1.2807563045418216E-5</v>
      </c>
      <c r="BJ15" s="12">
        <f t="shared" ca="1" si="22"/>
        <v>1.2792649659790318E-5</v>
      </c>
      <c r="BK15" s="12">
        <f t="shared" ca="1" si="23"/>
        <v>1.950058072154958E-6</v>
      </c>
      <c r="BL15" s="12">
        <f t="shared" ca="1" si="55"/>
        <v>-3.003862506612038E-5</v>
      </c>
      <c r="BM15" s="12">
        <f t="shared" ca="1" si="24"/>
        <v>-3.000364748312865E-5</v>
      </c>
      <c r="BN15" s="12">
        <f t="shared" ca="1" si="25"/>
        <v>-4.5736306804735736E-6</v>
      </c>
      <c r="BO15" s="12">
        <f t="shared" ca="1" si="56"/>
        <v>-1.1067986378477449E-15</v>
      </c>
      <c r="BP15" s="12">
        <f t="shared" ca="1" si="26"/>
        <v>-1.1055098591128582E-15</v>
      </c>
      <c r="BQ15" s="13">
        <f t="shared" ca="1" si="27"/>
        <v>-1.6851930459614064E-16</v>
      </c>
      <c r="BR15" s="12"/>
      <c r="BS15" s="11">
        <f t="shared" ca="1" si="28"/>
        <v>1.2853645913215177E-5</v>
      </c>
      <c r="BT15" s="12">
        <f t="shared" ca="1" si="29"/>
        <v>3.0204625869956156E-5</v>
      </c>
      <c r="BU15" s="13">
        <f t="shared" ca="1" si="30"/>
        <v>1.1067986746693695E-15</v>
      </c>
    </row>
    <row r="16" spans="1:73">
      <c r="A16" s="1">
        <f t="shared" ca="1" si="31"/>
        <v>39</v>
      </c>
      <c r="B16" s="1">
        <v>1</v>
      </c>
      <c r="C16" s="5">
        <v>1</v>
      </c>
      <c r="D16" s="6">
        <f t="array" aca="1" ref="D16:H16" ca="1">OFFSET(iris!$A$1,Solver!$B16,0,1,5)</f>
        <v>5.0999999999999996</v>
      </c>
      <c r="E16" s="6">
        <f ca="1"/>
        <v>3.5</v>
      </c>
      <c r="F16" s="6">
        <f ca="1"/>
        <v>1.4</v>
      </c>
      <c r="G16" s="7">
        <f ca="1"/>
        <v>0.2</v>
      </c>
      <c r="H16" s="11" t="str">
        <f ca="1"/>
        <v>Setosa</v>
      </c>
      <c r="I16" s="5">
        <f t="shared" ca="1" si="57"/>
        <v>2.7999999999999994</v>
      </c>
      <c r="J16" s="7">
        <f t="shared" ca="1" si="32"/>
        <v>1.5999999999999999</v>
      </c>
      <c r="K16" s="11">
        <v>1</v>
      </c>
      <c r="L16" s="12">
        <v>0</v>
      </c>
      <c r="M16" s="12">
        <v>0</v>
      </c>
      <c r="N16" s="13"/>
      <c r="O16" s="6">
        <f ca="1"/>
        <v>7.1647097192527207</v>
      </c>
      <c r="P16" s="6">
        <f ca="1"/>
        <v>-1.5036803447873484</v>
      </c>
      <c r="Q16" s="5">
        <f t="shared" ca="1" si="33"/>
        <v>0.99922719424162443</v>
      </c>
      <c r="R16" s="7">
        <f t="shared" ca="1" si="33"/>
        <v>0.18187725486551229</v>
      </c>
      <c r="S16" s="6"/>
      <c r="T16" s="11">
        <f t="shared" ca="1" si="34"/>
        <v>7.7220852963553078E-4</v>
      </c>
      <c r="U16" s="92">
        <f t="shared" ca="1" si="35"/>
        <v>0.14879791902809777</v>
      </c>
      <c r="V16" s="12"/>
      <c r="W16" s="11">
        <f t="shared" ca="1" si="36"/>
        <v>-1.1996476735130137E-6</v>
      </c>
      <c r="X16" s="13">
        <f t="shared" ca="1" si="13"/>
        <v>-2.6330670517916879E-4</v>
      </c>
      <c r="Y16" s="6"/>
      <c r="Z16" s="5">
        <f t="shared" ca="1" si="37"/>
        <v>-1.1996476735130137E-6</v>
      </c>
      <c r="AA16" s="6">
        <f t="shared" ca="1" si="38"/>
        <v>-6.1182031349163692E-6</v>
      </c>
      <c r="AB16" s="6">
        <f t="shared" ca="1" si="39"/>
        <v>-4.1987668572955483E-6</v>
      </c>
      <c r="AC16" s="6">
        <f t="shared" ca="1" si="40"/>
        <v>-1.6795067429182192E-6</v>
      </c>
      <c r="AD16" s="6">
        <f t="shared" ca="1" si="41"/>
        <v>-2.3992953470260277E-7</v>
      </c>
      <c r="AE16" s="6">
        <f t="shared" ca="1" si="42"/>
        <v>-2.6330670517916879E-4</v>
      </c>
      <c r="AF16" s="6">
        <f t="shared" ca="1" si="43"/>
        <v>-1.3428641964137607E-3</v>
      </c>
      <c r="AG16" s="6">
        <f t="shared" ca="1" si="44"/>
        <v>-9.2157346812709077E-4</v>
      </c>
      <c r="AH16" s="6">
        <f t="shared" ca="1" si="45"/>
        <v>-3.6862938725083631E-4</v>
      </c>
      <c r="AI16" s="7">
        <f t="shared" ca="1" si="46"/>
        <v>-5.2661341035833758E-5</v>
      </c>
      <c r="AJ16" s="6"/>
      <c r="AK16" s="21">
        <v>1</v>
      </c>
      <c r="AL16" s="21">
        <f t="shared" ca="1" si="14"/>
        <v>0.99922719424162443</v>
      </c>
      <c r="AM16" s="27">
        <f t="shared" ca="1" si="15"/>
        <v>0.18187725486551229</v>
      </c>
      <c r="AO16" s="35">
        <f ca="1"/>
        <v>5.2652154466863266</v>
      </c>
      <c r="AP16" s="36">
        <f ca="1"/>
        <v>-4.6794593752485341</v>
      </c>
      <c r="AQ16" s="37">
        <f ca="1"/>
        <v>-17.048490030637016</v>
      </c>
      <c r="AS16" s="51">
        <f t="shared" ca="1" si="47"/>
        <v>0.99485829435179562</v>
      </c>
      <c r="AT16" s="52">
        <f t="shared" ca="1" si="16"/>
        <v>9.1986313230259017E-3</v>
      </c>
      <c r="AU16" s="53">
        <f t="shared" ca="1" si="16"/>
        <v>3.9439812153057577E-8</v>
      </c>
      <c r="AV16" s="12"/>
      <c r="AW16" s="79">
        <f t="shared" ca="1" si="17"/>
        <v>5.1417056482043755E-3</v>
      </c>
      <c r="AX16" s="78">
        <f t="shared" ca="1" si="18"/>
        <v>-9.1986313230259017E-3</v>
      </c>
      <c r="AY16" s="80">
        <f t="shared" ca="1" si="19"/>
        <v>-3.9439812153057577E-8</v>
      </c>
      <c r="AZ16" s="12"/>
      <c r="BA16" s="11">
        <f t="shared" ca="1" si="48"/>
        <v>5.1152685112315285E-3</v>
      </c>
      <c r="BB16" s="12">
        <f t="shared" ca="1" si="49"/>
        <v>9.1140165048089489E-3</v>
      </c>
      <c r="BC16" s="13">
        <f t="shared" ca="1" si="50"/>
        <v>3.9439810597558795E-8</v>
      </c>
      <c r="BD16" s="12"/>
      <c r="BE16" s="11">
        <f t="shared" ca="1" si="51"/>
        <v>2.6301204996281138E-5</v>
      </c>
      <c r="BF16" s="12">
        <f t="shared" ca="1" si="52"/>
        <v>-8.3836477699710641E-5</v>
      </c>
      <c r="BG16" s="13">
        <f t="shared" ca="1" si="53"/>
        <v>-1.5554987213198883E-15</v>
      </c>
      <c r="BH16" s="12"/>
      <c r="BI16" s="11">
        <f t="shared" ca="1" si="54"/>
        <v>2.6301204996281138E-5</v>
      </c>
      <c r="BJ16" s="12">
        <f t="shared" ca="1" si="22"/>
        <v>2.6280879273607797E-5</v>
      </c>
      <c r="BK16" s="12">
        <f t="shared" ca="1" si="23"/>
        <v>4.7835909643787094E-6</v>
      </c>
      <c r="BL16" s="12">
        <f t="shared" ca="1" si="55"/>
        <v>-8.3836477699710641E-5</v>
      </c>
      <c r="BM16" s="12">
        <f t="shared" ca="1" si="24"/>
        <v>-8.3771688386982381E-5</v>
      </c>
      <c r="BN16" s="12">
        <f t="shared" ca="1" si="25"/>
        <v>-1.524794842161711E-5</v>
      </c>
      <c r="BO16" s="12">
        <f t="shared" ca="1" si="56"/>
        <v>-1.5554987213198883E-15</v>
      </c>
      <c r="BP16" s="12">
        <f t="shared" ca="1" si="26"/>
        <v>-1.5542966229509064E-15</v>
      </c>
      <c r="BQ16" s="13">
        <f t="shared" ca="1" si="27"/>
        <v>-2.8290983738047581E-16</v>
      </c>
      <c r="BR16" s="12"/>
      <c r="BS16" s="11">
        <f t="shared" ca="1" si="28"/>
        <v>2.6437136972776777E-5</v>
      </c>
      <c r="BT16" s="12">
        <f t="shared" ca="1" si="29"/>
        <v>8.4614818216953257E-5</v>
      </c>
      <c r="BU16" s="13">
        <f t="shared" ca="1" si="30"/>
        <v>1.5554987826684681E-15</v>
      </c>
    </row>
    <row r="17" spans="1:73">
      <c r="A17" s="1">
        <f t="shared" ca="1" si="31"/>
        <v>1</v>
      </c>
      <c r="B17" s="1">
        <v>3</v>
      </c>
      <c r="C17" s="5">
        <v>1</v>
      </c>
      <c r="D17" s="6">
        <f t="array" aca="1" ref="D17:H17" ca="1">OFFSET(iris!$A$1,Solver!$B17,0,1,5)</f>
        <v>4.7</v>
      </c>
      <c r="E17" s="6">
        <f ca="1"/>
        <v>3.2</v>
      </c>
      <c r="F17" s="6">
        <f ca="1"/>
        <v>1.3</v>
      </c>
      <c r="G17" s="7">
        <f ca="1"/>
        <v>0.2</v>
      </c>
      <c r="H17" s="11" t="str">
        <f ca="1"/>
        <v>Setosa</v>
      </c>
      <c r="I17" s="5">
        <f t="shared" ca="1" si="57"/>
        <v>2.5999999999999996</v>
      </c>
      <c r="J17" s="7">
        <f t="shared" ca="1" si="32"/>
        <v>1.5</v>
      </c>
      <c r="K17" s="11">
        <v>1</v>
      </c>
      <c r="L17" s="12">
        <v>0</v>
      </c>
      <c r="M17" s="12">
        <v>0</v>
      </c>
      <c r="N17" s="13"/>
      <c r="O17" s="6">
        <f ca="1"/>
        <v>6.9378379396412599</v>
      </c>
      <c r="P17" s="6">
        <f ca="1"/>
        <v>-1.750746317710377</v>
      </c>
      <c r="Q17" s="5">
        <f t="shared" ca="1" si="33"/>
        <v>0.99903057537683748</v>
      </c>
      <c r="R17" s="7">
        <f t="shared" ca="1" si="33"/>
        <v>0.14795309028065673</v>
      </c>
      <c r="S17" s="6"/>
      <c r="T17" s="11">
        <f t="shared" ca="1" si="34"/>
        <v>9.6848483906250787E-4</v>
      </c>
      <c r="U17" s="92">
        <f t="shared" ca="1" si="35"/>
        <v>0.12606297335706057</v>
      </c>
      <c r="V17" s="12"/>
      <c r="W17" s="11">
        <f t="shared" ca="1" si="36"/>
        <v>-4.4186977109735933E-7</v>
      </c>
      <c r="X17" s="13">
        <f t="shared" ca="1" si="13"/>
        <v>-7.4663265591267877E-5</v>
      </c>
      <c r="Y17" s="6"/>
      <c r="Z17" s="5">
        <f t="shared" ca="1" si="37"/>
        <v>-4.4186977109735933E-7</v>
      </c>
      <c r="AA17" s="6">
        <f t="shared" ca="1" si="38"/>
        <v>-2.0767879241575888E-6</v>
      </c>
      <c r="AB17" s="6">
        <f t="shared" ca="1" si="39"/>
        <v>-1.41398326751155E-6</v>
      </c>
      <c r="AC17" s="6">
        <f t="shared" ca="1" si="40"/>
        <v>-5.7443070242656711E-7</v>
      </c>
      <c r="AD17" s="6">
        <f t="shared" ca="1" si="41"/>
        <v>-8.8373954219471874E-8</v>
      </c>
      <c r="AE17" s="6">
        <f t="shared" ca="1" si="42"/>
        <v>-7.4663265591267877E-5</v>
      </c>
      <c r="AF17" s="6">
        <f t="shared" ca="1" si="43"/>
        <v>-3.5091734827895902E-4</v>
      </c>
      <c r="AG17" s="6">
        <f t="shared" ca="1" si="44"/>
        <v>-2.3892244989205723E-4</v>
      </c>
      <c r="AH17" s="6">
        <f t="shared" ca="1" si="45"/>
        <v>-9.7062245268648246E-5</v>
      </c>
      <c r="AI17" s="7">
        <f t="shared" ca="1" si="46"/>
        <v>-1.4932653118253577E-5</v>
      </c>
      <c r="AJ17" s="6"/>
      <c r="AK17" s="21">
        <v>1</v>
      </c>
      <c r="AL17" s="21">
        <f t="shared" ca="1" si="14"/>
        <v>0.99903057537683748</v>
      </c>
      <c r="AM17" s="27">
        <f t="shared" ca="1" si="15"/>
        <v>0.14795309028065673</v>
      </c>
      <c r="AO17" s="35">
        <f ca="1"/>
        <v>5.6821415418067875</v>
      </c>
      <c r="AP17" s="36">
        <f ca="1"/>
        <v>-5.2683031063316719</v>
      </c>
      <c r="AQ17" s="37">
        <f ca="1"/>
        <v>-17.25059158174912</v>
      </c>
      <c r="AS17" s="51">
        <f t="shared" ca="1" si="47"/>
        <v>0.99660530720532958</v>
      </c>
      <c r="AT17" s="52">
        <f t="shared" ca="1" si="16"/>
        <v>5.1259355485625433E-3</v>
      </c>
      <c r="AU17" s="53">
        <f t="shared" ca="1" si="16"/>
        <v>3.2222798274677537E-8</v>
      </c>
      <c r="AV17" s="12"/>
      <c r="AW17" s="79">
        <f t="shared" ca="1" si="17"/>
        <v>3.3946927946704175E-3</v>
      </c>
      <c r="AX17" s="78">
        <f t="shared" ca="1" si="18"/>
        <v>-5.1259355485625433E-3</v>
      </c>
      <c r="AY17" s="80">
        <f t="shared" ca="1" si="19"/>
        <v>-3.2222798274677537E-8</v>
      </c>
      <c r="AZ17" s="12"/>
      <c r="BA17" s="11">
        <f t="shared" ca="1" si="48"/>
        <v>3.3831688555001744E-3</v>
      </c>
      <c r="BB17" s="12">
        <f t="shared" ca="1" si="49"/>
        <v>5.0996603333145259E-3</v>
      </c>
      <c r="BC17" s="13">
        <f t="shared" ca="1" si="50"/>
        <v>3.22227972363688E-8</v>
      </c>
      <c r="BD17" s="12"/>
      <c r="BE17" s="11">
        <f t="shared" ca="1" si="51"/>
        <v>1.1484818936919806E-5</v>
      </c>
      <c r="BF17" s="12">
        <f t="shared" ca="1" si="52"/>
        <v>-2.6140530188131236E-5</v>
      </c>
      <c r="BG17" s="13">
        <f t="shared" ca="1" si="53"/>
        <v>-1.0383086951933488E-15</v>
      </c>
      <c r="BH17" s="12"/>
      <c r="BI17" s="11">
        <f t="shared" ca="1" si="54"/>
        <v>1.1484818936919806E-5</v>
      </c>
      <c r="BJ17" s="12">
        <f t="shared" ca="1" si="22"/>
        <v>1.1473685270649792E-5</v>
      </c>
      <c r="BK17" s="12">
        <f t="shared" ca="1" si="23"/>
        <v>1.699214453031092E-6</v>
      </c>
      <c r="BL17" s="12">
        <f t="shared" ca="1" si="55"/>
        <v>-2.6140530188131236E-5</v>
      </c>
      <c r="BM17" s="12">
        <f t="shared" ca="1" si="24"/>
        <v>-2.6115188914504337E-5</v>
      </c>
      <c r="BN17" s="12">
        <f t="shared" ca="1" si="25"/>
        <v>-3.8675722229088133E-6</v>
      </c>
      <c r="BO17" s="12">
        <f t="shared" ca="1" si="56"/>
        <v>-1.0383086951933488E-15</v>
      </c>
      <c r="BP17" s="12">
        <f t="shared" ca="1" si="26"/>
        <v>-1.0373021331777847E-15</v>
      </c>
      <c r="BQ17" s="13">
        <f t="shared" ca="1" si="27"/>
        <v>-1.5362098011913241E-16</v>
      </c>
      <c r="BR17" s="12"/>
      <c r="BS17" s="11">
        <f t="shared" ca="1" si="28"/>
        <v>1.1523939170187249E-5</v>
      </c>
      <c r="BT17" s="12">
        <f t="shared" ca="1" si="29"/>
        <v>2.6275215248017183E-5</v>
      </c>
      <c r="BU17" s="13">
        <f t="shared" ca="1" si="30"/>
        <v>1.0383087286505617E-15</v>
      </c>
    </row>
    <row r="18" spans="1:73">
      <c r="A18" s="1">
        <f t="shared" ca="1" si="31"/>
        <v>41</v>
      </c>
      <c r="B18" s="1">
        <v>41</v>
      </c>
      <c r="C18" s="5">
        <v>1</v>
      </c>
      <c r="D18" s="6">
        <f t="array" aca="1" ref="D18:H18" ca="1">OFFSET(iris!$A$1,Solver!$B18,0,1,5)</f>
        <v>5</v>
      </c>
      <c r="E18" s="6">
        <f ca="1"/>
        <v>3.5</v>
      </c>
      <c r="F18" s="6">
        <f ca="1"/>
        <v>1.3</v>
      </c>
      <c r="G18" s="7">
        <f ca="1"/>
        <v>0.3</v>
      </c>
      <c r="H18" s="11" t="str">
        <f ca="1"/>
        <v>Setosa</v>
      </c>
      <c r="I18" s="5">
        <f t="shared" ca="1" si="57"/>
        <v>2.5</v>
      </c>
      <c r="J18" s="7">
        <f t="shared" ca="1" si="32"/>
        <v>1.6</v>
      </c>
      <c r="K18" s="11">
        <v>1</v>
      </c>
      <c r="L18" s="12">
        <v>0</v>
      </c>
      <c r="M18" s="12">
        <v>0</v>
      </c>
      <c r="N18" s="13"/>
      <c r="O18" s="6">
        <f ca="1"/>
        <v>7.1588150424396417</v>
      </c>
      <c r="P18" s="6">
        <f ca="1"/>
        <v>-1.8284906931839371</v>
      </c>
      <c r="Q18" s="5">
        <f t="shared" ca="1" si="33"/>
        <v>0.99922262890032054</v>
      </c>
      <c r="R18" s="7">
        <f t="shared" ca="1" si="33"/>
        <v>0.13841817275131543</v>
      </c>
      <c r="S18" s="6"/>
      <c r="T18" s="11">
        <f t="shared" ca="1" si="34"/>
        <v>7.7676679385282085E-4</v>
      </c>
      <c r="U18" s="92">
        <f t="shared" ca="1" si="35"/>
        <v>0.11925858220350244</v>
      </c>
      <c r="V18" s="12"/>
      <c r="W18" s="11">
        <f t="shared" ca="1" si="36"/>
        <v>-2.5313132172548294E-7</v>
      </c>
      <c r="X18" s="13">
        <f t="shared" ca="1" si="13"/>
        <v>-5.2416606085540426E-5</v>
      </c>
      <c r="Y18" s="6"/>
      <c r="Z18" s="5">
        <f t="shared" ca="1" si="37"/>
        <v>-2.5313132172548294E-7</v>
      </c>
      <c r="AA18" s="6">
        <f t="shared" ca="1" si="38"/>
        <v>-1.2656566086274148E-6</v>
      </c>
      <c r="AB18" s="6">
        <f t="shared" ca="1" si="39"/>
        <v>-8.8595962603919025E-7</v>
      </c>
      <c r="AC18" s="6">
        <f t="shared" ca="1" si="40"/>
        <v>-3.2907071824312782E-7</v>
      </c>
      <c r="AD18" s="6">
        <f t="shared" ca="1" si="41"/>
        <v>-7.5939396517644886E-8</v>
      </c>
      <c r="AE18" s="6">
        <f t="shared" ca="1" si="42"/>
        <v>-5.2416606085540426E-5</v>
      </c>
      <c r="AF18" s="6">
        <f t="shared" ca="1" si="43"/>
        <v>-2.6208303042770211E-4</v>
      </c>
      <c r="AG18" s="6">
        <f t="shared" ca="1" si="44"/>
        <v>-1.8345812129939149E-4</v>
      </c>
      <c r="AH18" s="6">
        <f t="shared" ca="1" si="45"/>
        <v>-6.814158791120256E-5</v>
      </c>
      <c r="AI18" s="7">
        <f t="shared" ca="1" si="46"/>
        <v>-1.5724981825662127E-5</v>
      </c>
      <c r="AJ18" s="6"/>
      <c r="AK18" s="21">
        <v>1</v>
      </c>
      <c r="AL18" s="21">
        <f t="shared" ca="1" si="14"/>
        <v>0.99922262890032054</v>
      </c>
      <c r="AM18" s="27">
        <f t="shared" ca="1" si="15"/>
        <v>0.13841817275131543</v>
      </c>
      <c r="AO18" s="35">
        <f ca="1"/>
        <v>5.8014378485028564</v>
      </c>
      <c r="AP18" s="36">
        <f ca="1"/>
        <v>-5.4285507279606016</v>
      </c>
      <c r="AQ18" s="37">
        <f ca="1"/>
        <v>-17.314468200843113</v>
      </c>
      <c r="AS18" s="51">
        <f t="shared" ca="1" si="47"/>
        <v>0.99698590751019234</v>
      </c>
      <c r="AT18" s="52">
        <f t="shared" ca="1" si="16"/>
        <v>4.37026961440446E-3</v>
      </c>
      <c r="AU18" s="53">
        <f ca="1">1/(1+EXP(-AQ18))</f>
        <v>3.022887537674055E-8</v>
      </c>
      <c r="AV18" s="12"/>
      <c r="AW18" s="79">
        <f t="shared" ca="1" si="17"/>
        <v>3.0140924898076626E-3</v>
      </c>
      <c r="AX18" s="78">
        <f t="shared" ca="1" si="18"/>
        <v>-4.37026961440446E-3</v>
      </c>
      <c r="AY18" s="80">
        <f t="shared" ca="1" si="19"/>
        <v>-3.022887537674055E-8</v>
      </c>
      <c r="AZ18" s="12"/>
      <c r="BA18" s="11">
        <f t="shared" ca="1" si="48"/>
        <v>3.0050077362704709E-3</v>
      </c>
      <c r="BB18" s="12">
        <f t="shared" ca="1" si="49"/>
        <v>4.3511703579018728E-3</v>
      </c>
      <c r="BC18" s="13">
        <f t="shared" ca="1" si="50"/>
        <v>3.0228874462955643E-8</v>
      </c>
      <c r="BD18" s="12"/>
      <c r="BE18" s="11">
        <f t="shared" ca="1" si="51"/>
        <v>9.0573712497067508E-6</v>
      </c>
      <c r="BF18" s="12">
        <f t="shared" ca="1" si="52"/>
        <v>-1.9015787602235932E-5</v>
      </c>
      <c r="BG18" s="13">
        <f t="shared" ca="1" si="53"/>
        <v>-9.1378487891982099E-16</v>
      </c>
      <c r="BH18" s="12"/>
      <c r="BI18" s="11">
        <f t="shared" ca="1" si="54"/>
        <v>9.0573712497067508E-6</v>
      </c>
      <c r="BJ18" s="12">
        <f t="shared" ca="1" si="22"/>
        <v>9.0503303110581614E-6</v>
      </c>
      <c r="BK18" s="12">
        <f t="shared" ca="1" si="23"/>
        <v>1.2537047783147068E-6</v>
      </c>
      <c r="BL18" s="12">
        <f t="shared" ca="1" si="55"/>
        <v>-1.9015787602235932E-5</v>
      </c>
      <c r="BM18" s="12">
        <f t="shared" ca="1" si="24"/>
        <v>-1.9001005278516312E-5</v>
      </c>
      <c r="BN18" s="12">
        <f t="shared" ca="1" si="25"/>
        <v>-2.6321305733286158E-6</v>
      </c>
      <c r="BO18" s="12">
        <f t="shared" ca="1" si="56"/>
        <v>-9.1378487891982099E-16</v>
      </c>
      <c r="BP18" s="12">
        <f t="shared" ca="1" si="26"/>
        <v>-9.1307452896362456E-16</v>
      </c>
      <c r="BQ18" s="13">
        <f t="shared" ca="1" si="27"/>
        <v>-1.2648443322786364E-16</v>
      </c>
      <c r="BR18" s="12"/>
      <c r="BS18" s="11">
        <f t="shared" ca="1" si="28"/>
        <v>9.0847535371149552E-6</v>
      </c>
      <c r="BT18" s="12">
        <f t="shared" ca="1" si="29"/>
        <v>1.9099256502586906E-5</v>
      </c>
      <c r="BU18" s="13">
        <f t="shared" ca="1" si="30"/>
        <v>9.1378490654251114E-16</v>
      </c>
    </row>
    <row r="19" spans="1:73">
      <c r="A19" s="1">
        <f t="shared" ca="1" si="31"/>
        <v>1</v>
      </c>
      <c r="B19" s="1">
        <v>44</v>
      </c>
      <c r="C19" s="5">
        <v>1</v>
      </c>
      <c r="D19" s="6">
        <f t="array" aca="1" ref="D19:H19" ca="1">OFFSET(iris!$A$1,Solver!$B19,0,1,5)</f>
        <v>5</v>
      </c>
      <c r="E19" s="6">
        <f ca="1"/>
        <v>3.5</v>
      </c>
      <c r="F19" s="6">
        <f ca="1"/>
        <v>1.6</v>
      </c>
      <c r="G19" s="7">
        <f ca="1"/>
        <v>0.6</v>
      </c>
      <c r="H19" s="11" t="str">
        <f ca="1"/>
        <v>Setosa</v>
      </c>
      <c r="I19" s="5">
        <f t="shared" ca="1" si="57"/>
        <v>2.5</v>
      </c>
      <c r="J19" s="7">
        <f t="shared" ca="1" si="32"/>
        <v>2.2000000000000002</v>
      </c>
      <c r="K19" s="11">
        <v>1</v>
      </c>
      <c r="L19" s="12">
        <v>0</v>
      </c>
      <c r="M19" s="12">
        <v>0</v>
      </c>
      <c r="N19" s="13"/>
      <c r="O19" s="6">
        <f ca="1"/>
        <v>6.3701154311102268</v>
      </c>
      <c r="P19" s="6">
        <f ca="1"/>
        <v>-1.6576622127836829</v>
      </c>
      <c r="Q19" s="5">
        <f t="shared" ca="1" si="33"/>
        <v>0.99829096420312669</v>
      </c>
      <c r="R19" s="7">
        <f t="shared" ca="1" si="33"/>
        <v>0.16007606673011759</v>
      </c>
      <c r="S19" s="6"/>
      <c r="T19" s="11">
        <f t="shared" ca="1" si="34"/>
        <v>1.7061149935183135E-3</v>
      </c>
      <c r="U19" s="92">
        <f t="shared" ca="1" si="35"/>
        <v>0.13445171959033256</v>
      </c>
      <c r="V19" s="12"/>
      <c r="W19" s="11">
        <f t="shared" ca="1" si="36"/>
        <v>-1.1592283833798917E-6</v>
      </c>
      <c r="X19" s="13">
        <f t="shared" ca="1" si="13"/>
        <v>-1.1484516031921946E-4</v>
      </c>
      <c r="Y19" s="6"/>
      <c r="Z19" s="5">
        <f t="shared" ca="1" si="37"/>
        <v>-1.1592283833798917E-6</v>
      </c>
      <c r="AA19" s="6">
        <f t="shared" ca="1" si="38"/>
        <v>-5.7961419168994587E-6</v>
      </c>
      <c r="AB19" s="6">
        <f t="shared" ca="1" si="39"/>
        <v>-4.0572993418296206E-6</v>
      </c>
      <c r="AC19" s="6">
        <f t="shared" ca="1" si="40"/>
        <v>-1.8547654134078269E-6</v>
      </c>
      <c r="AD19" s="6">
        <f t="shared" ca="1" si="41"/>
        <v>-6.9553703002793506E-7</v>
      </c>
      <c r="AE19" s="6">
        <f t="shared" ca="1" si="42"/>
        <v>-1.1484516031921946E-4</v>
      </c>
      <c r="AF19" s="6">
        <f t="shared" ca="1" si="43"/>
        <v>-5.7422580159609726E-4</v>
      </c>
      <c r="AG19" s="6">
        <f t="shared" ca="1" si="44"/>
        <v>-4.0195806111726815E-4</v>
      </c>
      <c r="AH19" s="6">
        <f t="shared" ca="1" si="45"/>
        <v>-1.8375225651075114E-4</v>
      </c>
      <c r="AI19" s="7">
        <f t="shared" ca="1" si="46"/>
        <v>-6.8907096191531678E-5</v>
      </c>
      <c r="AJ19" s="6"/>
      <c r="AK19" s="21">
        <v>1</v>
      </c>
      <c r="AL19" s="21">
        <f t="shared" ca="1" si="14"/>
        <v>0.99829096420312669</v>
      </c>
      <c r="AM19" s="27">
        <f t="shared" ca="1" si="15"/>
        <v>0.16007606673011759</v>
      </c>
      <c r="AO19" s="35">
        <f ca="1"/>
        <v>5.5262187782416357</v>
      </c>
      <c r="AP19" s="36">
        <f ca="1"/>
        <v>-5.0750708436698257</v>
      </c>
      <c r="AQ19" s="37">
        <f ca="1"/>
        <v>-17.155200823904138</v>
      </c>
      <c r="AS19" s="51">
        <f t="shared" ca="1" si="47"/>
        <v>0.99603477186653055</v>
      </c>
      <c r="AT19" s="52">
        <f t="shared" ca="1" si="16"/>
        <v>6.2118157589592373E-3</v>
      </c>
      <c r="AU19" s="53">
        <f t="shared" ca="1" si="16"/>
        <v>3.5447934197837627E-8</v>
      </c>
      <c r="AV19" s="12"/>
      <c r="AW19" s="79">
        <f t="shared" ca="1" si="17"/>
        <v>3.965228133469445E-3</v>
      </c>
      <c r="AX19" s="78">
        <f t="shared" ca="1" si="18"/>
        <v>-6.2118157589592373E-3</v>
      </c>
      <c r="AY19" s="80">
        <f t="shared" ca="1" si="19"/>
        <v>-3.5447934197837627E-8</v>
      </c>
      <c r="AZ19" s="12"/>
      <c r="BA19" s="11">
        <f t="shared" ca="1" si="48"/>
        <v>3.9495050993191066E-3</v>
      </c>
      <c r="BB19" s="12">
        <f t="shared" ca="1" si="49"/>
        <v>6.1732291039359828E-3</v>
      </c>
      <c r="BC19" s="13">
        <f t="shared" ca="1" si="50"/>
        <v>3.5447932941281594E-8</v>
      </c>
      <c r="BD19" s="12"/>
      <c r="BE19" s="11">
        <f t="shared" ca="1" si="51"/>
        <v>1.5660688733101156E-5</v>
      </c>
      <c r="BF19" s="12">
        <f t="shared" ca="1" si="52"/>
        <v>-3.8346961831495352E-5</v>
      </c>
      <c r="BG19" s="13">
        <f t="shared" ca="1" si="53"/>
        <v>-1.2565559943519107E-15</v>
      </c>
      <c r="BH19" s="12"/>
      <c r="BI19" s="11">
        <f t="shared" ref="BI19:BI82" ca="1" si="58">BE19</f>
        <v>1.5660688733101156E-5</v>
      </c>
      <c r="BJ19" s="12">
        <f t="shared" ca="1" si="22"/>
        <v>1.5633924055452596E-5</v>
      </c>
      <c r="BK19" s="12">
        <f t="shared" ca="1" si="23"/>
        <v>2.5069014546795013E-6</v>
      </c>
      <c r="BL19" s="12">
        <f t="shared" ref="BL19:BL82" ca="1" si="59">BF19</f>
        <v>-3.8346961831495352E-5</v>
      </c>
      <c r="BM19" s="12">
        <f t="shared" ca="1" si="24"/>
        <v>-3.8281425501023991E-5</v>
      </c>
      <c r="BN19" s="12">
        <f t="shared" ca="1" si="25"/>
        <v>-6.1384308210357222E-6</v>
      </c>
      <c r="BO19" s="12">
        <f t="shared" ref="BO19:BO82" ca="1" si="60">BG19</f>
        <v>-1.2565559943519107E-15</v>
      </c>
      <c r="BP19" s="12">
        <f t="shared" ca="1" si="26"/>
        <v>-1.2544084951767876E-15</v>
      </c>
      <c r="BQ19" s="13">
        <f t="shared" ca="1" si="27"/>
        <v>-2.0114454120200572E-16</v>
      </c>
      <c r="BR19" s="12"/>
      <c r="BS19" s="11">
        <f t="shared" ca="1" si="28"/>
        <v>1.572303415045758E-5</v>
      </c>
      <c r="BT19" s="12">
        <f t="shared" ca="1" si="29"/>
        <v>3.8586655023254325E-5</v>
      </c>
      <c r="BU19" s="13">
        <f t="shared" ca="1" si="30"/>
        <v>1.2565560388942264E-15</v>
      </c>
    </row>
    <row r="20" spans="1:73">
      <c r="A20" s="1">
        <f t="shared" ca="1" si="31"/>
        <v>42</v>
      </c>
      <c r="B20" s="1">
        <v>17</v>
      </c>
      <c r="C20" s="5">
        <v>1</v>
      </c>
      <c r="D20" s="6">
        <f t="array" aca="1" ref="D20:H20" ca="1">OFFSET(iris!$A$1,Solver!$B20,0,1,5)</f>
        <v>5.4</v>
      </c>
      <c r="E20" s="6">
        <f ca="1"/>
        <v>3.9</v>
      </c>
      <c r="F20" s="6">
        <f ca="1"/>
        <v>1.3</v>
      </c>
      <c r="G20" s="7">
        <f ca="1"/>
        <v>0.4</v>
      </c>
      <c r="H20" s="11" t="str">
        <f ca="1"/>
        <v>Setosa</v>
      </c>
      <c r="I20" s="5">
        <f t="shared" ca="1" si="57"/>
        <v>2.4000000000000008</v>
      </c>
      <c r="J20" s="7">
        <f t="shared" ca="1" si="32"/>
        <v>1.7000000000000002</v>
      </c>
      <c r="K20" s="11">
        <v>1</v>
      </c>
      <c r="L20" s="12">
        <v>0</v>
      </c>
      <c r="M20" s="12">
        <v>0</v>
      </c>
      <c r="N20" s="13"/>
      <c r="O20" s="6">
        <f ca="1"/>
        <v>7.4921426621422142</v>
      </c>
      <c r="P20" s="6">
        <f ca="1"/>
        <v>-1.9049639025091374</v>
      </c>
      <c r="Q20" s="5">
        <f t="shared" ca="1" si="33"/>
        <v>0.9994428633155108</v>
      </c>
      <c r="R20" s="7">
        <f t="shared" ca="1" si="33"/>
        <v>0.12954768940189187</v>
      </c>
      <c r="S20" s="6"/>
      <c r="T20" s="11">
        <f t="shared" ca="1" si="34"/>
        <v>5.5682628320408362E-4</v>
      </c>
      <c r="U20" s="92">
        <f t="shared" ca="1" si="35"/>
        <v>0.11276508557252282</v>
      </c>
      <c r="V20" s="12"/>
      <c r="W20" s="11">
        <f t="shared" ca="1" si="36"/>
        <v>-1.3272618308923211E-7</v>
      </c>
      <c r="X20" s="13">
        <f t="shared" ca="1" si="13"/>
        <v>-3.7626240730924725E-5</v>
      </c>
      <c r="Y20" s="6"/>
      <c r="Z20" s="5">
        <f t="shared" ca="1" si="37"/>
        <v>-1.3272618308923211E-7</v>
      </c>
      <c r="AA20" s="6">
        <f t="shared" ca="1" si="38"/>
        <v>-7.167213886818534E-7</v>
      </c>
      <c r="AB20" s="6">
        <f t="shared" ca="1" si="39"/>
        <v>-5.1763211404800522E-7</v>
      </c>
      <c r="AC20" s="6">
        <f t="shared" ca="1" si="40"/>
        <v>-1.7254403801600174E-7</v>
      </c>
      <c r="AD20" s="6">
        <f t="shared" ca="1" si="41"/>
        <v>-5.309047323569285E-8</v>
      </c>
      <c r="AE20" s="6">
        <f t="shared" ca="1" si="42"/>
        <v>-3.7626240730924725E-5</v>
      </c>
      <c r="AF20" s="6">
        <f t="shared" ca="1" si="43"/>
        <v>-2.0318169994699352E-4</v>
      </c>
      <c r="AG20" s="6">
        <f t="shared" ca="1" si="44"/>
        <v>-1.4674233885060643E-4</v>
      </c>
      <c r="AH20" s="6">
        <f t="shared" ca="1" si="45"/>
        <v>-4.8914112950202142E-5</v>
      </c>
      <c r="AI20" s="7">
        <f t="shared" ca="1" si="46"/>
        <v>-1.5050496292369891E-5</v>
      </c>
      <c r="AJ20" s="6"/>
      <c r="AK20" s="21">
        <v>1</v>
      </c>
      <c r="AL20" s="21">
        <f t="shared" ca="1" si="14"/>
        <v>0.9994428633155108</v>
      </c>
      <c r="AM20" s="27">
        <f t="shared" ca="1" si="15"/>
        <v>0.12954768940189187</v>
      </c>
      <c r="AO20" s="35">
        <f ca="1"/>
        <v>5.9127756618285936</v>
      </c>
      <c r="AP20" s="36">
        <f ca="1"/>
        <v>-5.5767474435293529</v>
      </c>
      <c r="AQ20" s="37">
        <f ca="1"/>
        <v>-17.375082158520733</v>
      </c>
      <c r="AS20" s="51">
        <f t="shared" ca="1" si="47"/>
        <v>0.99730262629176114</v>
      </c>
      <c r="AT20" s="52">
        <f t="shared" ca="1" si="16"/>
        <v>3.7705848574141631E-3</v>
      </c>
      <c r="AU20" s="53">
        <f t="shared" ca="1" si="16"/>
        <v>2.8451009691412789E-8</v>
      </c>
      <c r="AV20" s="12"/>
      <c r="AW20" s="79">
        <f t="shared" ca="1" si="17"/>
        <v>2.6973737082388594E-3</v>
      </c>
      <c r="AX20" s="78">
        <f t="shared" ca="1" si="18"/>
        <v>-3.7705848574141631E-3</v>
      </c>
      <c r="AY20" s="80">
        <f t="shared" ca="1" si="19"/>
        <v>-2.8451009691412789E-8</v>
      </c>
      <c r="AZ20" s="12"/>
      <c r="BA20" s="11">
        <f t="shared" ca="1" si="48"/>
        <v>2.690097883316893E-3</v>
      </c>
      <c r="BB20" s="12">
        <f t="shared" ca="1" si="49"/>
        <v>3.7563675472472025E-3</v>
      </c>
      <c r="BC20" s="13">
        <f t="shared" ca="1" si="50"/>
        <v>2.845100888195284E-8</v>
      </c>
      <c r="BD20" s="12"/>
      <c r="BE20" s="11">
        <f t="shared" ca="1" si="51"/>
        <v>7.2561993030479944E-6</v>
      </c>
      <c r="BF20" s="12">
        <f t="shared" ca="1" si="52"/>
        <v>-1.4163702592532283E-5</v>
      </c>
      <c r="BG20" s="13">
        <f t="shared" ca="1" si="53"/>
        <v>-8.0945992943091156E-16</v>
      </c>
      <c r="BH20" s="12"/>
      <c r="BI20" s="11">
        <f t="shared" ca="1" si="58"/>
        <v>7.2561993030479944E-6</v>
      </c>
      <c r="BJ20" s="12">
        <f t="shared" ca="1" si="22"/>
        <v>7.2521566082263017E-6</v>
      </c>
      <c r="BK20" s="12">
        <f t="shared" ca="1" si="23"/>
        <v>9.4002385354948586E-7</v>
      </c>
      <c r="BL20" s="12">
        <f t="shared" ca="1" si="59"/>
        <v>-1.4163702592532283E-5</v>
      </c>
      <c r="BM20" s="12">
        <f t="shared" ca="1" si="24"/>
        <v>-1.4155811474229789E-5</v>
      </c>
      <c r="BN20" s="12">
        <f t="shared" ca="1" si="25"/>
        <v>-1.8348749442381428E-6</v>
      </c>
      <c r="BO20" s="12">
        <f t="shared" ca="1" si="60"/>
        <v>-8.0945992943091156E-16</v>
      </c>
      <c r="BP20" s="12">
        <f t="shared" ca="1" si="26"/>
        <v>-8.0900894960960151E-16</v>
      </c>
      <c r="BQ20" s="13">
        <f t="shared" ca="1" si="27"/>
        <v>-1.0486366352119305E-16</v>
      </c>
      <c r="BR20" s="12"/>
      <c r="BS20" s="11">
        <f t="shared" ca="1" si="28"/>
        <v>7.2758249218982555E-6</v>
      </c>
      <c r="BT20" s="12">
        <f t="shared" ca="1" si="29"/>
        <v>1.4217310166960984E-5</v>
      </c>
      <c r="BU20" s="13">
        <f t="shared" ca="1" si="30"/>
        <v>8.0945995246086446E-16</v>
      </c>
    </row>
    <row r="21" spans="1:73">
      <c r="A21" s="1">
        <f t="shared" ca="1" si="31"/>
        <v>34</v>
      </c>
      <c r="B21" s="1">
        <v>46</v>
      </c>
      <c r="C21" s="5">
        <v>1</v>
      </c>
      <c r="D21" s="6">
        <f t="array" aca="1" ref="D21:H21" ca="1">OFFSET(iris!$A$1,Solver!$B21,0,1,5)</f>
        <v>4.8</v>
      </c>
      <c r="E21" s="6">
        <f ca="1"/>
        <v>3</v>
      </c>
      <c r="F21" s="6">
        <f ca="1"/>
        <v>1.4</v>
      </c>
      <c r="G21" s="7">
        <f ca="1"/>
        <v>0.3</v>
      </c>
      <c r="H21" s="11" t="str">
        <f ca="1"/>
        <v>Setosa</v>
      </c>
      <c r="I21" s="5">
        <f t="shared" ca="1" si="57"/>
        <v>2.9</v>
      </c>
      <c r="J21" s="7">
        <f t="shared" ca="1" si="32"/>
        <v>1.7</v>
      </c>
      <c r="K21" s="11">
        <v>1</v>
      </c>
      <c r="L21" s="12">
        <v>0</v>
      </c>
      <c r="M21" s="12">
        <v>0</v>
      </c>
      <c r="N21" s="13"/>
      <c r="O21" s="6">
        <f ca="1"/>
        <v>6.560173989673256</v>
      </c>
      <c r="P21" s="6">
        <f ca="1"/>
        <v>-1.3820905019293335</v>
      </c>
      <c r="Q21" s="5">
        <f t="shared" ca="1" si="33"/>
        <v>0.99858636181959581</v>
      </c>
      <c r="R21" s="7">
        <f t="shared" ca="1" si="33"/>
        <v>0.2006734658253243</v>
      </c>
      <c r="S21" s="6"/>
      <c r="T21" s="11">
        <f t="shared" ca="1" si="34"/>
        <v>1.4116398074990051E-3</v>
      </c>
      <c r="U21" s="92">
        <f t="shared" ca="1" si="35"/>
        <v>0.1604036259389767</v>
      </c>
      <c r="V21" s="12"/>
      <c r="W21" s="11">
        <f t="shared" ca="1" si="36"/>
        <v>-4.1150298879580333E-6</v>
      </c>
      <c r="X21" s="13">
        <f t="shared" ca="1" si="13"/>
        <v>-5.1019030913704907E-4</v>
      </c>
      <c r="Y21" s="6"/>
      <c r="Z21" s="5">
        <f t="shared" ca="1" si="37"/>
        <v>-4.1150298879580333E-6</v>
      </c>
      <c r="AA21" s="6">
        <f t="shared" ca="1" si="38"/>
        <v>-1.9752143462198559E-5</v>
      </c>
      <c r="AB21" s="6">
        <f t="shared" ca="1" si="39"/>
        <v>-1.23450896638741E-5</v>
      </c>
      <c r="AC21" s="6">
        <f t="shared" ca="1" si="40"/>
        <v>-5.761041843141246E-6</v>
      </c>
      <c r="AD21" s="6">
        <f t="shared" ca="1" si="41"/>
        <v>-1.2345089663874099E-6</v>
      </c>
      <c r="AE21" s="6">
        <f t="shared" ca="1" si="42"/>
        <v>-5.1019030913704907E-4</v>
      </c>
      <c r="AF21" s="6">
        <f t="shared" ca="1" si="43"/>
        <v>-2.4489134838578354E-3</v>
      </c>
      <c r="AG21" s="6">
        <f t="shared" ca="1" si="44"/>
        <v>-1.5305709274111472E-3</v>
      </c>
      <c r="AH21" s="6">
        <f t="shared" ca="1" si="45"/>
        <v>-7.1426643279186861E-4</v>
      </c>
      <c r="AI21" s="7">
        <f t="shared" ca="1" si="46"/>
        <v>-1.5305709274111471E-4</v>
      </c>
      <c r="AJ21" s="6"/>
      <c r="AK21" s="21">
        <v>1</v>
      </c>
      <c r="AL21" s="21">
        <f t="shared" ca="1" si="14"/>
        <v>0.99858636181959581</v>
      </c>
      <c r="AM21" s="27">
        <f t="shared" ca="1" si="15"/>
        <v>0.2006734658253243</v>
      </c>
      <c r="AO21" s="35">
        <f ca="1"/>
        <v>5.0278022016062973</v>
      </c>
      <c r="AP21" s="36">
        <f ca="1"/>
        <v>-4.3691308058874991</v>
      </c>
      <c r="AQ21" s="37">
        <f ca="1"/>
        <v>-16.915068185239825</v>
      </c>
      <c r="AS21" s="51">
        <f t="shared" ca="1" si="47"/>
        <v>0.99348946744301603</v>
      </c>
      <c r="AT21" s="52">
        <f t="shared" ca="1" si="16"/>
        <v>1.2503914148654821E-2</v>
      </c>
      <c r="AU21" s="53">
        <f t="shared" ca="1" si="16"/>
        <v>4.5069133309299002E-8</v>
      </c>
      <c r="AV21" s="12"/>
      <c r="AW21" s="79">
        <f t="shared" ca="1" si="17"/>
        <v>6.5105325569839723E-3</v>
      </c>
      <c r="AX21" s="78">
        <f t="shared" ca="1" si="18"/>
        <v>-1.2503914148654821E-2</v>
      </c>
      <c r="AY21" s="80">
        <f t="shared" ca="1" si="19"/>
        <v>-4.5069133309299002E-8</v>
      </c>
      <c r="AZ21" s="12"/>
      <c r="BA21" s="11">
        <f t="shared" ca="1" si="48"/>
        <v>6.4681455228083598E-3</v>
      </c>
      <c r="BB21" s="12">
        <f t="shared" ca="1" si="49"/>
        <v>1.234756627961789E-2</v>
      </c>
      <c r="BC21" s="13">
        <f t="shared" ca="1" si="50"/>
        <v>4.5069131278072225E-8</v>
      </c>
      <c r="BD21" s="12"/>
      <c r="BE21" s="11">
        <f t="shared" ca="1" si="51"/>
        <v>4.2111072009553943E-5</v>
      </c>
      <c r="BF21" s="12">
        <f t="shared" ca="1" si="52"/>
        <v>-1.5439290870516731E-4</v>
      </c>
      <c r="BG21" s="13">
        <f t="shared" ca="1" si="53"/>
        <v>-2.0312266857057346E-15</v>
      </c>
      <c r="BH21" s="12"/>
      <c r="BI21" s="11">
        <f t="shared" ca="1" si="58"/>
        <v>4.2111072009553943E-5</v>
      </c>
      <c r="BJ21" s="12">
        <f t="shared" ca="1" si="22"/>
        <v>4.2051542190343486E-5</v>
      </c>
      <c r="BK21" s="12">
        <f t="shared" ca="1" si="23"/>
        <v>8.4505747697769938E-6</v>
      </c>
      <c r="BL21" s="12">
        <f t="shared" ca="1" si="59"/>
        <v>-1.5439290870516731E-4</v>
      </c>
      <c r="BM21" s="12">
        <f t="shared" ca="1" si="24"/>
        <v>-1.5417465299463802E-4</v>
      </c>
      <c r="BN21" s="12">
        <f t="shared" ca="1" si="25"/>
        <v>-3.0982560088718808E-5</v>
      </c>
      <c r="BO21" s="12">
        <f t="shared" ca="1" si="60"/>
        <v>-2.0312266857057346E-15</v>
      </c>
      <c r="BP21" s="12">
        <f t="shared" ca="1" si="26"/>
        <v>-2.0283552661097649E-15</v>
      </c>
      <c r="BQ21" s="13">
        <f t="shared" ca="1" si="27"/>
        <v>-4.0761329889745647E-16</v>
      </c>
      <c r="BR21" s="12"/>
      <c r="BS21" s="11">
        <f t="shared" ca="1" si="28"/>
        <v>4.2387034175548262E-5</v>
      </c>
      <c r="BT21" s="12">
        <f t="shared" ca="1" si="29"/>
        <v>1.5634786903693021E-4</v>
      </c>
      <c r="BU21" s="13">
        <f t="shared" ca="1" si="30"/>
        <v>2.0312267772513647E-15</v>
      </c>
    </row>
    <row r="22" spans="1:73">
      <c r="A22" s="1">
        <f t="shared" ca="1" si="31"/>
        <v>9</v>
      </c>
      <c r="B22" s="1">
        <v>38</v>
      </c>
      <c r="C22" s="5">
        <v>1</v>
      </c>
      <c r="D22" s="6">
        <f t="array" aca="1" ref="D22:H22" ca="1">OFFSET(iris!$A$1,Solver!$B22,0,1,5)</f>
        <v>4.9000000000000004</v>
      </c>
      <c r="E22" s="6">
        <f ca="1"/>
        <v>3.6</v>
      </c>
      <c r="F22" s="6">
        <f ca="1"/>
        <v>1.4</v>
      </c>
      <c r="G22" s="7">
        <f ca="1"/>
        <v>0.1</v>
      </c>
      <c r="H22" s="11" t="str">
        <f ca="1"/>
        <v>Setosa</v>
      </c>
      <c r="I22" s="5">
        <f t="shared" ca="1" si="57"/>
        <v>2.6</v>
      </c>
      <c r="J22" s="7">
        <f t="shared" ca="1" si="32"/>
        <v>1.5</v>
      </c>
      <c r="K22" s="11">
        <v>1</v>
      </c>
      <c r="L22" s="12">
        <v>0</v>
      </c>
      <c r="M22" s="12">
        <v>0</v>
      </c>
      <c r="N22" s="13"/>
      <c r="O22" s="6">
        <f ca="1"/>
        <v>7.2831977297875854</v>
      </c>
      <c r="P22" s="6">
        <f ca="1"/>
        <v>-1.7351066259980275</v>
      </c>
      <c r="Q22" s="5">
        <f t="shared" ca="1" si="33"/>
        <v>0.99931348637038153</v>
      </c>
      <c r="R22" s="7">
        <f t="shared" ca="1" si="33"/>
        <v>0.14993555115281287</v>
      </c>
      <c r="S22" s="6"/>
      <c r="T22" s="11">
        <f t="shared" ca="1" si="34"/>
        <v>6.8604232865476604E-4</v>
      </c>
      <c r="U22" s="92">
        <f t="shared" ca="1" si="35"/>
        <v>0.12745488165331512</v>
      </c>
      <c r="V22" s="12"/>
      <c r="W22" s="11">
        <f t="shared" ca="1" si="36"/>
        <v>-3.415620929331525E-7</v>
      </c>
      <c r="X22" s="13">
        <f t="shared" ca="1" si="13"/>
        <v>-8.1064122633597554E-5</v>
      </c>
      <c r="Y22" s="6"/>
      <c r="Z22" s="5">
        <f t="shared" ca="1" si="37"/>
        <v>-3.415620929331525E-7</v>
      </c>
      <c r="AA22" s="6">
        <f t="shared" ca="1" si="38"/>
        <v>-1.6736542553724473E-6</v>
      </c>
      <c r="AB22" s="6">
        <f t="shared" ca="1" si="39"/>
        <v>-1.2296235345593491E-6</v>
      </c>
      <c r="AC22" s="6">
        <f t="shared" ca="1" si="40"/>
        <v>-4.7818693010641344E-7</v>
      </c>
      <c r="AD22" s="6">
        <f t="shared" ca="1" si="41"/>
        <v>-3.415620929331525E-8</v>
      </c>
      <c r="AE22" s="6">
        <f t="shared" ca="1" si="42"/>
        <v>-8.1064122633597554E-5</v>
      </c>
      <c r="AF22" s="6">
        <f t="shared" ca="1" si="43"/>
        <v>-3.9721420090462807E-4</v>
      </c>
      <c r="AG22" s="6">
        <f t="shared" ca="1" si="44"/>
        <v>-2.9183084148095119E-4</v>
      </c>
      <c r="AH22" s="6">
        <f t="shared" ca="1" si="45"/>
        <v>-1.1348977168703656E-4</v>
      </c>
      <c r="AI22" s="7">
        <f t="shared" ca="1" si="46"/>
        <v>-8.1064122633597554E-6</v>
      </c>
      <c r="AJ22" s="6"/>
      <c r="AK22" s="21">
        <v>1</v>
      </c>
      <c r="AL22" s="21">
        <f t="shared" ca="1" si="14"/>
        <v>0.99931348637038153</v>
      </c>
      <c r="AM22" s="27">
        <f t="shared" ca="1" si="15"/>
        <v>0.14993555115281287</v>
      </c>
      <c r="AO22" s="35">
        <f ca="1"/>
        <v>5.6600978474860746</v>
      </c>
      <c r="AP22" s="36">
        <f ca="1"/>
        <v>-5.2281265154021241</v>
      </c>
      <c r="AQ22" s="37">
        <f ca="1"/>
        <v>-17.246544443936266</v>
      </c>
      <c r="AS22" s="51">
        <f t="shared" ca="1" si="47"/>
        <v>0.99652990731466118</v>
      </c>
      <c r="AT22" s="52">
        <f t="shared" ca="1" si="16"/>
        <v>5.334950102300633E-3</v>
      </c>
      <c r="AU22" s="53">
        <f t="shared" ca="1" si="16"/>
        <v>3.2353472625982822E-8</v>
      </c>
      <c r="AV22" s="12"/>
      <c r="AW22" s="79">
        <f t="shared" ca="1" si="17"/>
        <v>3.4700926853388214E-3</v>
      </c>
      <c r="AX22" s="78">
        <f t="shared" ca="1" si="18"/>
        <v>-5.334950102300633E-3</v>
      </c>
      <c r="AY22" s="80">
        <f t="shared" ca="1" si="19"/>
        <v>-3.2353472625982822E-8</v>
      </c>
      <c r="AZ22" s="12"/>
      <c r="BA22" s="11">
        <f t="shared" ca="1" si="48"/>
        <v>3.4580511420939609E-3</v>
      </c>
      <c r="BB22" s="12">
        <f t="shared" ca="1" si="49"/>
        <v>5.3064884097065957E-3</v>
      </c>
      <c r="BC22" s="13">
        <f t="shared" ca="1" si="50"/>
        <v>3.2353471579235633E-8</v>
      </c>
      <c r="BD22" s="12"/>
      <c r="BE22" s="11">
        <f t="shared" ca="1" si="51"/>
        <v>1.1999757973707811E-5</v>
      </c>
      <c r="BF22" s="12">
        <f t="shared" ca="1" si="52"/>
        <v>-2.8309850884221327E-5</v>
      </c>
      <c r="BG22" s="13">
        <f t="shared" ca="1" si="53"/>
        <v>-1.0467471570943133E-15</v>
      </c>
      <c r="BH22" s="12"/>
      <c r="BI22" s="11">
        <f t="shared" ca="1" si="58"/>
        <v>1.1999757973707811E-5</v>
      </c>
      <c r="BJ22" s="12">
        <f t="shared" ca="1" si="22"/>
        <v>1.1991519976306739E-5</v>
      </c>
      <c r="BK22" s="12">
        <f t="shared" ca="1" si="23"/>
        <v>1.7991903254882417E-6</v>
      </c>
      <c r="BL22" s="12">
        <f t="shared" ca="1" si="59"/>
        <v>-2.8309850884221327E-5</v>
      </c>
      <c r="BM22" s="12">
        <f t="shared" ca="1" si="24"/>
        <v>-2.8290415785736843E-5</v>
      </c>
      <c r="BN22" s="12">
        <f t="shared" ca="1" si="25"/>
        <v>-4.2446530953796715E-6</v>
      </c>
      <c r="BO22" s="12">
        <f t="shared" ca="1" si="60"/>
        <v>-1.0467471570943133E-15</v>
      </c>
      <c r="BP22" s="12">
        <f t="shared" ca="1" si="26"/>
        <v>-1.0460285509042036E-15</v>
      </c>
      <c r="BQ22" s="13">
        <f t="shared" ca="1" si="27"/>
        <v>-1.5694461191657585E-16</v>
      </c>
      <c r="BR22" s="12"/>
      <c r="BS22" s="11">
        <f t="shared" ca="1" si="28"/>
        <v>1.2041543244841993E-5</v>
      </c>
      <c r="BT22" s="12">
        <f t="shared" ca="1" si="29"/>
        <v>2.8461692594037535E-5</v>
      </c>
      <c r="BU22" s="13">
        <f t="shared" ca="1" si="30"/>
        <v>1.0467471909602198E-15</v>
      </c>
    </row>
    <row r="23" spans="1:73">
      <c r="A23" s="1">
        <f t="shared" ca="1" si="31"/>
        <v>7</v>
      </c>
      <c r="B23" s="1">
        <v>37</v>
      </c>
      <c r="C23" s="5">
        <v>1</v>
      </c>
      <c r="D23" s="6">
        <f t="array" aca="1" ref="D23:H23" ca="1">OFFSET(iris!$A$1,Solver!$B23,0,1,5)</f>
        <v>5.5</v>
      </c>
      <c r="E23" s="6">
        <f ca="1"/>
        <v>3.5</v>
      </c>
      <c r="F23" s="6">
        <f ca="1"/>
        <v>1.3</v>
      </c>
      <c r="G23" s="7">
        <f ca="1"/>
        <v>0.2</v>
      </c>
      <c r="H23" s="11" t="str">
        <f ca="1"/>
        <v>Setosa</v>
      </c>
      <c r="I23" s="5">
        <f t="shared" ca="1" si="57"/>
        <v>3.0999999999999996</v>
      </c>
      <c r="J23" s="7">
        <f t="shared" ca="1" si="32"/>
        <v>1.5</v>
      </c>
      <c r="K23" s="11">
        <v>1</v>
      </c>
      <c r="L23" s="12">
        <v>0</v>
      </c>
      <c r="M23" s="12">
        <v>0</v>
      </c>
      <c r="N23" s="13"/>
      <c r="O23" s="6">
        <f ca="1"/>
        <v>7.4581177474930263</v>
      </c>
      <c r="P23" s="6">
        <f ca="1"/>
        <v>-1.2231739504691679</v>
      </c>
      <c r="Q23" s="5">
        <f t="shared" ca="1" si="33"/>
        <v>0.99942359171599171</v>
      </c>
      <c r="R23" s="7">
        <f t="shared" ca="1" si="33"/>
        <v>0.22737837662095675</v>
      </c>
      <c r="S23" s="6"/>
      <c r="T23" s="11">
        <f t="shared" ca="1" si="34"/>
        <v>5.7607603749826287E-4</v>
      </c>
      <c r="U23" s="92">
        <f t="shared" ca="1" si="35"/>
        <v>0.17567745046617511</v>
      </c>
      <c r="V23" s="12"/>
      <c r="W23" s="11">
        <f t="shared" ca="1" si="36"/>
        <v>-4.4053209206041654E-6</v>
      </c>
      <c r="X23" s="13">
        <f t="shared" ca="1" si="13"/>
        <v>-1.3613358661500195E-3</v>
      </c>
      <c r="Y23" s="6"/>
      <c r="Z23" s="5">
        <f t="shared" ca="1" si="37"/>
        <v>-4.4053209206041654E-6</v>
      </c>
      <c r="AA23" s="6">
        <f t="shared" ca="1" si="38"/>
        <v>-2.4229265063322909E-5</v>
      </c>
      <c r="AB23" s="6">
        <f t="shared" ca="1" si="39"/>
        <v>-1.5418623222114578E-5</v>
      </c>
      <c r="AC23" s="6">
        <f t="shared" ca="1" si="40"/>
        <v>-5.726917196785415E-6</v>
      </c>
      <c r="AD23" s="6">
        <f t="shared" ca="1" si="41"/>
        <v>-8.8106418412083307E-7</v>
      </c>
      <c r="AE23" s="6">
        <f t="shared" ca="1" si="42"/>
        <v>-1.3613358661500195E-3</v>
      </c>
      <c r="AF23" s="6">
        <f t="shared" ca="1" si="43"/>
        <v>-7.4873472638251077E-3</v>
      </c>
      <c r="AG23" s="6">
        <f t="shared" ca="1" si="44"/>
        <v>-4.7646755315250682E-3</v>
      </c>
      <c r="AH23" s="6">
        <f t="shared" ca="1" si="45"/>
        <v>-1.7697366259950254E-3</v>
      </c>
      <c r="AI23" s="7">
        <f t="shared" ca="1" si="46"/>
        <v>-2.7226717323000394E-4</v>
      </c>
      <c r="AJ23" s="6"/>
      <c r="AK23" s="21">
        <v>1</v>
      </c>
      <c r="AL23" s="21">
        <f t="shared" ca="1" si="14"/>
        <v>0.99942359171599171</v>
      </c>
      <c r="AM23" s="27">
        <f t="shared" ca="1" si="15"/>
        <v>0.22737837662095675</v>
      </c>
      <c r="AO23" s="35">
        <f ca="1"/>
        <v>4.7054323411400709</v>
      </c>
      <c r="AP23" s="36">
        <f ca="1"/>
        <v>-3.8910948825634981</v>
      </c>
      <c r="AQ23" s="37">
        <f ca="1"/>
        <v>-16.775493404094632</v>
      </c>
      <c r="AS23" s="51">
        <f t="shared" ca="1" si="47"/>
        <v>0.99103509414663471</v>
      </c>
      <c r="AT23" s="52">
        <f t="shared" ca="1" si="16"/>
        <v>2.0014223096574586E-2</v>
      </c>
      <c r="AU23" s="53">
        <f t="shared" ca="1" si="16"/>
        <v>5.181980339000786E-8</v>
      </c>
      <c r="AV23" s="12"/>
      <c r="AW23" s="79">
        <f t="shared" ca="1" si="17"/>
        <v>8.9649058533652903E-3</v>
      </c>
      <c r="AX23" s="78">
        <f t="shared" ca="1" si="18"/>
        <v>-2.0014223096574586E-2</v>
      </c>
      <c r="AY23" s="80">
        <f t="shared" ca="1" si="19"/>
        <v>-5.181980339000786E-8</v>
      </c>
      <c r="AZ23" s="12"/>
      <c r="BA23" s="11">
        <f t="shared" ca="1" si="48"/>
        <v>8.8845363164055269E-3</v>
      </c>
      <c r="BB23" s="12">
        <f t="shared" ca="1" si="49"/>
        <v>1.9613653970415125E-2</v>
      </c>
      <c r="BC23" s="13">
        <f t="shared" ca="1" si="50"/>
        <v>5.1819800704715834E-8</v>
      </c>
      <c r="BD23" s="12"/>
      <c r="BE23" s="11">
        <f t="shared" ca="1" si="51"/>
        <v>7.9649031627380398E-5</v>
      </c>
      <c r="BF23" s="12">
        <f t="shared" ca="1" si="52"/>
        <v>-3.9255204630290422E-4</v>
      </c>
      <c r="BG23" s="13">
        <f t="shared" ca="1" si="53"/>
        <v>-2.6852918842277655E-15</v>
      </c>
      <c r="BH23" s="12"/>
      <c r="BI23" s="11">
        <f t="shared" ca="1" si="58"/>
        <v>7.9649031627380398E-5</v>
      </c>
      <c r="BJ23" s="12">
        <f t="shared" ca="1" si="22"/>
        <v>7.9603121265737134E-5</v>
      </c>
      <c r="BK23" s="12">
        <f t="shared" ca="1" si="23"/>
        <v>1.8110467510864997E-5</v>
      </c>
      <c r="BL23" s="12">
        <f t="shared" ca="1" si="59"/>
        <v>-3.9255204630290422E-4</v>
      </c>
      <c r="BM23" s="12">
        <f t="shared" ca="1" si="24"/>
        <v>-3.9232577605151082E-4</v>
      </c>
      <c r="BN23" s="12">
        <f t="shared" ca="1" si="25"/>
        <v>-8.9257847027589008E-5</v>
      </c>
      <c r="BO23" s="12">
        <f t="shared" ca="1" si="60"/>
        <v>-2.6852918842277655E-15</v>
      </c>
      <c r="BP23" s="12">
        <f t="shared" ca="1" si="26"/>
        <v>-2.6837440597407162E-15</v>
      </c>
      <c r="BQ23" s="13">
        <f t="shared" ca="1" si="27"/>
        <v>-6.1057730938913949E-16</v>
      </c>
      <c r="BR23" s="12"/>
      <c r="BS23" s="11">
        <f t="shared" ca="1" si="28"/>
        <v>8.0369536959703239E-5</v>
      </c>
      <c r="BT23" s="12">
        <f t="shared" ca="1" si="29"/>
        <v>4.0056912615945959E-4</v>
      </c>
      <c r="BU23" s="13">
        <f t="shared" ca="1" si="30"/>
        <v>2.6852920233790702E-15</v>
      </c>
    </row>
    <row r="24" spans="1:73">
      <c r="A24" s="1">
        <f t="shared" ca="1" si="31"/>
        <v>22</v>
      </c>
      <c r="B24" s="1">
        <v>50</v>
      </c>
      <c r="C24" s="5">
        <v>1</v>
      </c>
      <c r="D24" s="6">
        <f t="array" aca="1" ref="D24:H24" ca="1">OFFSET(iris!$A$1,Solver!$B24,0,1,5)</f>
        <v>5</v>
      </c>
      <c r="E24" s="6">
        <f ca="1"/>
        <v>3.3</v>
      </c>
      <c r="F24" s="6">
        <f ca="1"/>
        <v>1.4</v>
      </c>
      <c r="G24" s="7">
        <f ca="1"/>
        <v>0.2</v>
      </c>
      <c r="H24" s="11" t="str">
        <f ca="1"/>
        <v>Setosa</v>
      </c>
      <c r="I24" s="5">
        <f t="shared" ca="1" si="57"/>
        <v>2.9</v>
      </c>
      <c r="J24" s="7">
        <f t="shared" ca="1" si="32"/>
        <v>1.5999999999999999</v>
      </c>
      <c r="K24" s="11">
        <v>1</v>
      </c>
      <c r="L24" s="12">
        <v>0</v>
      </c>
      <c r="M24" s="12">
        <v>0</v>
      </c>
      <c r="N24" s="13"/>
      <c r="O24" s="6">
        <f ca="1"/>
        <v>6.976654336872179</v>
      </c>
      <c r="P24" s="6">
        <f ca="1"/>
        <v>-1.4014709033248416</v>
      </c>
      <c r="Q24" s="5">
        <f t="shared" ca="1" si="33"/>
        <v>0.99906744956526539</v>
      </c>
      <c r="R24" s="7">
        <f t="shared" ca="1" si="33"/>
        <v>0.19758280504094972</v>
      </c>
      <c r="S24" s="6"/>
      <c r="T24" s="11">
        <f t="shared" ca="1" si="34"/>
        <v>9.3168078442128373E-4</v>
      </c>
      <c r="U24" s="92">
        <f t="shared" ca="1" si="35"/>
        <v>0.15854384019309975</v>
      </c>
      <c r="V24" s="12"/>
      <c r="W24" s="11">
        <f t="shared" ca="1" si="36"/>
        <v>-2.4956208031451502E-6</v>
      </c>
      <c r="X24" s="13">
        <f t="shared" ca="1" si="13"/>
        <v>-4.6347997433818228E-4</v>
      </c>
      <c r="Y24" s="6"/>
      <c r="Z24" s="5">
        <f t="shared" ca="1" si="37"/>
        <v>-2.4956208031451502E-6</v>
      </c>
      <c r="AA24" s="6">
        <f t="shared" ca="1" si="38"/>
        <v>-1.247810401572575E-5</v>
      </c>
      <c r="AB24" s="6">
        <f t="shared" ca="1" si="39"/>
        <v>-8.2355486503789958E-6</v>
      </c>
      <c r="AC24" s="6">
        <f t="shared" ca="1" si="40"/>
        <v>-3.4938691244032101E-6</v>
      </c>
      <c r="AD24" s="6">
        <f t="shared" ca="1" si="41"/>
        <v>-4.9912416062903005E-7</v>
      </c>
      <c r="AE24" s="6">
        <f t="shared" ca="1" si="42"/>
        <v>-4.6347997433818228E-4</v>
      </c>
      <c r="AF24" s="6">
        <f t="shared" ca="1" si="43"/>
        <v>-2.3173998716909112E-3</v>
      </c>
      <c r="AG24" s="6">
        <f t="shared" ca="1" si="44"/>
        <v>-1.5294839153160015E-3</v>
      </c>
      <c r="AH24" s="6">
        <f t="shared" ca="1" si="45"/>
        <v>-6.4887196407345516E-4</v>
      </c>
      <c r="AI24" s="7">
        <f t="shared" ca="1" si="46"/>
        <v>-9.2695994867636466E-5</v>
      </c>
      <c r="AJ24" s="6"/>
      <c r="AK24" s="21">
        <v>1</v>
      </c>
      <c r="AL24" s="21">
        <f t="shared" ca="1" si="14"/>
        <v>0.99906744956526539</v>
      </c>
      <c r="AM24" s="27">
        <f t="shared" ca="1" si="15"/>
        <v>0.19758280504094972</v>
      </c>
      <c r="AO24" s="35">
        <f ca="1"/>
        <v>5.0700530816174734</v>
      </c>
      <c r="AP24" s="36">
        <f ca="1"/>
        <v>-4.4121778639506832</v>
      </c>
      <c r="AQ24" s="37">
        <f ca="1"/>
        <v>-16.947753386836702</v>
      </c>
      <c r="AS24" s="51">
        <f t="shared" ca="1" si="47"/>
        <v>0.99375713157189716</v>
      </c>
      <c r="AT24" s="52">
        <f t="shared" ca="1" si="16"/>
        <v>1.1983391434023508E-2</v>
      </c>
      <c r="AU24" s="53">
        <f t="shared" ca="1" si="16"/>
        <v>4.3619853686393518E-8</v>
      </c>
      <c r="AV24" s="12"/>
      <c r="AW24" s="79">
        <f t="shared" ca="1" si="17"/>
        <v>6.2428684281028435E-3</v>
      </c>
      <c r="AX24" s="78">
        <f t="shared" ca="1" si="18"/>
        <v>-1.1983391434023508E-2</v>
      </c>
      <c r="AY24" s="80">
        <f t="shared" ca="1" si="19"/>
        <v>-4.3619853686393518E-8</v>
      </c>
      <c r="AZ24" s="12"/>
      <c r="BA24" s="11">
        <f t="shared" ca="1" si="48"/>
        <v>6.2038950218923023E-3</v>
      </c>
      <c r="BB24" s="12">
        <f t="shared" ca="1" si="49"/>
        <v>1.183978976376248E-2</v>
      </c>
      <c r="BC24" s="13">
        <f t="shared" ca="1" si="50"/>
        <v>4.3619851783701887E-8</v>
      </c>
      <c r="BD24" s="12"/>
      <c r="BE24" s="11">
        <f t="shared" ca="1" si="51"/>
        <v>3.8730100363435854E-5</v>
      </c>
      <c r="BF24" s="12">
        <f t="shared" ca="1" si="52"/>
        <v>-1.4188083523571053E-4</v>
      </c>
      <c r="BG24" s="13">
        <f t="shared" ca="1" si="53"/>
        <v>-1.9026915526272475E-15</v>
      </c>
      <c r="BH24" s="12"/>
      <c r="BI24" s="11">
        <f t="shared" ca="1" si="58"/>
        <v>3.8730100363435854E-5</v>
      </c>
      <c r="BJ24" s="12">
        <f t="shared" ca="1" si="22"/>
        <v>3.8693982591504618E-5</v>
      </c>
      <c r="BK24" s="12">
        <f t="shared" ca="1" si="23"/>
        <v>7.6524018693251629E-6</v>
      </c>
      <c r="BL24" s="12">
        <f t="shared" ca="1" si="59"/>
        <v>-1.4188083523571053E-4</v>
      </c>
      <c r="BM24" s="12">
        <f t="shared" ca="1" si="24"/>
        <v>-1.4174852420113096E-4</v>
      </c>
      <c r="BN24" s="12">
        <f t="shared" ca="1" si="25"/>
        <v>-2.8033213407424501E-5</v>
      </c>
      <c r="BO24" s="12">
        <f t="shared" ca="1" si="60"/>
        <v>-1.9026915526272475E-15</v>
      </c>
      <c r="BP24" s="12">
        <f t="shared" ca="1" si="26"/>
        <v>-1.9009171967926792E-15</v>
      </c>
      <c r="BQ24" s="13">
        <f t="shared" ca="1" si="27"/>
        <v>-3.7593913409581134E-16</v>
      </c>
      <c r="BR24" s="12"/>
      <c r="BS24" s="11">
        <f t="shared" ca="1" si="28"/>
        <v>3.8973406210603268E-5</v>
      </c>
      <c r="BT24" s="12">
        <f t="shared" ca="1" si="29"/>
        <v>1.4360167026102798E-4</v>
      </c>
      <c r="BU24" s="13">
        <f t="shared" ca="1" si="30"/>
        <v>1.9026916356223784E-15</v>
      </c>
    </row>
    <row r="25" spans="1:73">
      <c r="A25" s="1">
        <f t="shared" ca="1" si="31"/>
        <v>22</v>
      </c>
      <c r="B25" s="1">
        <v>43</v>
      </c>
      <c r="C25" s="5">
        <v>1</v>
      </c>
      <c r="D25" s="6">
        <f t="array" aca="1" ref="D25:H25" ca="1">OFFSET(iris!$A$1,Solver!$B25,0,1,5)</f>
        <v>4.4000000000000004</v>
      </c>
      <c r="E25" s="6">
        <f ca="1"/>
        <v>3.2</v>
      </c>
      <c r="F25" s="6">
        <f ca="1"/>
        <v>1.3</v>
      </c>
      <c r="G25" s="7">
        <f ca="1"/>
        <v>0.2</v>
      </c>
      <c r="H25" s="11" t="str">
        <f ca="1"/>
        <v>Setosa</v>
      </c>
      <c r="I25" s="5">
        <f t="shared" ca="1" si="57"/>
        <v>2.2999999999999998</v>
      </c>
      <c r="J25" s="7">
        <f t="shared" ca="1" si="32"/>
        <v>1.5</v>
      </c>
      <c r="K25" s="11">
        <v>1</v>
      </c>
      <c r="L25" s="12">
        <v>0</v>
      </c>
      <c r="M25" s="12">
        <v>0</v>
      </c>
      <c r="N25" s="13"/>
      <c r="O25" s="6">
        <f ca="1"/>
        <v>6.8279009853577426</v>
      </c>
      <c r="P25" s="6">
        <f ca="1"/>
        <v>-2.0650016389880546</v>
      </c>
      <c r="Q25" s="5">
        <f t="shared" ca="1" si="33"/>
        <v>0.99891804266228479</v>
      </c>
      <c r="R25" s="7">
        <f t="shared" ca="1" si="33"/>
        <v>0.11254530315044077</v>
      </c>
      <c r="S25" s="6"/>
      <c r="T25" s="11">
        <f t="shared" ca="1" si="34"/>
        <v>1.0807867060346383E-3</v>
      </c>
      <c r="U25" s="92">
        <f t="shared" ca="1" si="35"/>
        <v>9.987885788921616E-2</v>
      </c>
      <c r="V25" s="12"/>
      <c r="W25" s="11">
        <f t="shared" ca="1" si="36"/>
        <v>-1.3266379200668033E-7</v>
      </c>
      <c r="X25" s="13">
        <f t="shared" ca="1" si="13"/>
        <v>-1.9249485247519563E-5</v>
      </c>
      <c r="Y25" s="6"/>
      <c r="Z25" s="5">
        <f t="shared" ca="1" si="37"/>
        <v>-1.3266379200668033E-7</v>
      </c>
      <c r="AA25" s="6">
        <f t="shared" ca="1" si="38"/>
        <v>-5.8372068482939347E-7</v>
      </c>
      <c r="AB25" s="6">
        <f t="shared" ca="1" si="39"/>
        <v>-4.2452413442137709E-7</v>
      </c>
      <c r="AC25" s="6">
        <f t="shared" ca="1" si="40"/>
        <v>-1.7246292960868442E-7</v>
      </c>
      <c r="AD25" s="6">
        <f t="shared" ca="1" si="41"/>
        <v>-2.6532758401336068E-8</v>
      </c>
      <c r="AE25" s="6">
        <f t="shared" ca="1" si="42"/>
        <v>-1.9249485247519563E-5</v>
      </c>
      <c r="AF25" s="6">
        <f t="shared" ca="1" si="43"/>
        <v>-8.4697735089086083E-5</v>
      </c>
      <c r="AG25" s="6">
        <f t="shared" ca="1" si="44"/>
        <v>-6.1598352792062601E-5</v>
      </c>
      <c r="AH25" s="6">
        <f t="shared" ca="1" si="45"/>
        <v>-2.5024330821775433E-5</v>
      </c>
      <c r="AI25" s="7">
        <f t="shared" ca="1" si="46"/>
        <v>-3.8498970495039126E-6</v>
      </c>
      <c r="AJ25" s="6"/>
      <c r="AK25" s="21">
        <v>1</v>
      </c>
      <c r="AL25" s="21">
        <f t="shared" ca="1" si="14"/>
        <v>0.99891804266228479</v>
      </c>
      <c r="AM25" s="27">
        <f t="shared" ca="1" si="15"/>
        <v>0.11254530315044077</v>
      </c>
      <c r="AO25" s="35">
        <f ca="1"/>
        <v>6.1180926476530377</v>
      </c>
      <c r="AP25" s="36">
        <f ca="1"/>
        <v>-5.8809287446524854</v>
      </c>
      <c r="AQ25" s="37">
        <f ca="1"/>
        <v>-17.464182136969249</v>
      </c>
      <c r="AS25" s="51">
        <f t="shared" ca="1" si="47"/>
        <v>0.99780218782330155</v>
      </c>
      <c r="AT25" s="52">
        <f t="shared" ca="1" si="16"/>
        <v>2.7844162166792506E-3</v>
      </c>
      <c r="AU25" s="53">
        <f t="shared" ca="1" si="16"/>
        <v>2.6025678206034776E-8</v>
      </c>
      <c r="AV25" s="12"/>
      <c r="AW25" s="79">
        <f t="shared" ca="1" si="17"/>
        <v>2.1978121766984549E-3</v>
      </c>
      <c r="AX25" s="78">
        <f t="shared" ca="1" si="18"/>
        <v>-2.7844162166792506E-3</v>
      </c>
      <c r="AY25" s="80">
        <f t="shared" ca="1" si="19"/>
        <v>-2.6025678206034776E-8</v>
      </c>
      <c r="AZ25" s="12"/>
      <c r="BA25" s="11">
        <f t="shared" ca="1" si="48"/>
        <v>2.1929817983342894E-3</v>
      </c>
      <c r="BB25" s="12">
        <f t="shared" ca="1" si="49"/>
        <v>2.776663243011544E-3</v>
      </c>
      <c r="BC25" s="13">
        <f t="shared" ca="1" si="50"/>
        <v>2.6025677528698852E-8</v>
      </c>
      <c r="BD25" s="12"/>
      <c r="BE25" s="11">
        <f t="shared" ca="1" si="51"/>
        <v>4.8197620996571763E-6</v>
      </c>
      <c r="BF25" s="12">
        <f t="shared" ca="1" si="52"/>
        <v>-7.7313861620985419E-6</v>
      </c>
      <c r="BG25" s="13">
        <f t="shared" ca="1" si="53"/>
        <v>-6.773359084559467E-16</v>
      </c>
      <c r="BH25" s="12"/>
      <c r="BI25" s="11">
        <f t="shared" ca="1" si="58"/>
        <v>4.8197620996571763E-6</v>
      </c>
      <c r="BJ25" s="12">
        <f t="shared" ca="1" si="22"/>
        <v>4.8145473226874102E-6</v>
      </c>
      <c r="BK25" s="12">
        <f t="shared" ca="1" si="23"/>
        <v>5.4244158661892185E-7</v>
      </c>
      <c r="BL25" s="12">
        <f t="shared" ca="1" si="59"/>
        <v>-7.7313861620985419E-6</v>
      </c>
      <c r="BM25" s="12">
        <f t="shared" ca="1" si="24"/>
        <v>-7.7230211321097496E-6</v>
      </c>
      <c r="BN25" s="12">
        <f t="shared" ca="1" si="25"/>
        <v>-8.7013119938650318E-7</v>
      </c>
      <c r="BO25" s="12">
        <f t="shared" ca="1" si="60"/>
        <v>-6.773359084559467E-16</v>
      </c>
      <c r="BP25" s="12">
        <f t="shared" ca="1" si="26"/>
        <v>-6.7660305989969479E-16</v>
      </c>
      <c r="BQ25" s="13">
        <f t="shared" ca="1" si="27"/>
        <v>-7.623097515185372E-17</v>
      </c>
      <c r="BR25" s="12"/>
      <c r="BS25" s="11">
        <f t="shared" ca="1" si="28"/>
        <v>4.8303783640440002E-6</v>
      </c>
      <c r="BT25" s="12">
        <f t="shared" ca="1" si="29"/>
        <v>7.752973667706392E-6</v>
      </c>
      <c r="BU25" s="13">
        <f t="shared" ca="1" si="30"/>
        <v>6.7733592608407358E-16</v>
      </c>
    </row>
    <row r="26" spans="1:73">
      <c r="A26" s="1">
        <f t="shared" ca="1" si="31"/>
        <v>33</v>
      </c>
      <c r="B26" s="1">
        <v>21</v>
      </c>
      <c r="C26" s="5">
        <v>1</v>
      </c>
      <c r="D26" s="6">
        <f t="array" aca="1" ref="D26:H26" ca="1">OFFSET(iris!$A$1,Solver!$B26,0,1,5)</f>
        <v>5.4</v>
      </c>
      <c r="E26" s="6">
        <f ca="1"/>
        <v>3.4</v>
      </c>
      <c r="F26" s="6">
        <f ca="1"/>
        <v>1.7</v>
      </c>
      <c r="G26" s="7">
        <f ca="1"/>
        <v>0.2</v>
      </c>
      <c r="H26" s="11" t="str">
        <f ca="1"/>
        <v>Setosa</v>
      </c>
      <c r="I26" s="5">
        <f t="shared" ca="1" si="57"/>
        <v>3.5</v>
      </c>
      <c r="J26" s="7">
        <f t="shared" ca="1" si="32"/>
        <v>1.9</v>
      </c>
      <c r="K26" s="11">
        <v>1</v>
      </c>
      <c r="L26" s="12">
        <v>0</v>
      </c>
      <c r="M26" s="12">
        <v>0</v>
      </c>
      <c r="N26" s="13"/>
      <c r="O26" s="6">
        <f ca="1"/>
        <v>6.7584655404730389</v>
      </c>
      <c r="P26" s="6">
        <f ca="1"/>
        <v>-0.67044231374263163</v>
      </c>
      <c r="Q26" s="5">
        <f t="shared" ca="1" si="33"/>
        <v>0.99884033704991071</v>
      </c>
      <c r="R26" s="7">
        <f t="shared" ca="1" si="33"/>
        <v>0.33839780642649625</v>
      </c>
      <c r="S26" s="6"/>
      <c r="T26" s="11">
        <f t="shared" ca="1" si="34"/>
        <v>1.1583181319315097E-3</v>
      </c>
      <c r="U26" s="92">
        <f t="shared" ca="1" si="35"/>
        <v>0.22388473103223183</v>
      </c>
      <c r="V26" s="12"/>
      <c r="W26" s="11">
        <f t="shared" ca="1" si="36"/>
        <v>-3.011742117039478E-4</v>
      </c>
      <c r="X26" s="13">
        <f t="shared" ca="1" si="13"/>
        <v>-5.2262288912633965E-2</v>
      </c>
      <c r="Y26" s="6"/>
      <c r="Z26" s="5">
        <f t="shared" ca="1" si="37"/>
        <v>-3.011742117039478E-4</v>
      </c>
      <c r="AA26" s="6">
        <f t="shared" ca="1" si="38"/>
        <v>-1.6263407432013182E-3</v>
      </c>
      <c r="AB26" s="6">
        <f t="shared" ca="1" si="39"/>
        <v>-1.0239923197934225E-3</v>
      </c>
      <c r="AC26" s="6">
        <f t="shared" ca="1" si="40"/>
        <v>-5.1199615989671124E-4</v>
      </c>
      <c r="AD26" s="6">
        <f t="shared" ca="1" si="41"/>
        <v>-6.023484234078956E-5</v>
      </c>
      <c r="AE26" s="6">
        <f t="shared" ca="1" si="42"/>
        <v>-5.2262288912633965E-2</v>
      </c>
      <c r="AF26" s="6">
        <f t="shared" ca="1" si="43"/>
        <v>-0.28221636012822343</v>
      </c>
      <c r="AG26" s="6">
        <f t="shared" ca="1" si="44"/>
        <v>-0.17769178230295549</v>
      </c>
      <c r="AH26" s="6">
        <f t="shared" ca="1" si="45"/>
        <v>-8.8845891151477743E-2</v>
      </c>
      <c r="AI26" s="7">
        <f t="shared" ca="1" si="46"/>
        <v>-1.0452457782526793E-2</v>
      </c>
      <c r="AJ26" s="6"/>
      <c r="AK26" s="21">
        <v>1</v>
      </c>
      <c r="AL26" s="21">
        <f t="shared" ca="1" si="14"/>
        <v>0.99884033704991071</v>
      </c>
      <c r="AM26" s="27">
        <f t="shared" ca="1" si="15"/>
        <v>0.33839780642649625</v>
      </c>
      <c r="AO26" s="35">
        <f ca="1"/>
        <v>3.3305445628262289</v>
      </c>
      <c r="AP26" s="36">
        <f ca="1"/>
        <v>-1.9901496669806367</v>
      </c>
      <c r="AQ26" s="37">
        <f ca="1"/>
        <v>-16.07902530712223</v>
      </c>
      <c r="AS26" s="51">
        <f t="shared" ca="1" si="47"/>
        <v>0.96546193286753945</v>
      </c>
      <c r="AT26" s="52">
        <f t="shared" ca="1" si="16"/>
        <v>0.12024102932706579</v>
      </c>
      <c r="AU26" s="53">
        <f t="shared" ca="1" si="16"/>
        <v>1.0398435195397505E-7</v>
      </c>
      <c r="AV26" s="12"/>
      <c r="AW26" s="79">
        <f t="shared" ca="1" si="17"/>
        <v>3.4538067132460548E-2</v>
      </c>
      <c r="AX26" s="78">
        <f t="shared" ca="1" si="18"/>
        <v>-0.12024102932706579</v>
      </c>
      <c r="AY26" s="80">
        <f t="shared" ca="1" si="19"/>
        <v>-1.0398435195397505E-7</v>
      </c>
      <c r="AZ26" s="12"/>
      <c r="BA26" s="11">
        <f t="shared" ca="1" si="48"/>
        <v>3.3345189051214232E-2</v>
      </c>
      <c r="BB26" s="12">
        <f t="shared" ca="1" si="49"/>
        <v>0.10578312419343348</v>
      </c>
      <c r="BC26" s="13">
        <f t="shared" ca="1" si="50"/>
        <v>1.0398434114122961E-7</v>
      </c>
      <c r="BD26" s="12"/>
      <c r="BE26" s="11">
        <f t="shared" ca="1" si="51"/>
        <v>1.1516783779954255E-3</v>
      </c>
      <c r="BF26" s="12">
        <f t="shared" ca="1" si="52"/>
        <v>-1.2719471738451279E-2</v>
      </c>
      <c r="BG26" s="13">
        <f t="shared" ca="1" si="53"/>
        <v>-1.0812744326931828E-14</v>
      </c>
      <c r="BH26" s="12"/>
      <c r="BI26" s="11">
        <f t="shared" ca="1" si="58"/>
        <v>1.1516783779954255E-3</v>
      </c>
      <c r="BJ26" s="12">
        <f t="shared" ca="1" si="22"/>
        <v>1.1503428192500454E-3</v>
      </c>
      <c r="BK26" s="12">
        <f t="shared" ca="1" si="23"/>
        <v>3.8972543682247717E-4</v>
      </c>
      <c r="BL26" s="12">
        <f t="shared" ca="1" si="59"/>
        <v>-1.2719471738451279E-2</v>
      </c>
      <c r="BM26" s="12">
        <f t="shared" ca="1" si="24"/>
        <v>-1.270472143833149E-2</v>
      </c>
      <c r="BN26" s="12">
        <f t="shared" ca="1" si="25"/>
        <v>-4.3042413351957257E-3</v>
      </c>
      <c r="BO26" s="12">
        <f t="shared" ca="1" si="60"/>
        <v>-1.0812744326931828E-14</v>
      </c>
      <c r="BP26" s="12">
        <f t="shared" ca="1" si="26"/>
        <v>-1.0800205187947096E-14</v>
      </c>
      <c r="BQ26" s="13">
        <f t="shared" ca="1" si="27"/>
        <v>-3.6590089616842721E-15</v>
      </c>
      <c r="BR26" s="12"/>
      <c r="BS26" s="11">
        <f t="shared" ca="1" si="28"/>
        <v>1.1928780812463515E-3</v>
      </c>
      <c r="BT26" s="12">
        <f t="shared" ca="1" si="29"/>
        <v>1.4457905133632296E-2</v>
      </c>
      <c r="BU26" s="13">
        <f t="shared" ca="1" si="30"/>
        <v>1.0812745451288156E-14</v>
      </c>
    </row>
    <row r="27" spans="1:73">
      <c r="A27" s="1">
        <f t="shared" ca="1" si="31"/>
        <v>8</v>
      </c>
      <c r="B27" s="1">
        <v>27</v>
      </c>
      <c r="C27" s="5">
        <v>1</v>
      </c>
      <c r="D27" s="6">
        <f t="array" aca="1" ref="D27:H27" ca="1">OFFSET(iris!$A$1,Solver!$B27,0,1,5)</f>
        <v>5</v>
      </c>
      <c r="E27" s="6">
        <f ca="1"/>
        <v>3.4</v>
      </c>
      <c r="F27" s="6">
        <f ca="1"/>
        <v>1.6</v>
      </c>
      <c r="G27" s="7">
        <f ca="1"/>
        <v>0.4</v>
      </c>
      <c r="H27" s="11" t="str">
        <f ca="1"/>
        <v>Setosa</v>
      </c>
      <c r="I27" s="5">
        <f t="shared" ca="1" si="57"/>
        <v>2.8000000000000003</v>
      </c>
      <c r="J27" s="7">
        <f t="shared" ca="1" si="32"/>
        <v>2</v>
      </c>
      <c r="K27" s="11">
        <v>1</v>
      </c>
      <c r="L27" s="12">
        <v>0</v>
      </c>
      <c r="M27" s="12">
        <v>0</v>
      </c>
      <c r="N27" s="13"/>
      <c r="O27" s="6">
        <f ca="1"/>
        <v>6.526559461462254</v>
      </c>
      <c r="P27" s="6">
        <f ca="1"/>
        <v>-1.3910658573355383</v>
      </c>
      <c r="Q27" s="5">
        <f t="shared" ca="1" si="33"/>
        <v>0.99853810600199822</v>
      </c>
      <c r="R27" s="7">
        <f t="shared" ca="1" si="33"/>
        <v>0.19923765331217008</v>
      </c>
      <c r="S27" s="6"/>
      <c r="T27" s="11">
        <f t="shared" ca="1" si="34"/>
        <v>1.4597568639404489E-3</v>
      </c>
      <c r="U27" s="92">
        <f t="shared" ca="1" si="35"/>
        <v>0.1595420108148296</v>
      </c>
      <c r="V27" s="12"/>
      <c r="W27" s="11">
        <f t="shared" ca="1" si="36"/>
        <v>-4.0371803748215367E-6</v>
      </c>
      <c r="X27" s="13">
        <f t="shared" ca="1" si="13"/>
        <v>-4.8371764207091043E-4</v>
      </c>
      <c r="Y27" s="6"/>
      <c r="Z27" s="5">
        <f t="shared" ca="1" si="37"/>
        <v>-4.0371803748215367E-6</v>
      </c>
      <c r="AA27" s="6">
        <f t="shared" ca="1" si="38"/>
        <v>-2.0185901874107683E-5</v>
      </c>
      <c r="AB27" s="6">
        <f t="shared" ca="1" si="39"/>
        <v>-1.3726413274393225E-5</v>
      </c>
      <c r="AC27" s="6">
        <f t="shared" ca="1" si="40"/>
        <v>-6.4594885997144591E-6</v>
      </c>
      <c r="AD27" s="6">
        <f t="shared" ca="1" si="41"/>
        <v>-1.6148721499286148E-6</v>
      </c>
      <c r="AE27" s="6">
        <f t="shared" ca="1" si="42"/>
        <v>-4.8371764207091043E-4</v>
      </c>
      <c r="AF27" s="6">
        <f t="shared" ca="1" si="43"/>
        <v>-2.4185882103545521E-3</v>
      </c>
      <c r="AG27" s="6">
        <f t="shared" ca="1" si="44"/>
        <v>-1.6446399830410954E-3</v>
      </c>
      <c r="AH27" s="6">
        <f t="shared" ca="1" si="45"/>
        <v>-7.7394822731345668E-4</v>
      </c>
      <c r="AI27" s="7">
        <f t="shared" ca="1" si="46"/>
        <v>-1.9348705682836417E-4</v>
      </c>
      <c r="AJ27" s="6"/>
      <c r="AK27" s="21">
        <v>1</v>
      </c>
      <c r="AL27" s="21">
        <f t="shared" ca="1" si="14"/>
        <v>0.99853810600199822</v>
      </c>
      <c r="AM27" s="27">
        <f t="shared" ca="1" si="15"/>
        <v>0.19923765331217008</v>
      </c>
      <c r="AO27" s="35">
        <f ca="1"/>
        <v>5.0451046639626131</v>
      </c>
      <c r="AP27" s="36">
        <f ca="1"/>
        <v>-4.3948989363764852</v>
      </c>
      <c r="AQ27" s="37">
        <f ca="1"/>
        <v>-16.922478317199257</v>
      </c>
      <c r="AS27" s="51">
        <f t="shared" ca="1" si="47"/>
        <v>0.99360043203871296</v>
      </c>
      <c r="AT27" s="52">
        <f t="shared" ca="1" si="16"/>
        <v>1.218970488909746E-2</v>
      </c>
      <c r="AU27" s="53">
        <f t="shared" ca="1" si="16"/>
        <v>4.4736399422659047E-8</v>
      </c>
      <c r="AV27" s="12"/>
      <c r="AW27" s="79">
        <f t="shared" ca="1" si="17"/>
        <v>6.3995679612870449E-3</v>
      </c>
      <c r="AX27" s="78">
        <f t="shared" ca="1" si="18"/>
        <v>-1.218970488909746E-2</v>
      </c>
      <c r="AY27" s="80">
        <f t="shared" ca="1" si="19"/>
        <v>-4.4736399422659047E-8</v>
      </c>
      <c r="AZ27" s="12"/>
      <c r="BA27" s="11">
        <f t="shared" ca="1" si="48"/>
        <v>6.3586134911958287E-3</v>
      </c>
      <c r="BB27" s="12">
        <f t="shared" ca="1" si="49"/>
        <v>1.2041115983814174E-2</v>
      </c>
      <c r="BC27" s="13">
        <f t="shared" ca="1" si="50"/>
        <v>4.4736397421313614E-8</v>
      </c>
      <c r="BD27" s="12"/>
      <c r="BE27" s="11">
        <f t="shared" ca="1" si="51"/>
        <v>4.0692379176464386E-5</v>
      </c>
      <c r="BF27" s="12">
        <f t="shared" ca="1" si="52"/>
        <v>-1.467776503780892E-4</v>
      </c>
      <c r="BG27" s="13">
        <f t="shared" ca="1" si="53"/>
        <v>-2.0013453437707E-15</v>
      </c>
      <c r="BH27" s="12"/>
      <c r="BI27" s="11">
        <f t="shared" ca="1" si="58"/>
        <v>4.0692379176464386E-5</v>
      </c>
      <c r="BJ27" s="12">
        <f t="shared" ca="1" si="22"/>
        <v>4.0632891231581902E-5</v>
      </c>
      <c r="BK27" s="12">
        <f t="shared" ca="1" si="23"/>
        <v>8.1074541348077812E-6</v>
      </c>
      <c r="BL27" s="12">
        <f t="shared" ca="1" si="59"/>
        <v>-1.467776503780892E-4</v>
      </c>
      <c r="BM27" s="12">
        <f t="shared" ca="1" si="24"/>
        <v>-1.4656307701196066E-4</v>
      </c>
      <c r="BN27" s="12">
        <f t="shared" ca="1" si="25"/>
        <v>-2.9243634620004646E-5</v>
      </c>
      <c r="BO27" s="12">
        <f t="shared" ca="1" si="60"/>
        <v>-2.0013453437707E-15</v>
      </c>
      <c r="BP27" s="12">
        <f t="shared" ca="1" si="26"/>
        <v>-1.9984195890247126E-15</v>
      </c>
      <c r="BQ27" s="13">
        <f t="shared" ca="1" si="27"/>
        <v>-3.9874334976011256E-16</v>
      </c>
      <c r="BR27" s="12"/>
      <c r="BS27" s="11">
        <f t="shared" ca="1" si="28"/>
        <v>4.0954470091131625E-5</v>
      </c>
      <c r="BT27" s="12">
        <f t="shared" ca="1" si="29"/>
        <v>1.4858890528328652E-4</v>
      </c>
      <c r="BU27" s="13">
        <f t="shared" ca="1" si="30"/>
        <v>2.0013454333036888E-15</v>
      </c>
    </row>
    <row r="28" spans="1:73">
      <c r="A28" s="1">
        <f ca="1">RANDBETWEEN(1,50)</f>
        <v>5</v>
      </c>
      <c r="B28" s="1">
        <v>18</v>
      </c>
      <c r="C28" s="5">
        <v>1</v>
      </c>
      <c r="D28" s="6">
        <f t="array" aca="1" ref="D28:H28" ca="1">OFFSET(iris!$A$1,Solver!$B28,0,1,5)</f>
        <v>5.0999999999999996</v>
      </c>
      <c r="E28" s="6">
        <f ca="1"/>
        <v>3.5</v>
      </c>
      <c r="F28" s="6">
        <f ca="1"/>
        <v>1.4</v>
      </c>
      <c r="G28" s="7">
        <f ca="1"/>
        <v>0.3</v>
      </c>
      <c r="H28" s="11" t="str">
        <f ca="1"/>
        <v>Setosa</v>
      </c>
      <c r="I28" s="5">
        <f t="shared" ca="1" si="57"/>
        <v>2.6999999999999997</v>
      </c>
      <c r="J28" s="7">
        <f t="shared" ca="1" si="32"/>
        <v>1.7</v>
      </c>
      <c r="K28" s="11">
        <v>1</v>
      </c>
      <c r="L28" s="12">
        <v>0</v>
      </c>
      <c r="M28" s="12">
        <v>0</v>
      </c>
      <c r="N28" s="13"/>
      <c r="O28" s="6">
        <f ca="1"/>
        <v>7.0486352713385312</v>
      </c>
      <c r="P28" s="6">
        <f ca="1"/>
        <v>-1.5852382187059875</v>
      </c>
      <c r="Q28" s="5">
        <f t="shared" ca="1" si="33"/>
        <v>0.99913216025668994</v>
      </c>
      <c r="R28" s="7">
        <f t="shared" ca="1" si="33"/>
        <v>0.17005490130215664</v>
      </c>
      <c r="S28" s="6"/>
      <c r="T28" s="11">
        <f t="shared" ca="1" si="34"/>
        <v>8.6708659748989815E-4</v>
      </c>
      <c r="U28" s="92">
        <f t="shared" ca="1" si="35"/>
        <v>0.14113623184527041</v>
      </c>
      <c r="V28" s="12"/>
      <c r="W28" s="11">
        <f t="shared" ca="1" si="36"/>
        <v>-8.808304838173323E-7</v>
      </c>
      <c r="X28" s="13">
        <f t="shared" ca="1" si="13"/>
        <v>-1.7017548142685997E-4</v>
      </c>
      <c r="Y28" s="6"/>
      <c r="Z28" s="5">
        <f t="shared" ca="1" si="37"/>
        <v>-8.808304838173323E-7</v>
      </c>
      <c r="AA28" s="6">
        <f t="shared" ca="1" si="38"/>
        <v>-4.4922354674683948E-6</v>
      </c>
      <c r="AB28" s="6">
        <f t="shared" ca="1" si="39"/>
        <v>-3.082906693360663E-6</v>
      </c>
      <c r="AC28" s="6">
        <f t="shared" ca="1" si="40"/>
        <v>-1.2331626773442652E-6</v>
      </c>
      <c r="AD28" s="6">
        <f t="shared" ca="1" si="41"/>
        <v>-2.6424914514519968E-7</v>
      </c>
      <c r="AE28" s="6">
        <f t="shared" ca="1" si="42"/>
        <v>-1.7017548142685997E-4</v>
      </c>
      <c r="AF28" s="6">
        <f t="shared" ca="1" si="43"/>
        <v>-8.6789495527698579E-4</v>
      </c>
      <c r="AG28" s="6">
        <f t="shared" ca="1" si="44"/>
        <v>-5.9561418499400986E-4</v>
      </c>
      <c r="AH28" s="6">
        <f t="shared" ca="1" si="45"/>
        <v>-2.3824567399760395E-4</v>
      </c>
      <c r="AI28" s="7">
        <f t="shared" ca="1" si="46"/>
        <v>-5.1052644428057987E-5</v>
      </c>
      <c r="AJ28" s="6"/>
      <c r="AK28" s="21">
        <v>1</v>
      </c>
      <c r="AL28" s="21">
        <f t="shared" ca="1" si="14"/>
        <v>0.99913216025668994</v>
      </c>
      <c r="AM28" s="27">
        <f t="shared" ca="1" si="15"/>
        <v>0.17005490130215664</v>
      </c>
      <c r="AO28" s="35">
        <f ca="1"/>
        <v>5.410283676894263</v>
      </c>
      <c r="AP28" s="36">
        <f ca="1"/>
        <v>-4.8852294001390533</v>
      </c>
      <c r="AQ28" s="37">
        <f ca="1"/>
        <v>-17.118162097172402</v>
      </c>
      <c r="AS28" s="51">
        <f t="shared" ca="1" si="47"/>
        <v>0.99554952339526592</v>
      </c>
      <c r="AT28" s="52">
        <f t="shared" ca="1" si="16"/>
        <v>7.5007041511103659E-3</v>
      </c>
      <c r="AU28" s="53">
        <f t="shared" ca="1" si="16"/>
        <v>3.6785498425570265E-8</v>
      </c>
      <c r="AV28" s="12"/>
      <c r="AW28" s="79">
        <f t="shared" ca="1" si="17"/>
        <v>4.4504766047340771E-3</v>
      </c>
      <c r="AX28" s="78">
        <f t="shared" ca="1" si="18"/>
        <v>-7.5007041511103659E-3</v>
      </c>
      <c r="AY28" s="80">
        <f t="shared" ca="1" si="19"/>
        <v>-3.6785498425570265E-8</v>
      </c>
      <c r="AZ28" s="12"/>
      <c r="BA28" s="11">
        <f t="shared" ca="1" si="48"/>
        <v>4.430669862724829E-3</v>
      </c>
      <c r="BB28" s="12">
        <f t="shared" ca="1" si="49"/>
        <v>7.4444435883478819E-3</v>
      </c>
      <c r="BC28" s="13">
        <f t="shared" ca="1" si="50"/>
        <v>3.6785497072397373E-8</v>
      </c>
      <c r="BD28" s="12"/>
      <c r="BE28" s="11">
        <f t="shared" ca="1" si="51"/>
        <v>1.9718592567357196E-5</v>
      </c>
      <c r="BF28" s="12">
        <f t="shared" ca="1" si="52"/>
        <v>-5.5838568925827906E-5</v>
      </c>
      <c r="BG28" s="13">
        <f t="shared" ca="1" si="53"/>
        <v>-1.3531728446404931E-15</v>
      </c>
      <c r="BH28" s="12"/>
      <c r="BI28" s="11">
        <f t="shared" ca="1" si="58"/>
        <v>1.9718592567357196E-5</v>
      </c>
      <c r="BJ28" s="12">
        <f t="shared" ca="1" si="22"/>
        <v>1.9701479989045106E-5</v>
      </c>
      <c r="BK28" s="12">
        <f t="shared" ca="1" si="23"/>
        <v>3.3532433128593674E-6</v>
      </c>
      <c r="BL28" s="12">
        <f t="shared" ca="1" si="59"/>
        <v>-5.5838568925827906E-5</v>
      </c>
      <c r="BM28" s="12">
        <f t="shared" ca="1" si="24"/>
        <v>-5.5790109996504512E-5</v>
      </c>
      <c r="BN28" s="12">
        <f t="shared" ca="1" si="25"/>
        <v>-9.4956223275353345E-6</v>
      </c>
      <c r="BO28" s="12">
        <f t="shared" ca="1" si="60"/>
        <v>-1.3531728446404931E-15</v>
      </c>
      <c r="BP28" s="12">
        <f t="shared" ca="1" si="26"/>
        <v>-1.3519985074663462E-15</v>
      </c>
      <c r="BQ28" s="13">
        <f t="shared" ca="1" si="27"/>
        <v>-2.3011367454009763E-16</v>
      </c>
      <c r="BR28" s="12"/>
      <c r="BS28" s="11">
        <f t="shared" ca="1" si="28"/>
        <v>1.9806742009285358E-5</v>
      </c>
      <c r="BT28" s="12">
        <f t="shared" ca="1" si="29"/>
        <v>5.6260562762484277E-5</v>
      </c>
      <c r="BU28" s="13">
        <f t="shared" ca="1" si="30"/>
        <v>1.3531728944176324E-15</v>
      </c>
    </row>
    <row r="29" spans="1:73">
      <c r="A29" s="1">
        <f t="shared" ref="A29:A36" ca="1" si="61">RANDBETWEEN(1,50)</f>
        <v>4</v>
      </c>
      <c r="B29" s="1">
        <v>46</v>
      </c>
      <c r="C29" s="5">
        <v>1</v>
      </c>
      <c r="D29" s="6">
        <f t="array" aca="1" ref="D29:H29" ca="1">OFFSET(iris!$A$1,Solver!$B29,0,1,5)</f>
        <v>4.8</v>
      </c>
      <c r="E29" s="6">
        <f ca="1"/>
        <v>3</v>
      </c>
      <c r="F29" s="6">
        <f ca="1"/>
        <v>1.4</v>
      </c>
      <c r="G29" s="7">
        <f ca="1"/>
        <v>0.3</v>
      </c>
      <c r="H29" s="11" t="str">
        <f ca="1"/>
        <v>Setosa</v>
      </c>
      <c r="I29" s="5">
        <f t="shared" ca="1" si="57"/>
        <v>2.9</v>
      </c>
      <c r="J29" s="7">
        <f t="shared" ca="1" si="32"/>
        <v>1.7</v>
      </c>
      <c r="K29" s="11">
        <v>1</v>
      </c>
      <c r="L29" s="12">
        <v>0</v>
      </c>
      <c r="M29" s="12">
        <v>0</v>
      </c>
      <c r="N29" s="13"/>
      <c r="O29" s="6">
        <f ca="1"/>
        <v>6.560173989673256</v>
      </c>
      <c r="P29" s="6">
        <f ca="1"/>
        <v>-1.3820905019293335</v>
      </c>
      <c r="Q29" s="5">
        <f t="shared" ca="1" si="33"/>
        <v>0.99858636181959581</v>
      </c>
      <c r="R29" s="7">
        <f t="shared" ca="1" si="33"/>
        <v>0.2006734658253243</v>
      </c>
      <c r="S29" s="6"/>
      <c r="T29" s="11">
        <f t="shared" ca="1" si="34"/>
        <v>1.4116398074990051E-3</v>
      </c>
      <c r="U29" s="92">
        <f t="shared" ca="1" si="35"/>
        <v>0.1604036259389767</v>
      </c>
      <c r="V29" s="12"/>
      <c r="W29" s="11">
        <f t="shared" ca="1" si="36"/>
        <v>-4.1150298879580333E-6</v>
      </c>
      <c r="X29" s="13">
        <f t="shared" ca="1" si="13"/>
        <v>-5.1019030913704907E-4</v>
      </c>
      <c r="Y29" s="6"/>
      <c r="Z29" s="5">
        <f t="shared" ca="1" si="37"/>
        <v>-4.1150298879580333E-6</v>
      </c>
      <c r="AA29" s="6">
        <f t="shared" ca="1" si="38"/>
        <v>-1.9752143462198559E-5</v>
      </c>
      <c r="AB29" s="6">
        <f t="shared" ca="1" si="39"/>
        <v>-1.23450896638741E-5</v>
      </c>
      <c r="AC29" s="6">
        <f t="shared" ca="1" si="40"/>
        <v>-5.761041843141246E-6</v>
      </c>
      <c r="AD29" s="6">
        <f t="shared" ca="1" si="41"/>
        <v>-1.2345089663874099E-6</v>
      </c>
      <c r="AE29" s="6">
        <f t="shared" ca="1" si="42"/>
        <v>-5.1019030913704907E-4</v>
      </c>
      <c r="AF29" s="6">
        <f t="shared" ca="1" si="43"/>
        <v>-2.4489134838578354E-3</v>
      </c>
      <c r="AG29" s="6">
        <f t="shared" ca="1" si="44"/>
        <v>-1.5305709274111472E-3</v>
      </c>
      <c r="AH29" s="6">
        <f t="shared" ca="1" si="45"/>
        <v>-7.1426643279186861E-4</v>
      </c>
      <c r="AI29" s="7">
        <f t="shared" ca="1" si="46"/>
        <v>-1.5305709274111471E-4</v>
      </c>
      <c r="AJ29" s="6"/>
      <c r="AK29" s="21">
        <v>1</v>
      </c>
      <c r="AL29" s="21">
        <f t="shared" ca="1" si="14"/>
        <v>0.99858636181959581</v>
      </c>
      <c r="AM29" s="27">
        <f t="shared" ca="1" si="15"/>
        <v>0.2006734658253243</v>
      </c>
      <c r="AO29" s="35">
        <f ca="1"/>
        <v>5.0278022016062973</v>
      </c>
      <c r="AP29" s="36">
        <f ca="1"/>
        <v>-4.3691308058874991</v>
      </c>
      <c r="AQ29" s="37">
        <f ca="1"/>
        <v>-16.915068185239825</v>
      </c>
      <c r="AS29" s="51">
        <f t="shared" ca="1" si="47"/>
        <v>0.99348946744301603</v>
      </c>
      <c r="AT29" s="52">
        <f t="shared" ca="1" si="47"/>
        <v>1.2503914148654821E-2</v>
      </c>
      <c r="AU29" s="53">
        <f t="shared" ca="1" si="47"/>
        <v>4.5069133309299002E-8</v>
      </c>
      <c r="AV29" s="12"/>
      <c r="AW29" s="79">
        <f t="shared" ca="1" si="17"/>
        <v>6.5105325569839723E-3</v>
      </c>
      <c r="AX29" s="78">
        <f t="shared" ca="1" si="18"/>
        <v>-1.2503914148654821E-2</v>
      </c>
      <c r="AY29" s="80">
        <f t="shared" ca="1" si="19"/>
        <v>-4.5069133309299002E-8</v>
      </c>
      <c r="AZ29" s="12"/>
      <c r="BA29" s="11">
        <f t="shared" ca="1" si="48"/>
        <v>6.4681455228083598E-3</v>
      </c>
      <c r="BB29" s="12">
        <f t="shared" ca="1" si="49"/>
        <v>1.234756627961789E-2</v>
      </c>
      <c r="BC29" s="13">
        <f t="shared" ca="1" si="50"/>
        <v>4.5069131278072225E-8</v>
      </c>
      <c r="BD29" s="12"/>
      <c r="BE29" s="11">
        <f t="shared" ca="1" si="51"/>
        <v>4.2111072009553943E-5</v>
      </c>
      <c r="BF29" s="12">
        <f t="shared" ca="1" si="52"/>
        <v>-1.5439290870516731E-4</v>
      </c>
      <c r="BG29" s="13">
        <f t="shared" ca="1" si="53"/>
        <v>-2.0312266857057346E-15</v>
      </c>
      <c r="BH29" s="12"/>
      <c r="BI29" s="11">
        <f t="shared" ca="1" si="58"/>
        <v>4.2111072009553943E-5</v>
      </c>
      <c r="BJ29" s="12">
        <f t="shared" ca="1" si="22"/>
        <v>4.2051542190343486E-5</v>
      </c>
      <c r="BK29" s="12">
        <f t="shared" ca="1" si="23"/>
        <v>8.4505747697769938E-6</v>
      </c>
      <c r="BL29" s="12">
        <f t="shared" ca="1" si="59"/>
        <v>-1.5439290870516731E-4</v>
      </c>
      <c r="BM29" s="12">
        <f t="shared" ca="1" si="24"/>
        <v>-1.5417465299463802E-4</v>
      </c>
      <c r="BN29" s="12">
        <f t="shared" ca="1" si="25"/>
        <v>-3.0982560088718808E-5</v>
      </c>
      <c r="BO29" s="12">
        <f t="shared" ca="1" si="60"/>
        <v>-2.0312266857057346E-15</v>
      </c>
      <c r="BP29" s="12">
        <f t="shared" ca="1" si="26"/>
        <v>-2.0283552661097649E-15</v>
      </c>
      <c r="BQ29" s="13">
        <f t="shared" ca="1" si="27"/>
        <v>-4.0761329889745647E-16</v>
      </c>
      <c r="BR29" s="12"/>
      <c r="BS29" s="11">
        <f t="shared" ca="1" si="28"/>
        <v>4.2387034175548262E-5</v>
      </c>
      <c r="BT29" s="12">
        <f t="shared" ca="1" si="29"/>
        <v>1.5634786903693021E-4</v>
      </c>
      <c r="BU29" s="13">
        <f t="shared" ca="1" si="30"/>
        <v>2.0312267772513647E-15</v>
      </c>
    </row>
    <row r="30" spans="1:73">
      <c r="A30" s="1">
        <f t="shared" ca="1" si="61"/>
        <v>15</v>
      </c>
      <c r="B30" s="1">
        <v>42</v>
      </c>
      <c r="C30" s="5">
        <v>1</v>
      </c>
      <c r="D30" s="6">
        <f t="array" aca="1" ref="D30:H30" ca="1">OFFSET(iris!$A$1,Solver!$B30,0,1,5)</f>
        <v>4.5</v>
      </c>
      <c r="E30" s="6">
        <f ca="1"/>
        <v>2.2999999999999998</v>
      </c>
      <c r="F30" s="6">
        <f ca="1"/>
        <v>1.3</v>
      </c>
      <c r="G30" s="7">
        <f ca="1"/>
        <v>0.3</v>
      </c>
      <c r="H30" s="11" t="str">
        <f ca="1"/>
        <v>Setosa</v>
      </c>
      <c r="I30" s="5">
        <f t="shared" ca="1" si="57"/>
        <v>3.2</v>
      </c>
      <c r="J30" s="7">
        <f t="shared" ca="1" si="32"/>
        <v>1.6</v>
      </c>
      <c r="K30" s="11">
        <v>1</v>
      </c>
      <c r="L30" s="12">
        <v>0</v>
      </c>
      <c r="M30" s="12">
        <v>0</v>
      </c>
      <c r="N30" s="13"/>
      <c r="O30" s="6">
        <f ca="1"/>
        <v>6.0671283995842273</v>
      </c>
      <c r="P30" s="6">
        <f ca="1"/>
        <v>-1.1104822706496711</v>
      </c>
      <c r="Q30" s="5">
        <f t="shared" ca="1" si="33"/>
        <v>0.99768754034935292</v>
      </c>
      <c r="R30" s="7">
        <f t="shared" ca="1" si="33"/>
        <v>0.24778098933677462</v>
      </c>
      <c r="S30" s="6"/>
      <c r="T30" s="11">
        <f t="shared" ca="1" si="34"/>
        <v>2.3071121810111128E-3</v>
      </c>
      <c r="U30" s="92">
        <f t="shared" ca="1" si="35"/>
        <v>0.18638557066006381</v>
      </c>
      <c r="V30" s="12"/>
      <c r="W30" s="11">
        <f t="shared" ca="1" si="36"/>
        <v>-3.2610043356771909E-5</v>
      </c>
      <c r="X30" s="13">
        <f t="shared" ca="1" si="13"/>
        <v>-2.6243231908551412E-3</v>
      </c>
      <c r="Y30" s="6"/>
      <c r="Z30" s="5">
        <f t="shared" ca="1" si="37"/>
        <v>-3.2610043356771909E-5</v>
      </c>
      <c r="AA30" s="6">
        <f t="shared" ca="1" si="38"/>
        <v>-1.467451951054736E-4</v>
      </c>
      <c r="AB30" s="6">
        <f t="shared" ca="1" si="39"/>
        <v>-7.5003099720575384E-5</v>
      </c>
      <c r="AC30" s="6">
        <f t="shared" ca="1" si="40"/>
        <v>-4.2393056363803482E-5</v>
      </c>
      <c r="AD30" s="6">
        <f t="shared" ca="1" si="41"/>
        <v>-9.7830130070315728E-6</v>
      </c>
      <c r="AE30" s="6">
        <f t="shared" ca="1" si="42"/>
        <v>-2.6243231908551412E-3</v>
      </c>
      <c r="AF30" s="6">
        <f t="shared" ca="1" si="43"/>
        <v>-1.1809454358848136E-2</v>
      </c>
      <c r="AG30" s="6">
        <f t="shared" ca="1" si="44"/>
        <v>-6.0359433389668244E-3</v>
      </c>
      <c r="AH30" s="6">
        <f t="shared" ca="1" si="45"/>
        <v>-3.4116201481116837E-3</v>
      </c>
      <c r="AI30" s="7">
        <f t="shared" ca="1" si="46"/>
        <v>-7.8729695725654231E-4</v>
      </c>
      <c r="AJ30" s="6"/>
      <c r="AK30" s="21">
        <v>1</v>
      </c>
      <c r="AL30" s="21">
        <f t="shared" ca="1" si="14"/>
        <v>0.99768754034935292</v>
      </c>
      <c r="AM30" s="27">
        <f t="shared" ca="1" si="15"/>
        <v>0.24778098933677462</v>
      </c>
      <c r="AO30" s="35">
        <f ca="1"/>
        <v>4.4388370412695597</v>
      </c>
      <c r="AP30" s="36">
        <f ca="1"/>
        <v>-3.5763509950321914</v>
      </c>
      <c r="AQ30" s="37">
        <f ca="1"/>
        <v>-16.600912279562699</v>
      </c>
      <c r="AS30" s="51">
        <f t="shared" ca="1" si="47"/>
        <v>0.9883281756426</v>
      </c>
      <c r="AT30" s="52">
        <f t="shared" ca="1" si="47"/>
        <v>2.7216159726472545E-2</v>
      </c>
      <c r="AU30" s="53">
        <f t="shared" ca="1" si="47"/>
        <v>6.1704292295484805E-8</v>
      </c>
      <c r="AV30" s="12"/>
      <c r="AW30" s="79">
        <f t="shared" ca="1" si="17"/>
        <v>1.1671824357399996E-2</v>
      </c>
      <c r="AX30" s="78">
        <f t="shared" ca="1" si="18"/>
        <v>-2.7216159726472545E-2</v>
      </c>
      <c r="AY30" s="80">
        <f t="shared" ca="1" si="19"/>
        <v>-6.1704292295484805E-8</v>
      </c>
      <c r="AZ30" s="12"/>
      <c r="BA30" s="11">
        <f t="shared" ca="1" si="48"/>
        <v>1.1535592873570063E-2</v>
      </c>
      <c r="BB30" s="12">
        <f t="shared" ca="1" si="49"/>
        <v>2.647544037621568E-2</v>
      </c>
      <c r="BC30" s="13">
        <f t="shared" ca="1" si="50"/>
        <v>6.1704288488065116E-8</v>
      </c>
      <c r="BD30" s="12"/>
      <c r="BE30" s="11">
        <f t="shared" ca="1" si="51"/>
        <v>1.3464141387878486E-4</v>
      </c>
      <c r="BF30" s="12">
        <f t="shared" ca="1" si="52"/>
        <v>-7.2055981410778635E-4</v>
      </c>
      <c r="BG30" s="13">
        <f t="shared" ca="1" si="53"/>
        <v>-3.8074194527524879E-15</v>
      </c>
      <c r="BH30" s="12"/>
      <c r="BI30" s="11">
        <f t="shared" ca="1" si="58"/>
        <v>1.3464141387878486E-4</v>
      </c>
      <c r="BJ30" s="12">
        <f t="shared" ca="1" si="22"/>
        <v>1.3433006104188408E-4</v>
      </c>
      <c r="BK30" s="12">
        <f t="shared" ca="1" si="23"/>
        <v>3.3361582736587447E-5</v>
      </c>
      <c r="BL30" s="12">
        <f t="shared" ca="1" si="59"/>
        <v>-7.2055981410778635E-4</v>
      </c>
      <c r="BM30" s="12">
        <f t="shared" ca="1" si="24"/>
        <v>-7.1889354861178433E-4</v>
      </c>
      <c r="BN30" s="12">
        <f t="shared" ca="1" si="25"/>
        <v>-1.7854102361594971E-4</v>
      </c>
      <c r="BO30" s="12">
        <f t="shared" ca="1" si="60"/>
        <v>-3.8074194527524879E-15</v>
      </c>
      <c r="BP30" s="12">
        <f t="shared" ca="1" si="26"/>
        <v>-3.7986149488949087E-15</v>
      </c>
      <c r="BQ30" s="13">
        <f t="shared" ca="1" si="27"/>
        <v>-9.4340615882309248E-16</v>
      </c>
      <c r="BR30" s="12"/>
      <c r="BS30" s="11">
        <f t="shared" ca="1" si="28"/>
        <v>1.3623148382999582E-4</v>
      </c>
      <c r="BT30" s="12">
        <f t="shared" ca="1" si="29"/>
        <v>7.4071935025686619E-4</v>
      </c>
      <c r="BU30" s="13">
        <f t="shared" ca="1" si="30"/>
        <v>3.8074196876866251E-15</v>
      </c>
    </row>
    <row r="31" spans="1:73">
      <c r="A31" s="1">
        <f t="shared" ca="1" si="61"/>
        <v>46</v>
      </c>
      <c r="B31" s="1">
        <v>15</v>
      </c>
      <c r="C31" s="5">
        <v>1</v>
      </c>
      <c r="D31" s="6">
        <f t="array" aca="1" ref="D31:H31" ca="1">OFFSET(iris!$A$1,Solver!$B31,0,1,5)</f>
        <v>5.8</v>
      </c>
      <c r="E31" s="6">
        <f ca="1"/>
        <v>4</v>
      </c>
      <c r="F31" s="6">
        <f ca="1"/>
        <v>1.2</v>
      </c>
      <c r="G31" s="7">
        <f ca="1"/>
        <v>0.2</v>
      </c>
      <c r="H31" s="11" t="str">
        <f ca="1"/>
        <v>Setosa</v>
      </c>
      <c r="I31" s="5">
        <f t="shared" ca="1" si="57"/>
        <v>2.8</v>
      </c>
      <c r="J31" s="7">
        <f t="shared" ca="1" si="32"/>
        <v>1.4</v>
      </c>
      <c r="K31" s="11">
        <v>1</v>
      </c>
      <c r="L31" s="12">
        <v>0</v>
      </c>
      <c r="M31" s="12">
        <v>0</v>
      </c>
      <c r="N31" s="13"/>
      <c r="O31" s="6">
        <f ca="1"/>
        <v>8.0934044516872472</v>
      </c>
      <c r="P31" s="6">
        <f ca="1"/>
        <v>-1.5648223679645463</v>
      </c>
      <c r="Q31" s="5">
        <f t="shared" ca="1" si="33"/>
        <v>0.99969454556908266</v>
      </c>
      <c r="R31" s="7">
        <f t="shared" ca="1" si="33"/>
        <v>0.17295575727292684</v>
      </c>
      <c r="S31" s="6"/>
      <c r="T31" s="11">
        <f t="shared" ca="1" si="34"/>
        <v>3.0536112850784714E-4</v>
      </c>
      <c r="U31" s="92">
        <f t="shared" ca="1" si="35"/>
        <v>0.14304206329907526</v>
      </c>
      <c r="V31" s="12"/>
      <c r="W31" s="11">
        <f t="shared" ca="1" si="36"/>
        <v>-3.5408326307876018E-7</v>
      </c>
      <c r="X31" s="13">
        <f t="shared" ca="1" si="13"/>
        <v>-1.9263046117061304E-4</v>
      </c>
      <c r="Y31" s="6"/>
      <c r="Z31" s="5">
        <f t="shared" ca="1" si="37"/>
        <v>-3.5408326307876018E-7</v>
      </c>
      <c r="AA31" s="6">
        <f t="shared" ca="1" si="38"/>
        <v>-2.0536829258568091E-6</v>
      </c>
      <c r="AB31" s="6">
        <f t="shared" ca="1" si="39"/>
        <v>-1.4163330523150407E-6</v>
      </c>
      <c r="AC31" s="6">
        <f t="shared" ca="1" si="40"/>
        <v>-4.2489991569451218E-7</v>
      </c>
      <c r="AD31" s="6">
        <f t="shared" ca="1" si="41"/>
        <v>-7.0816652615752043E-8</v>
      </c>
      <c r="AE31" s="6">
        <f t="shared" ca="1" si="42"/>
        <v>-1.9263046117061304E-4</v>
      </c>
      <c r="AF31" s="6">
        <f t="shared" ca="1" si="43"/>
        <v>-1.1172566747895557E-3</v>
      </c>
      <c r="AG31" s="6">
        <f t="shared" ca="1" si="44"/>
        <v>-7.7052184468245216E-4</v>
      </c>
      <c r="AH31" s="6">
        <f t="shared" ca="1" si="45"/>
        <v>-2.3115655340473563E-4</v>
      </c>
      <c r="AI31" s="7">
        <f t="shared" ca="1" si="46"/>
        <v>-3.8526092234122612E-5</v>
      </c>
      <c r="AJ31" s="6"/>
      <c r="AK31" s="21">
        <v>1</v>
      </c>
      <c r="AL31" s="21">
        <f t="shared" ca="1" si="14"/>
        <v>0.99969454556908266</v>
      </c>
      <c r="AM31" s="27">
        <f t="shared" ca="1" si="15"/>
        <v>0.17295575727292684</v>
      </c>
      <c r="AO31" s="35">
        <f ca="1"/>
        <v>5.3792874832822131</v>
      </c>
      <c r="AP31" s="36">
        <f ca="1"/>
        <v>-4.8232741253848044</v>
      </c>
      <c r="AQ31" s="37">
        <f ca="1"/>
        <v>-17.116480754650794</v>
      </c>
      <c r="AS31" s="51">
        <f t="shared" ca="1" si="47"/>
        <v>0.99541005845805353</v>
      </c>
      <c r="AT31" s="52">
        <f t="shared" ca="1" si="47"/>
        <v>7.9762859783738174E-3</v>
      </c>
      <c r="AU31" s="53">
        <f t="shared" ca="1" si="47"/>
        <v>3.6847399469819229E-8</v>
      </c>
      <c r="AV31" s="12"/>
      <c r="AW31" s="79">
        <f t="shared" ca="1" si="17"/>
        <v>4.589941541946474E-3</v>
      </c>
      <c r="AX31" s="78">
        <f t="shared" ca="1" si="18"/>
        <v>-7.9762859783738174E-3</v>
      </c>
      <c r="AY31" s="80">
        <f t="shared" ca="1" si="19"/>
        <v>-3.6847399469819229E-8</v>
      </c>
      <c r="AZ31" s="12"/>
      <c r="BA31" s="11">
        <f t="shared" ca="1" si="48"/>
        <v>4.5688739785879444E-3</v>
      </c>
      <c r="BB31" s="12">
        <f t="shared" ca="1" si="49"/>
        <v>7.9126648403650152E-3</v>
      </c>
      <c r="BC31" s="13">
        <f t="shared" ca="1" si="50"/>
        <v>3.684739811208838E-8</v>
      </c>
      <c r="BD31" s="12"/>
      <c r="BE31" s="11">
        <f t="shared" ca="1" si="51"/>
        <v>2.0970864474239071E-5</v>
      </c>
      <c r="BF31" s="12">
        <f t="shared" ca="1" si="52"/>
        <v>-6.3113677617774965E-5</v>
      </c>
      <c r="BG31" s="13">
        <f t="shared" ca="1" si="53"/>
        <v>-1.3577307976595833E-15</v>
      </c>
      <c r="BH31" s="12"/>
      <c r="BI31" s="11">
        <f t="shared" ca="1" si="58"/>
        <v>2.0970864474239071E-5</v>
      </c>
      <c r="BJ31" s="12">
        <f t="shared" ca="1" si="22"/>
        <v>2.0964458830765247E-5</v>
      </c>
      <c r="BK31" s="12">
        <f t="shared" ca="1" si="23"/>
        <v>3.6270317458099372E-6</v>
      </c>
      <c r="BL31" s="12">
        <f t="shared" ca="1" si="59"/>
        <v>-6.3113677617774965E-5</v>
      </c>
      <c r="BM31" s="12">
        <f t="shared" ca="1" si="24"/>
        <v>-6.3094399265295131E-5</v>
      </c>
      <c r="BN31" s="12">
        <f t="shared" ca="1" si="25"/>
        <v>-1.0915873906661642E-5</v>
      </c>
      <c r="BO31" s="12">
        <f t="shared" ca="1" si="60"/>
        <v>-1.3577307976595833E-15</v>
      </c>
      <c r="BP31" s="12">
        <f t="shared" ca="1" si="26"/>
        <v>-1.3573160727714453E-15</v>
      </c>
      <c r="BQ31" s="13">
        <f t="shared" ca="1" si="27"/>
        <v>-2.3482735828198824E-16</v>
      </c>
      <c r="BR31" s="12"/>
      <c r="BS31" s="11">
        <f t="shared" ca="1" si="28"/>
        <v>2.1067563358485977E-5</v>
      </c>
      <c r="BT31" s="12">
        <f t="shared" ca="1" si="29"/>
        <v>6.362113800880277E-5</v>
      </c>
      <c r="BU31" s="13">
        <f t="shared" ca="1" si="30"/>
        <v>1.3577308476884343E-15</v>
      </c>
    </row>
    <row r="32" spans="1:73">
      <c r="A32" s="1">
        <f t="shared" ca="1" si="61"/>
        <v>36</v>
      </c>
      <c r="B32" s="1">
        <v>7</v>
      </c>
      <c r="C32" s="5">
        <v>1</v>
      </c>
      <c r="D32" s="6">
        <f t="array" aca="1" ref="D32:H32" ca="1">OFFSET(iris!$A$1,Solver!$B32,0,1,5)</f>
        <v>4.5999999999999996</v>
      </c>
      <c r="E32" s="6">
        <f ca="1"/>
        <v>3.4</v>
      </c>
      <c r="F32" s="6">
        <f ca="1"/>
        <v>1.4</v>
      </c>
      <c r="G32" s="7">
        <f ca="1"/>
        <v>0.3</v>
      </c>
      <c r="H32" s="11" t="str">
        <f ca="1"/>
        <v>Setosa</v>
      </c>
      <c r="I32" s="5">
        <f t="shared" ca="1" si="57"/>
        <v>2.2999999999999998</v>
      </c>
      <c r="J32" s="7">
        <f t="shared" ca="1" si="32"/>
        <v>1.7</v>
      </c>
      <c r="K32" s="11">
        <v>1</v>
      </c>
      <c r="L32" s="12">
        <v>0</v>
      </c>
      <c r="M32" s="12">
        <v>0</v>
      </c>
      <c r="N32" s="13"/>
      <c r="O32" s="6">
        <f ca="1"/>
        <v>6.7897021487229861</v>
      </c>
      <c r="P32" s="6">
        <f ca="1"/>
        <v>-2.0055164798912513</v>
      </c>
      <c r="Q32" s="5">
        <f t="shared" ca="1" si="33"/>
        <v>0.99887596098801434</v>
      </c>
      <c r="R32" s="7">
        <f t="shared" ca="1" si="33"/>
        <v>0.11862494262313304</v>
      </c>
      <c r="S32" s="6"/>
      <c r="T32" s="11">
        <f t="shared" ca="1" si="34"/>
        <v>1.1227755482852409E-3</v>
      </c>
      <c r="U32" s="92">
        <f t="shared" ca="1" si="35"/>
        <v>0.10455306561079143</v>
      </c>
      <c r="V32" s="12"/>
      <c r="W32" s="11">
        <f t="shared" ca="1" si="36"/>
        <v>-1.7262873944665279E-7</v>
      </c>
      <c r="X32" s="13">
        <f t="shared" ca="1" si="13"/>
        <v>-2.4360236974420749E-5</v>
      </c>
      <c r="Y32" s="6"/>
      <c r="Z32" s="5">
        <f t="shared" ca="1" si="37"/>
        <v>-1.7262873944665279E-7</v>
      </c>
      <c r="AA32" s="6">
        <f t="shared" ca="1" si="38"/>
        <v>-7.9409220145460282E-7</v>
      </c>
      <c r="AB32" s="6">
        <f t="shared" ca="1" si="39"/>
        <v>-5.8693771411861951E-7</v>
      </c>
      <c r="AC32" s="6">
        <f t="shared" ca="1" si="40"/>
        <v>-2.4168023522531387E-7</v>
      </c>
      <c r="AD32" s="6">
        <f t="shared" ca="1" si="41"/>
        <v>-5.1788621833995836E-8</v>
      </c>
      <c r="AE32" s="6">
        <f t="shared" ca="1" si="42"/>
        <v>-2.4360236974420749E-5</v>
      </c>
      <c r="AF32" s="6">
        <f t="shared" ca="1" si="43"/>
        <v>-1.1205709008233543E-4</v>
      </c>
      <c r="AG32" s="6">
        <f t="shared" ca="1" si="44"/>
        <v>-8.2824805713030547E-5</v>
      </c>
      <c r="AH32" s="6">
        <f t="shared" ca="1" si="45"/>
        <v>-3.4104331764189049E-5</v>
      </c>
      <c r="AI32" s="7">
        <f t="shared" ca="1" si="46"/>
        <v>-7.3080710923262247E-6</v>
      </c>
      <c r="AJ32" s="6"/>
      <c r="AK32" s="21">
        <v>1</v>
      </c>
      <c r="AL32" s="21">
        <f t="shared" ca="1" si="14"/>
        <v>0.99887596098801434</v>
      </c>
      <c r="AM32" s="27">
        <f t="shared" ca="1" si="15"/>
        <v>0.11862494262313304</v>
      </c>
      <c r="AO32" s="35">
        <f ca="1"/>
        <v>6.0427119221484968</v>
      </c>
      <c r="AP32" s="36">
        <f ca="1"/>
        <v>-5.777041465443582</v>
      </c>
      <c r="AQ32" s="37">
        <f ca="1"/>
        <v>-17.425750724136549</v>
      </c>
      <c r="AS32" s="51">
        <f t="shared" ca="1" si="47"/>
        <v>0.99763051871551534</v>
      </c>
      <c r="AT32" s="52">
        <f t="shared" ca="1" si="47"/>
        <v>3.0882998682171979E-3</v>
      </c>
      <c r="AU32" s="53">
        <f t="shared" ca="1" si="47"/>
        <v>2.7045349976494558E-8</v>
      </c>
      <c r="AV32" s="12"/>
      <c r="AW32" s="79">
        <f t="shared" ca="1" si="17"/>
        <v>2.3694812844846647E-3</v>
      </c>
      <c r="AX32" s="78">
        <f t="shared" ca="1" si="18"/>
        <v>-3.0882998682171979E-3</v>
      </c>
      <c r="AY32" s="80">
        <f t="shared" ca="1" si="19"/>
        <v>-2.7045349976494558E-8</v>
      </c>
      <c r="AZ32" s="12"/>
      <c r="BA32" s="11">
        <f t="shared" ca="1" si="48"/>
        <v>2.3638668429271331E-3</v>
      </c>
      <c r="BB32" s="12">
        <f t="shared" ca="1" si="49"/>
        <v>3.0787622721411673E-3</v>
      </c>
      <c r="BC32" s="13">
        <f t="shared" ca="1" si="50"/>
        <v>2.7045349245043605E-8</v>
      </c>
      <c r="BD32" s="12"/>
      <c r="BE32" s="11">
        <f t="shared" ca="1" si="51"/>
        <v>5.6011382433296927E-6</v>
      </c>
      <c r="BF32" s="12">
        <f t="shared" ca="1" si="52"/>
        <v>-9.508141119325648E-6</v>
      </c>
      <c r="BG32" s="13">
        <f t="shared" ca="1" si="53"/>
        <v>-7.3145093556872721E-16</v>
      </c>
      <c r="BH32" s="12"/>
      <c r="BI32" s="11">
        <f t="shared" ca="1" si="58"/>
        <v>5.6011382433296927E-6</v>
      </c>
      <c r="BJ32" s="12">
        <f t="shared" ca="1" si="22"/>
        <v>5.5948423454326652E-6</v>
      </c>
      <c r="BK32" s="12">
        <f t="shared" ca="1" si="23"/>
        <v>6.6443470273922104E-7</v>
      </c>
      <c r="BL32" s="12">
        <f t="shared" ca="1" si="59"/>
        <v>-9.508141119325648E-6</v>
      </c>
      <c r="BM32" s="12">
        <f t="shared" ca="1" si="24"/>
        <v>-9.4974535977760603E-6</v>
      </c>
      <c r="BN32" s="12">
        <f t="shared" ca="1" si="25"/>
        <v>-1.1279026947326569E-6</v>
      </c>
      <c r="BO32" s="12">
        <f t="shared" ca="1" si="60"/>
        <v>-7.3145093556872721E-16</v>
      </c>
      <c r="BP32" s="12">
        <f t="shared" ca="1" si="26"/>
        <v>-7.3062875618179452E-16</v>
      </c>
      <c r="BQ32" s="13">
        <f t="shared" ca="1" si="27"/>
        <v>-8.6768325263477246E-17</v>
      </c>
      <c r="BR32" s="12"/>
      <c r="BS32" s="11">
        <f t="shared" ca="1" si="28"/>
        <v>5.6144415575230961E-6</v>
      </c>
      <c r="BT32" s="12">
        <f t="shared" ca="1" si="29"/>
        <v>9.5375960760303624E-6</v>
      </c>
      <c r="BU32" s="13">
        <f t="shared" ca="1" si="30"/>
        <v>7.3145095535107417E-16</v>
      </c>
    </row>
    <row r="33" spans="1:73">
      <c r="A33" s="1">
        <f t="shared" ca="1" si="61"/>
        <v>4</v>
      </c>
      <c r="B33" s="1">
        <v>20</v>
      </c>
      <c r="C33" s="5">
        <v>1</v>
      </c>
      <c r="D33" s="6">
        <f t="array" aca="1" ref="D33:H33" ca="1">OFFSET(iris!$A$1,Solver!$B33,0,1,5)</f>
        <v>5.0999999999999996</v>
      </c>
      <c r="E33" s="6">
        <f ca="1"/>
        <v>3.8</v>
      </c>
      <c r="F33" s="6">
        <f ca="1"/>
        <v>1.5</v>
      </c>
      <c r="G33" s="7">
        <f ca="1"/>
        <v>0.3</v>
      </c>
      <c r="H33" s="11" t="str">
        <f ca="1"/>
        <v>Setosa</v>
      </c>
      <c r="I33" s="5">
        <f t="shared" ca="1" si="57"/>
        <v>2.5</v>
      </c>
      <c r="J33" s="7">
        <f t="shared" ca="1" si="32"/>
        <v>1.8</v>
      </c>
      <c r="K33" s="11">
        <v>1</v>
      </c>
      <c r="L33" s="12">
        <v>0</v>
      </c>
      <c r="M33" s="12">
        <v>0</v>
      </c>
      <c r="N33" s="13"/>
      <c r="O33" s="6">
        <f ca="1"/>
        <v>7.1289244452386376</v>
      </c>
      <c r="P33" s="6">
        <f ca="1"/>
        <v>-1.7571793408198624</v>
      </c>
      <c r="Q33" s="5">
        <f t="shared" ca="1" si="33"/>
        <v>0.9991990609492285</v>
      </c>
      <c r="R33" s="7">
        <f t="shared" ca="1" si="33"/>
        <v>0.14714395950962467</v>
      </c>
      <c r="S33" s="6"/>
      <c r="T33" s="11">
        <f t="shared" ca="1" si="34"/>
        <v>8.0029754740836945E-4</v>
      </c>
      <c r="U33" s="92">
        <f t="shared" ca="1" si="35"/>
        <v>0.12549261468945461</v>
      </c>
      <c r="V33" s="12"/>
      <c r="W33" s="11">
        <f t="shared" ca="1" si="36"/>
        <v>-3.5787265322673092E-7</v>
      </c>
      <c r="X33" s="13">
        <f t="shared" ca="1" si="13"/>
        <v>-7.2775584145415721E-5</v>
      </c>
      <c r="Y33" s="6"/>
      <c r="Z33" s="5">
        <f t="shared" ca="1" si="37"/>
        <v>-3.5787265322673092E-7</v>
      </c>
      <c r="AA33" s="6">
        <f t="shared" ca="1" si="38"/>
        <v>-1.8251505314563275E-6</v>
      </c>
      <c r="AB33" s="6">
        <f t="shared" ca="1" si="39"/>
        <v>-1.3599160822615775E-6</v>
      </c>
      <c r="AC33" s="6">
        <f t="shared" ca="1" si="40"/>
        <v>-5.3680897984009633E-7</v>
      </c>
      <c r="AD33" s="6">
        <f t="shared" ca="1" si="41"/>
        <v>-1.0736179596801927E-7</v>
      </c>
      <c r="AE33" s="6">
        <f t="shared" ca="1" si="42"/>
        <v>-7.2775584145415721E-5</v>
      </c>
      <c r="AF33" s="6">
        <f t="shared" ca="1" si="43"/>
        <v>-3.7115547914162017E-4</v>
      </c>
      <c r="AG33" s="6">
        <f t="shared" ca="1" si="44"/>
        <v>-2.7654721975257972E-4</v>
      </c>
      <c r="AH33" s="6">
        <f t="shared" ca="1" si="45"/>
        <v>-1.0916337621812359E-4</v>
      </c>
      <c r="AI33" s="7">
        <f t="shared" ca="1" si="46"/>
        <v>-2.1832675243624714E-5</v>
      </c>
      <c r="AJ33" s="6"/>
      <c r="AK33" s="21">
        <v>1</v>
      </c>
      <c r="AL33" s="21">
        <f t="shared" ca="1" si="14"/>
        <v>0.9991990609492285</v>
      </c>
      <c r="AM33" s="27">
        <f t="shared" ca="1" si="15"/>
        <v>0.14714395950962467</v>
      </c>
      <c r="AO33" s="35">
        <f ca="1"/>
        <v>5.6935643963936382</v>
      </c>
      <c r="AP33" s="36">
        <f ca="1"/>
        <v>-5.2786665677627482</v>
      </c>
      <c r="AQ33" s="37">
        <f ca="1"/>
        <v>-17.260363955410554</v>
      </c>
      <c r="AS33" s="51">
        <f t="shared" ca="1" si="47"/>
        <v>0.99664373425019037</v>
      </c>
      <c r="AT33" s="52">
        <f t="shared" ca="1" si="47"/>
        <v>5.0733555482078401E-3</v>
      </c>
      <c r="AU33" s="53">
        <f t="shared" ca="1" si="47"/>
        <v>3.1909438686857189E-8</v>
      </c>
      <c r="AV33" s="12"/>
      <c r="AW33" s="79">
        <f t="shared" ca="1" si="17"/>
        <v>3.3562657498096282E-3</v>
      </c>
      <c r="AX33" s="78">
        <f t="shared" ca="1" si="18"/>
        <v>-5.0733555482078401E-3</v>
      </c>
      <c r="AY33" s="80">
        <f t="shared" ca="1" si="19"/>
        <v>-3.1909438686857189E-8</v>
      </c>
      <c r="AZ33" s="12"/>
      <c r="BA33" s="11">
        <f t="shared" ca="1" si="48"/>
        <v>3.3450012300263281E-3</v>
      </c>
      <c r="BB33" s="12">
        <f t="shared" ca="1" si="49"/>
        <v>5.0476166116893081E-3</v>
      </c>
      <c r="BC33" s="13">
        <f t="shared" ca="1" si="50"/>
        <v>3.1909437668644912E-8</v>
      </c>
      <c r="BD33" s="12"/>
      <c r="BE33" s="11">
        <f t="shared" ca="1" si="51"/>
        <v>1.1226713061408443E-5</v>
      </c>
      <c r="BF33" s="12">
        <f t="shared" ca="1" si="52"/>
        <v>-2.5608353742140011E-5</v>
      </c>
      <c r="BG33" s="13">
        <f t="shared" ca="1" si="53"/>
        <v>-1.0182122448197161E-15</v>
      </c>
      <c r="BH33" s="12"/>
      <c r="BI33" s="11">
        <f t="shared" ca="1" si="58"/>
        <v>1.1226713061408443E-5</v>
      </c>
      <c r="BJ33" s="12">
        <f t="shared" ca="1" si="22"/>
        <v>1.1217721148505755E-5</v>
      </c>
      <c r="BK33" s="12">
        <f t="shared" ca="1" si="23"/>
        <v>1.6519430121340584E-6</v>
      </c>
      <c r="BL33" s="12">
        <f t="shared" ca="1" si="59"/>
        <v>-2.5608353742140011E-5</v>
      </c>
      <c r="BM33" s="12">
        <f t="shared" ca="1" si="24"/>
        <v>-2.558784301160196E-5</v>
      </c>
      <c r="BN33" s="12">
        <f t="shared" ca="1" si="25"/>
        <v>-3.7681145661415952E-6</v>
      </c>
      <c r="BO33" s="12">
        <f t="shared" ca="1" si="60"/>
        <v>-1.0182122448197161E-15</v>
      </c>
      <c r="BP33" s="12">
        <f t="shared" ca="1" si="26"/>
        <v>-1.0173967188708662E-15</v>
      </c>
      <c r="BQ33" s="13">
        <f t="shared" ca="1" si="27"/>
        <v>-1.4982378132395635E-16</v>
      </c>
      <c r="BR33" s="12"/>
      <c r="BS33" s="11">
        <f t="shared" ca="1" si="28"/>
        <v>1.1264519783345186E-5</v>
      </c>
      <c r="BT33" s="12">
        <f t="shared" ca="1" si="29"/>
        <v>2.5738936518531273E-5</v>
      </c>
      <c r="BU33" s="13">
        <f t="shared" ca="1" si="30"/>
        <v>1.0182122773102983E-15</v>
      </c>
    </row>
    <row r="34" spans="1:73">
      <c r="A34" s="1">
        <f t="shared" ca="1" si="61"/>
        <v>17</v>
      </c>
      <c r="B34" s="1">
        <v>34</v>
      </c>
      <c r="C34" s="5">
        <v>1</v>
      </c>
      <c r="D34" s="6">
        <f t="array" aca="1" ref="D34:H34" ca="1">OFFSET(iris!$A$1,Solver!$B34,0,1,5)</f>
        <v>5.5</v>
      </c>
      <c r="E34" s="6">
        <f ca="1"/>
        <v>4.2</v>
      </c>
      <c r="F34" s="6">
        <f ca="1"/>
        <v>1.4</v>
      </c>
      <c r="G34" s="7">
        <f ca="1"/>
        <v>0.2</v>
      </c>
      <c r="H34" s="11" t="str">
        <f ca="1"/>
        <v>Setosa</v>
      </c>
      <c r="I34" s="5">
        <f t="shared" ca="1" si="57"/>
        <v>2.4999999999999996</v>
      </c>
      <c r="J34" s="7">
        <f t="shared" ca="1" si="32"/>
        <v>1.5999999999999999</v>
      </c>
      <c r="K34" s="11">
        <v>1</v>
      </c>
      <c r="L34" s="12">
        <v>0</v>
      </c>
      <c r="M34" s="12">
        <v>0</v>
      </c>
      <c r="N34" s="13"/>
      <c r="O34" s="6">
        <f ca="1"/>
        <v>7.8412263832985394</v>
      </c>
      <c r="P34" s="6">
        <f ca="1"/>
        <v>-1.8090375030265087</v>
      </c>
      <c r="Q34" s="5">
        <f t="shared" ca="1" si="33"/>
        <v>0.99960696798746029</v>
      </c>
      <c r="R34" s="7">
        <f t="shared" ca="1" si="33"/>
        <v>0.14075449243803356</v>
      </c>
      <c r="S34" s="6"/>
      <c r="T34" s="11">
        <f t="shared" ca="1" si="34"/>
        <v>3.9287753837682551E-4</v>
      </c>
      <c r="U34" s="92">
        <f t="shared" ca="1" si="35"/>
        <v>0.12094266529654511</v>
      </c>
      <c r="V34" s="12"/>
      <c r="W34" s="11">
        <f t="shared" ca="1" si="36"/>
        <v>-1.4245484394793914E-7</v>
      </c>
      <c r="X34" s="13">
        <f t="shared" ca="1" si="13"/>
        <v>-5.7867329606744371E-5</v>
      </c>
      <c r="Y34" s="6"/>
      <c r="Z34" s="5">
        <f t="shared" ca="1" si="37"/>
        <v>-1.4245484394793914E-7</v>
      </c>
      <c r="AA34" s="6">
        <f t="shared" ca="1" si="38"/>
        <v>-7.8350164171366519E-7</v>
      </c>
      <c r="AB34" s="6">
        <f t="shared" ca="1" si="39"/>
        <v>-5.9831034458134443E-7</v>
      </c>
      <c r="AC34" s="6">
        <f t="shared" ca="1" si="40"/>
        <v>-1.9943678152711478E-7</v>
      </c>
      <c r="AD34" s="6">
        <f t="shared" ca="1" si="41"/>
        <v>-2.8490968789587828E-8</v>
      </c>
      <c r="AE34" s="6">
        <f t="shared" ca="1" si="42"/>
        <v>-5.7867329606744371E-5</v>
      </c>
      <c r="AF34" s="6">
        <f t="shared" ca="1" si="43"/>
        <v>-3.1827031283709407E-4</v>
      </c>
      <c r="AG34" s="6">
        <f t="shared" ca="1" si="44"/>
        <v>-2.4304278434832637E-4</v>
      </c>
      <c r="AH34" s="6">
        <f t="shared" ca="1" si="45"/>
        <v>-8.1014261449442114E-5</v>
      </c>
      <c r="AI34" s="7">
        <f t="shared" ca="1" si="46"/>
        <v>-1.1573465921348875E-5</v>
      </c>
      <c r="AJ34" s="6"/>
      <c r="AK34" s="21">
        <v>1</v>
      </c>
      <c r="AL34" s="21">
        <f t="shared" ca="1" si="14"/>
        <v>0.99960696798746029</v>
      </c>
      <c r="AM34" s="27">
        <f t="shared" ca="1" si="15"/>
        <v>0.14075449243803356</v>
      </c>
      <c r="AO34" s="35">
        <f ca="1"/>
        <v>5.7758911709408132</v>
      </c>
      <c r="AP34" s="36">
        <f ca="1"/>
        <v>-5.380115440792606</v>
      </c>
      <c r="AQ34" s="37">
        <f ca="1"/>
        <v>-17.311153714440408</v>
      </c>
      <c r="AS34" s="51">
        <f t="shared" ca="1" si="47"/>
        <v>0.99690815662340559</v>
      </c>
      <c r="AT34" s="52">
        <f t="shared" ca="1" si="47"/>
        <v>4.5861602596384537E-3</v>
      </c>
      <c r="AU34" s="53">
        <f t="shared" ca="1" si="47"/>
        <v>3.0329234798198389E-8</v>
      </c>
      <c r="AV34" s="12"/>
      <c r="AW34" s="79">
        <f t="shared" ca="1" si="17"/>
        <v>3.0918433765944053E-3</v>
      </c>
      <c r="AX34" s="78">
        <f t="shared" ca="1" si="18"/>
        <v>-4.5861602596384537E-3</v>
      </c>
      <c r="AY34" s="80">
        <f t="shared" ca="1" si="19"/>
        <v>-3.0329234798198389E-8</v>
      </c>
      <c r="AZ34" s="12"/>
      <c r="BA34" s="11">
        <f t="shared" ca="1" si="48"/>
        <v>3.0822838811290108E-3</v>
      </c>
      <c r="BB34" s="12">
        <f t="shared" ca="1" si="49"/>
        <v>4.5651273937113669E-3</v>
      </c>
      <c r="BC34" s="13">
        <f t="shared" ca="1" si="50"/>
        <v>3.0329233878335908E-8</v>
      </c>
      <c r="BD34" s="12"/>
      <c r="BE34" s="11">
        <f t="shared" ca="1" si="51"/>
        <v>9.5299390026524295E-6</v>
      </c>
      <c r="BF34" s="12">
        <f t="shared" ca="1" si="52"/>
        <v>-2.093640583322594E-5</v>
      </c>
      <c r="BG34" s="13">
        <f t="shared" ca="1" si="53"/>
        <v>-9.1986245554552283E-16</v>
      </c>
      <c r="BH34" s="12"/>
      <c r="BI34" s="11">
        <f t="shared" ca="1" si="58"/>
        <v>9.5299390026524295E-6</v>
      </c>
      <c r="BJ34" s="12">
        <f t="shared" ca="1" si="22"/>
        <v>9.5261934315468368E-6</v>
      </c>
      <c r="BK34" s="12">
        <f t="shared" ca="1" si="23"/>
        <v>1.3413817272837625E-6</v>
      </c>
      <c r="BL34" s="12">
        <f t="shared" ca="1" si="59"/>
        <v>-2.093640583322594E-5</v>
      </c>
      <c r="BM34" s="12">
        <f t="shared" ca="1" si="24"/>
        <v>-2.092817715550596E-5</v>
      </c>
      <c r="BN34" s="12">
        <f t="shared" ca="1" si="25"/>
        <v>-2.9468931765324025E-6</v>
      </c>
      <c r="BO34" s="12">
        <f t="shared" ca="1" si="60"/>
        <v>-9.1986245554552283E-16</v>
      </c>
      <c r="BP34" s="12">
        <f t="shared" ca="1" si="26"/>
        <v>-9.1950092015335997E-16</v>
      </c>
      <c r="BQ34" s="13">
        <f t="shared" ca="1" si="27"/>
        <v>-1.2947477304311327E-16</v>
      </c>
      <c r="BR34" s="12"/>
      <c r="BS34" s="11">
        <f t="shared" ca="1" si="28"/>
        <v>9.5594954653906945E-6</v>
      </c>
      <c r="BT34" s="12">
        <f t="shared" ca="1" si="29"/>
        <v>2.1032865927087048E-5</v>
      </c>
      <c r="BU34" s="13">
        <f t="shared" ca="1" si="30"/>
        <v>9.1986248344424803E-16</v>
      </c>
    </row>
    <row r="35" spans="1:73">
      <c r="A35" s="1">
        <f t="shared" ca="1" si="61"/>
        <v>18</v>
      </c>
      <c r="B35" s="1">
        <v>3</v>
      </c>
      <c r="C35" s="5">
        <v>1</v>
      </c>
      <c r="D35" s="6">
        <f t="array" aca="1" ref="D35:H35" ca="1">OFFSET(iris!$A$1,Solver!$B35,0,1,5)</f>
        <v>4.7</v>
      </c>
      <c r="E35" s="6">
        <f ca="1"/>
        <v>3.2</v>
      </c>
      <c r="F35" s="6">
        <f ca="1"/>
        <v>1.3</v>
      </c>
      <c r="G35" s="7">
        <f ca="1"/>
        <v>0.2</v>
      </c>
      <c r="H35" s="11" t="str">
        <f ca="1"/>
        <v>Setosa</v>
      </c>
      <c r="I35" s="5">
        <f t="shared" ca="1" si="57"/>
        <v>2.5999999999999996</v>
      </c>
      <c r="J35" s="7">
        <f t="shared" ca="1" si="32"/>
        <v>1.5</v>
      </c>
      <c r="K35" s="11">
        <v>1</v>
      </c>
      <c r="L35" s="12">
        <v>0</v>
      </c>
      <c r="M35" s="12">
        <v>0</v>
      </c>
      <c r="N35" s="13"/>
      <c r="O35" s="6">
        <f ca="1"/>
        <v>6.9378379396412599</v>
      </c>
      <c r="P35" s="6">
        <f ca="1"/>
        <v>-1.750746317710377</v>
      </c>
      <c r="Q35" s="5">
        <f t="shared" ca="1" si="33"/>
        <v>0.99903057537683748</v>
      </c>
      <c r="R35" s="7">
        <f t="shared" ca="1" si="33"/>
        <v>0.14795309028065673</v>
      </c>
      <c r="S35" s="6"/>
      <c r="T35" s="11">
        <f t="shared" ca="1" si="34"/>
        <v>9.6848483906250787E-4</v>
      </c>
      <c r="U35" s="92">
        <f t="shared" ca="1" si="35"/>
        <v>0.12606297335706057</v>
      </c>
      <c r="V35" s="12"/>
      <c r="W35" s="11">
        <f t="shared" ca="1" si="36"/>
        <v>-4.4186977109735933E-7</v>
      </c>
      <c r="X35" s="13">
        <f t="shared" ca="1" si="13"/>
        <v>-7.4663265591267877E-5</v>
      </c>
      <c r="Y35" s="6"/>
      <c r="Z35" s="5">
        <f t="shared" ca="1" si="37"/>
        <v>-4.4186977109735933E-7</v>
      </c>
      <c r="AA35" s="6">
        <f t="shared" ca="1" si="38"/>
        <v>-2.0767879241575888E-6</v>
      </c>
      <c r="AB35" s="6">
        <f t="shared" ca="1" si="39"/>
        <v>-1.41398326751155E-6</v>
      </c>
      <c r="AC35" s="6">
        <f t="shared" ca="1" si="40"/>
        <v>-5.7443070242656711E-7</v>
      </c>
      <c r="AD35" s="6">
        <f t="shared" ca="1" si="41"/>
        <v>-8.8373954219471874E-8</v>
      </c>
      <c r="AE35" s="6">
        <f t="shared" ca="1" si="42"/>
        <v>-7.4663265591267877E-5</v>
      </c>
      <c r="AF35" s="6">
        <f t="shared" ca="1" si="43"/>
        <v>-3.5091734827895902E-4</v>
      </c>
      <c r="AG35" s="6">
        <f t="shared" ca="1" si="44"/>
        <v>-2.3892244989205723E-4</v>
      </c>
      <c r="AH35" s="6">
        <f t="shared" ca="1" si="45"/>
        <v>-9.7062245268648246E-5</v>
      </c>
      <c r="AI35" s="7">
        <f t="shared" ca="1" si="46"/>
        <v>-1.4932653118253577E-5</v>
      </c>
      <c r="AJ35" s="6"/>
      <c r="AK35" s="21">
        <v>1</v>
      </c>
      <c r="AL35" s="21">
        <f t="shared" ca="1" si="14"/>
        <v>0.99903057537683748</v>
      </c>
      <c r="AM35" s="27">
        <f t="shared" ca="1" si="15"/>
        <v>0.14795309028065673</v>
      </c>
      <c r="AO35" s="35">
        <f ca="1"/>
        <v>5.6821415418067875</v>
      </c>
      <c r="AP35" s="36">
        <f ca="1"/>
        <v>-5.2683031063316719</v>
      </c>
      <c r="AQ35" s="37">
        <f ca="1"/>
        <v>-17.25059158174912</v>
      </c>
      <c r="AS35" s="51">
        <f t="shared" ca="1" si="47"/>
        <v>0.99660530720532958</v>
      </c>
      <c r="AT35" s="52">
        <f t="shared" ca="1" si="47"/>
        <v>5.1259355485625433E-3</v>
      </c>
      <c r="AU35" s="53">
        <f t="shared" ca="1" si="47"/>
        <v>3.2222798274677537E-8</v>
      </c>
      <c r="AV35" s="12"/>
      <c r="AW35" s="79">
        <f t="shared" ca="1" si="17"/>
        <v>3.3946927946704175E-3</v>
      </c>
      <c r="AX35" s="78">
        <f t="shared" ca="1" si="18"/>
        <v>-5.1259355485625433E-3</v>
      </c>
      <c r="AY35" s="80">
        <f t="shared" ca="1" si="19"/>
        <v>-3.2222798274677537E-8</v>
      </c>
      <c r="AZ35" s="12"/>
      <c r="BA35" s="11">
        <f t="shared" ca="1" si="48"/>
        <v>3.3831688555001744E-3</v>
      </c>
      <c r="BB35" s="12">
        <f t="shared" ca="1" si="49"/>
        <v>5.0996603333145259E-3</v>
      </c>
      <c r="BC35" s="13">
        <f t="shared" ca="1" si="50"/>
        <v>3.22227972363688E-8</v>
      </c>
      <c r="BD35" s="12"/>
      <c r="BE35" s="11">
        <f t="shared" ca="1" si="51"/>
        <v>1.1484818936919806E-5</v>
      </c>
      <c r="BF35" s="12">
        <f t="shared" ca="1" si="52"/>
        <v>-2.6140530188131236E-5</v>
      </c>
      <c r="BG35" s="13">
        <f t="shared" ca="1" si="53"/>
        <v>-1.0383086951933488E-15</v>
      </c>
      <c r="BH35" s="12"/>
      <c r="BI35" s="11">
        <f t="shared" ca="1" si="58"/>
        <v>1.1484818936919806E-5</v>
      </c>
      <c r="BJ35" s="12">
        <f t="shared" ca="1" si="22"/>
        <v>1.1473685270649792E-5</v>
      </c>
      <c r="BK35" s="12">
        <f t="shared" ca="1" si="23"/>
        <v>1.699214453031092E-6</v>
      </c>
      <c r="BL35" s="12">
        <f t="shared" ca="1" si="59"/>
        <v>-2.6140530188131236E-5</v>
      </c>
      <c r="BM35" s="12">
        <f t="shared" ca="1" si="24"/>
        <v>-2.6115188914504337E-5</v>
      </c>
      <c r="BN35" s="12">
        <f t="shared" ca="1" si="25"/>
        <v>-3.8675722229088133E-6</v>
      </c>
      <c r="BO35" s="12">
        <f t="shared" ca="1" si="60"/>
        <v>-1.0383086951933488E-15</v>
      </c>
      <c r="BP35" s="12">
        <f t="shared" ca="1" si="26"/>
        <v>-1.0373021331777847E-15</v>
      </c>
      <c r="BQ35" s="13">
        <f t="shared" ca="1" si="27"/>
        <v>-1.5362098011913241E-16</v>
      </c>
      <c r="BR35" s="12"/>
      <c r="BS35" s="11">
        <f t="shared" ca="1" si="28"/>
        <v>1.1523939170187249E-5</v>
      </c>
      <c r="BT35" s="12">
        <f t="shared" ca="1" si="29"/>
        <v>2.6275215248017183E-5</v>
      </c>
      <c r="BU35" s="13">
        <f t="shared" ca="1" si="30"/>
        <v>1.0383087286505617E-15</v>
      </c>
    </row>
    <row r="36" spans="1:73">
      <c r="A36" s="1">
        <f t="shared" ca="1" si="61"/>
        <v>36</v>
      </c>
      <c r="B36" s="1">
        <v>25</v>
      </c>
      <c r="C36" s="5">
        <v>1</v>
      </c>
      <c r="D36" s="6">
        <f t="array" aca="1" ref="D36:H36" ca="1">OFFSET(iris!$A$1,Solver!$B36,0,1,5)</f>
        <v>4.8</v>
      </c>
      <c r="E36" s="6">
        <f ca="1"/>
        <v>3.4</v>
      </c>
      <c r="F36" s="6">
        <f ca="1"/>
        <v>1.9</v>
      </c>
      <c r="G36" s="7">
        <f ca="1"/>
        <v>0.2</v>
      </c>
      <c r="H36" s="11" t="str">
        <f ca="1"/>
        <v>Setosa</v>
      </c>
      <c r="I36" s="5">
        <f t="shared" ca="1" si="57"/>
        <v>3.0999999999999996</v>
      </c>
      <c r="J36" s="7">
        <f t="shared" ca="1" si="32"/>
        <v>2.1</v>
      </c>
      <c r="K36" s="11">
        <v>1</v>
      </c>
      <c r="L36" s="12">
        <v>0</v>
      </c>
      <c r="M36" s="12">
        <v>0</v>
      </c>
      <c r="N36" s="13"/>
      <c r="O36" s="6">
        <f ca="1"/>
        <v>6.2449407868481082</v>
      </c>
      <c r="P36" s="6">
        <f ca="1"/>
        <v>-1.0219515548605396</v>
      </c>
      <c r="Q36" s="5">
        <f t="shared" ca="1" si="33"/>
        <v>0.9980635117999419</v>
      </c>
      <c r="R36" s="7">
        <f t="shared" ca="1" si="33"/>
        <v>0.26464743566238569</v>
      </c>
      <c r="S36" s="6"/>
      <c r="T36" s="11">
        <f t="shared" ca="1" si="34"/>
        <v>1.9327382135092567E-3</v>
      </c>
      <c r="U36" s="92">
        <f t="shared" ca="1" si="35"/>
        <v>0.19460917045970913</v>
      </c>
      <c r="V36" s="12"/>
      <c r="W36" s="11">
        <f t="shared" ca="1" si="36"/>
        <v>-4.8866668859005707E-5</v>
      </c>
      <c r="X36" s="13">
        <f t="shared" ca="1" si="13"/>
        <v>-4.7526930129240686E-3</v>
      </c>
      <c r="Y36" s="6"/>
      <c r="Z36" s="5">
        <f t="shared" ca="1" si="37"/>
        <v>-4.8866668859005707E-5</v>
      </c>
      <c r="AA36" s="6">
        <f t="shared" ca="1" si="38"/>
        <v>-2.3456001052322739E-4</v>
      </c>
      <c r="AB36" s="6">
        <f t="shared" ca="1" si="39"/>
        <v>-1.661466741206194E-4</v>
      </c>
      <c r="AC36" s="6">
        <f t="shared" ca="1" si="40"/>
        <v>-9.2846670832110833E-5</v>
      </c>
      <c r="AD36" s="6">
        <f t="shared" ca="1" si="41"/>
        <v>-9.7733337718011414E-6</v>
      </c>
      <c r="AE36" s="6">
        <f t="shared" ca="1" si="42"/>
        <v>-4.7526930129240686E-3</v>
      </c>
      <c r="AF36" s="6">
        <f t="shared" ca="1" si="43"/>
        <v>-2.2812926462035529E-2</v>
      </c>
      <c r="AG36" s="6">
        <f t="shared" ca="1" si="44"/>
        <v>-1.6159156243941833E-2</v>
      </c>
      <c r="AH36" s="6">
        <f t="shared" ca="1" si="45"/>
        <v>-9.0301167245557291E-3</v>
      </c>
      <c r="AI36" s="7">
        <f t="shared" ca="1" si="46"/>
        <v>-9.5053860258481376E-4</v>
      </c>
      <c r="AJ36" s="6"/>
      <c r="AK36" s="21">
        <v>1</v>
      </c>
      <c r="AL36" s="21">
        <f t="shared" ca="1" si="14"/>
        <v>0.9980635117999419</v>
      </c>
      <c r="AM36" s="27">
        <f t="shared" ca="1" si="15"/>
        <v>0.26464743566238569</v>
      </c>
      <c r="AO36" s="35">
        <f ca="1"/>
        <v>4.2339334696480924</v>
      </c>
      <c r="AP36" s="36">
        <f ca="1"/>
        <v>-3.2776882631743609</v>
      </c>
      <c r="AQ36" s="37">
        <f ca="1"/>
        <v>-16.508390313882305</v>
      </c>
      <c r="AS36" s="51">
        <f t="shared" ca="1" si="47"/>
        <v>0.98571184889489771</v>
      </c>
      <c r="AT36" s="52">
        <f t="shared" ca="1" si="47"/>
        <v>3.6344595146197395E-2</v>
      </c>
      <c r="AU36" s="53">
        <f t="shared" ca="1" si="47"/>
        <v>6.7685735451649369E-8</v>
      </c>
      <c r="AV36" s="12"/>
      <c r="AW36" s="79">
        <f t="shared" ca="1" si="17"/>
        <v>1.4288151105102287E-2</v>
      </c>
      <c r="AX36" s="78">
        <f t="shared" ca="1" si="18"/>
        <v>-3.6344595146197395E-2</v>
      </c>
      <c r="AY36" s="80">
        <f t="shared" ca="1" si="19"/>
        <v>-6.7685735451649369E-8</v>
      </c>
      <c r="AZ36" s="12"/>
      <c r="BA36" s="11">
        <f t="shared" ca="1" si="48"/>
        <v>1.40839998431001E-2</v>
      </c>
      <c r="BB36" s="12">
        <f t="shared" ca="1" si="49"/>
        <v>3.5023665549856399E-2</v>
      </c>
      <c r="BC36" s="13">
        <f t="shared" ca="1" si="50"/>
        <v>6.7685730870290594E-8</v>
      </c>
      <c r="BD36" s="12"/>
      <c r="BE36" s="11">
        <f t="shared" ca="1" si="51"/>
        <v>2.0123431792245112E-4</v>
      </c>
      <c r="BF36" s="12">
        <f t="shared" ca="1" si="52"/>
        <v>-1.2729209449453519E-3</v>
      </c>
      <c r="BG36" s="13">
        <f t="shared" ca="1" si="53"/>
        <v>-4.5813584735380264E-15</v>
      </c>
      <c r="BH36" s="12"/>
      <c r="BI36" s="11">
        <f t="shared" ca="1" si="58"/>
        <v>2.0123431792245112E-4</v>
      </c>
      <c r="BJ36" s="12">
        <f t="shared" ca="1" si="22"/>
        <v>2.0084463004034755E-4</v>
      </c>
      <c r="BK36" s="12">
        <f t="shared" ca="1" si="23"/>
        <v>5.325614620544595E-5</v>
      </c>
      <c r="BL36" s="12">
        <f t="shared" ca="1" si="59"/>
        <v>-1.2729209449453519E-3</v>
      </c>
      <c r="BM36" s="12">
        <f t="shared" ca="1" si="24"/>
        <v>-1.2704559485558584E-3</v>
      </c>
      <c r="BN36" s="12">
        <f t="shared" ca="1" si="25"/>
        <v>-3.3687526388072818E-4</v>
      </c>
      <c r="BO36" s="12">
        <f t="shared" ca="1" si="60"/>
        <v>-4.5813584735380264E-15</v>
      </c>
      <c r="BP36" s="12">
        <f t="shared" ca="1" si="26"/>
        <v>-4.5724867269137837E-15</v>
      </c>
      <c r="BQ36" s="13">
        <f t="shared" ca="1" si="27"/>
        <v>-1.2124447718719803E-15</v>
      </c>
      <c r="BR36" s="12"/>
      <c r="BS36" s="11">
        <f t="shared" ca="1" si="28"/>
        <v>2.0415126200223571E-4</v>
      </c>
      <c r="BT36" s="12">
        <f t="shared" ca="1" si="29"/>
        <v>1.3209295963409952E-3</v>
      </c>
      <c r="BU36" s="13">
        <f t="shared" ca="1" si="30"/>
        <v>4.5813587836306639E-15</v>
      </c>
    </row>
    <row r="37" spans="1:73" ht="16" thickBot="1">
      <c r="A37" s="1">
        <f ca="1">RANDBETWEEN(1,50)</f>
        <v>5</v>
      </c>
      <c r="B37" s="1">
        <v>49</v>
      </c>
      <c r="C37" s="5">
        <v>1</v>
      </c>
      <c r="D37" s="6">
        <f t="array" aca="1" ref="D37:H37" ca="1">OFFSET(iris!$A$1,Solver!$B37,0,1,5)</f>
        <v>5.3</v>
      </c>
      <c r="E37" s="6">
        <f ca="1"/>
        <v>3.7</v>
      </c>
      <c r="F37" s="6">
        <f ca="1"/>
        <v>1.5</v>
      </c>
      <c r="G37" s="7">
        <f ca="1"/>
        <v>0.2</v>
      </c>
      <c r="H37" s="11" t="str">
        <f ca="1"/>
        <v>Setosa</v>
      </c>
      <c r="I37" s="5">
        <f t="shared" ca="1" si="57"/>
        <v>2.8999999999999995</v>
      </c>
      <c r="J37" s="7">
        <f t="shared" ca="1" si="32"/>
        <v>1.7</v>
      </c>
      <c r="K37" s="14">
        <v>1</v>
      </c>
      <c r="L37" s="15">
        <v>0</v>
      </c>
      <c r="M37" s="15">
        <v>0</v>
      </c>
      <c r="N37" s="16"/>
      <c r="O37" s="6">
        <f ca="1"/>
        <v>7.2425853305321528</v>
      </c>
      <c r="P37" s="6">
        <f ca="1"/>
        <v>-1.3626373117719057</v>
      </c>
      <c r="Q37" s="5">
        <f t="shared" ca="1" si="33"/>
        <v>0.99928505184928351</v>
      </c>
      <c r="R37" s="7">
        <f t="shared" ca="1" si="33"/>
        <v>0.2038120043455576</v>
      </c>
      <c r="S37" s="6"/>
      <c r="T37" s="11">
        <f t="shared" ca="1" si="34"/>
        <v>7.1443699985825418E-4</v>
      </c>
      <c r="U37" s="92">
        <f t="shared" ca="1" si="35"/>
        <v>0.162272671230204</v>
      </c>
      <c r="V37" s="12"/>
      <c r="W37" s="11">
        <f t="shared" ca="1" si="36"/>
        <v>-2.4042590585569825E-6</v>
      </c>
      <c r="X37" s="13">
        <f t="shared" ca="1" si="13"/>
        <v>-5.8431685445333521E-4</v>
      </c>
      <c r="Y37" s="6"/>
      <c r="Z37" s="5">
        <f t="shared" ca="1" si="37"/>
        <v>-2.4042590585569825E-6</v>
      </c>
      <c r="AA37" s="6">
        <f t="shared" ca="1" si="38"/>
        <v>-1.2742573010352006E-5</v>
      </c>
      <c r="AB37" s="6">
        <f t="shared" ca="1" si="39"/>
        <v>-8.8957585166608351E-6</v>
      </c>
      <c r="AC37" s="6">
        <f t="shared" ca="1" si="40"/>
        <v>-3.6063885878354736E-6</v>
      </c>
      <c r="AD37" s="6">
        <f t="shared" ca="1" si="41"/>
        <v>-4.8085181171139653E-7</v>
      </c>
      <c r="AE37" s="6">
        <f t="shared" ca="1" si="42"/>
        <v>-5.8431685445333521E-4</v>
      </c>
      <c r="AF37" s="6">
        <f t="shared" ca="1" si="43"/>
        <v>-3.0968793286026766E-3</v>
      </c>
      <c r="AG37" s="6">
        <f t="shared" ca="1" si="44"/>
        <v>-2.1619723614773405E-3</v>
      </c>
      <c r="AH37" s="6">
        <f t="shared" ca="1" si="45"/>
        <v>-8.7647528168000282E-4</v>
      </c>
      <c r="AI37" s="7">
        <f t="shared" ca="1" si="46"/>
        <v>-1.1686337089066705E-4</v>
      </c>
      <c r="AJ37" s="6"/>
      <c r="AK37" s="21">
        <v>1</v>
      </c>
      <c r="AL37" s="21">
        <f t="shared" ca="1" si="14"/>
        <v>0.99928505184928351</v>
      </c>
      <c r="AM37" s="27">
        <f t="shared" ca="1" si="15"/>
        <v>0.2038120043455576</v>
      </c>
      <c r="AO37" s="35">
        <f ca="1"/>
        <v>4.9950463782802998</v>
      </c>
      <c r="AP37" s="36">
        <f ca="1"/>
        <v>-4.3001953329728231</v>
      </c>
      <c r="AQ37" s="37">
        <f ca="1"/>
        <v>-16.915833499316648</v>
      </c>
      <c r="AS37" s="51">
        <f t="shared" ca="1" si="47"/>
        <v>0.99327413651392504</v>
      </c>
      <c r="AT37" s="52">
        <f t="shared" ca="1" si="47"/>
        <v>1.3384338171954972E-2</v>
      </c>
      <c r="AU37" s="53">
        <f t="shared" ca="1" si="47"/>
        <v>4.503465446395625E-8</v>
      </c>
      <c r="AV37" s="12"/>
      <c r="AW37" s="79">
        <f t="shared" ca="1" si="17"/>
        <v>6.7258634860749567E-3</v>
      </c>
      <c r="AX37" s="78">
        <f t="shared" ca="1" si="18"/>
        <v>-1.3384338171954972E-2</v>
      </c>
      <c r="AY37" s="80">
        <f t="shared" ca="1" si="19"/>
        <v>-4.503465446395625E-8</v>
      </c>
      <c r="AZ37" s="12"/>
      <c r="BA37" s="11">
        <f t="shared" ca="1" si="48"/>
        <v>6.6806262464415662E-3</v>
      </c>
      <c r="BB37" s="12">
        <f t="shared" ca="1" si="49"/>
        <v>1.3205197663653721E-2</v>
      </c>
      <c r="BC37" s="13">
        <f t="shared" ca="1" si="50"/>
        <v>4.5034652435836145E-8</v>
      </c>
      <c r="BD37" s="12"/>
      <c r="BE37" s="11">
        <f t="shared" ca="1" si="51"/>
        <v>4.4932980135055328E-5</v>
      </c>
      <c r="BF37" s="12">
        <f t="shared" ca="1" si="52"/>
        <v>-1.7674283115785112E-4</v>
      </c>
      <c r="BG37" s="13">
        <f t="shared" ca="1" si="53"/>
        <v>-2.0281200113522463E-15</v>
      </c>
      <c r="BH37" s="12"/>
      <c r="BI37" s="11">
        <f t="shared" ca="1" si="58"/>
        <v>4.4932980135055328E-5</v>
      </c>
      <c r="BJ37" s="12">
        <f t="shared" ca="1" si="22"/>
        <v>4.4900855384001586E-5</v>
      </c>
      <c r="BK37" s="12">
        <f t="shared" ca="1" si="23"/>
        <v>9.1578807425447496E-6</v>
      </c>
      <c r="BL37" s="12">
        <f t="shared" ca="1" si="59"/>
        <v>-1.7674283115785112E-4</v>
      </c>
      <c r="BM37" s="12">
        <f t="shared" ca="1" si="24"/>
        <v>-1.7661646919756241E-4</v>
      </c>
      <c r="BN37" s="12">
        <f t="shared" ca="1" si="25"/>
        <v>-3.6022310671990109E-5</v>
      </c>
      <c r="BO37" s="12">
        <f t="shared" ca="1" si="60"/>
        <v>-2.0281200113522463E-15</v>
      </c>
      <c r="BP37" s="12">
        <f t="shared" ca="1" si="26"/>
        <v>-2.0266700107006988E-15</v>
      </c>
      <c r="BQ37" s="13">
        <f t="shared" ca="1" si="27"/>
        <v>-4.1335520456703636E-16</v>
      </c>
      <c r="BR37" s="12"/>
      <c r="BS37" s="11">
        <f t="shared" ca="1" si="28"/>
        <v>4.5237239633316371E-5</v>
      </c>
      <c r="BT37" s="12">
        <f t="shared" ca="1" si="29"/>
        <v>1.7914050830125097E-4</v>
      </c>
      <c r="BU37" s="13">
        <f t="shared" ca="1" si="30"/>
        <v>2.0281201026879346E-15</v>
      </c>
    </row>
    <row r="38" spans="1:73" ht="16" thickBot="1">
      <c r="A38" s="47">
        <f ca="1">RANDBETWEEN(51,100)</f>
        <v>58</v>
      </c>
      <c r="B38" s="48">
        <v>54</v>
      </c>
      <c r="C38" s="47">
        <v>1</v>
      </c>
      <c r="D38" s="48">
        <f t="array" aca="1" ref="D38:H38" ca="1">OFFSET(iris!$A$1,Solver!$B38,0,1,5)</f>
        <v>5.5</v>
      </c>
      <c r="E38" s="48">
        <f ca="1"/>
        <v>2.2999999999999998</v>
      </c>
      <c r="F38" s="48">
        <f ca="1"/>
        <v>4</v>
      </c>
      <c r="G38" s="50">
        <f ca="1"/>
        <v>1.3</v>
      </c>
      <c r="H38" s="57" t="str">
        <f ca="1"/>
        <v>Versicolor</v>
      </c>
      <c r="I38" s="47">
        <f t="shared" ca="1" si="57"/>
        <v>5.9</v>
      </c>
      <c r="J38" s="50">
        <f t="shared" ca="1" si="32"/>
        <v>5.3</v>
      </c>
      <c r="K38" s="11">
        <v>0</v>
      </c>
      <c r="L38" s="12">
        <v>1</v>
      </c>
      <c r="M38" s="12">
        <v>0</v>
      </c>
      <c r="N38" s="13"/>
      <c r="O38" s="48">
        <f ca="1"/>
        <v>1.3085540264391036</v>
      </c>
      <c r="P38" s="48">
        <f ca="1"/>
        <v>2.8609756471617445</v>
      </c>
      <c r="Q38" s="47">
        <f t="shared" ca="1" si="33"/>
        <v>0.78727109158511788</v>
      </c>
      <c r="R38" s="50">
        <f t="shared" ca="1" si="33"/>
        <v>0.9458832627901147</v>
      </c>
      <c r="S38" s="48"/>
      <c r="T38" s="11">
        <f t="shared" ca="1" si="34"/>
        <v>0.16747531993949483</v>
      </c>
      <c r="U38" s="92">
        <f t="shared" ca="1" si="35"/>
        <v>5.1188115963641471E-2</v>
      </c>
      <c r="V38" s="12"/>
      <c r="W38" s="11">
        <f t="shared" ca="1" si="36"/>
        <v>1.1571353368063691E-3</v>
      </c>
      <c r="X38" s="13">
        <f t="shared" ca="1" si="13"/>
        <v>2.8861253236437729E-4</v>
      </c>
      <c r="Y38" s="48"/>
      <c r="Z38" s="5">
        <f t="shared" ca="1" si="37"/>
        <v>1.1571353368063691E-3</v>
      </c>
      <c r="AA38" s="6">
        <f t="shared" ca="1" si="38"/>
        <v>6.3642443524350306E-3</v>
      </c>
      <c r="AB38" s="6">
        <f t="shared" ca="1" si="39"/>
        <v>2.6614112746546487E-3</v>
      </c>
      <c r="AC38" s="6">
        <f t="shared" ca="1" si="40"/>
        <v>4.6285413472254766E-3</v>
      </c>
      <c r="AD38" s="6">
        <f t="shared" ca="1" si="41"/>
        <v>1.50427593784828E-3</v>
      </c>
      <c r="AE38" s="6">
        <f t="shared" ca="1" si="42"/>
        <v>2.8861253236437729E-4</v>
      </c>
      <c r="AF38" s="6">
        <f t="shared" ca="1" si="43"/>
        <v>1.5873689280040751E-3</v>
      </c>
      <c r="AG38" s="6">
        <f t="shared" ca="1" si="44"/>
        <v>6.6380882443806773E-4</v>
      </c>
      <c r="AH38" s="6">
        <f t="shared" ca="1" si="45"/>
        <v>1.1544501294575092E-3</v>
      </c>
      <c r="AI38" s="7">
        <f t="shared" ca="1" si="46"/>
        <v>3.7519629207369049E-4</v>
      </c>
      <c r="AJ38" s="48"/>
      <c r="AK38" s="43">
        <v>1</v>
      </c>
      <c r="AL38" s="43">
        <f t="shared" ca="1" si="14"/>
        <v>0.78727109158511788</v>
      </c>
      <c r="AM38" s="59">
        <f t="shared" ca="1" si="15"/>
        <v>0.9458832627901147</v>
      </c>
      <c r="AN38" s="58"/>
      <c r="AO38" s="44">
        <f ca="1"/>
        <v>-5.9776535655352783</v>
      </c>
      <c r="AP38" s="60">
        <f ca="1"/>
        <v>3.9904088750793747</v>
      </c>
      <c r="AQ38" s="46">
        <f ca="1"/>
        <v>-6.3067542195115225</v>
      </c>
      <c r="AR38" s="58"/>
      <c r="AS38" s="61">
        <f t="shared" ca="1" si="47"/>
        <v>2.5283581855399637E-3</v>
      </c>
      <c r="AT38" s="62">
        <f t="shared" ca="1" si="47"/>
        <v>0.9818435993198672</v>
      </c>
      <c r="AU38" s="63">
        <f t="shared" ca="1" si="47"/>
        <v>1.8206230489130773E-3</v>
      </c>
      <c r="AV38" s="58"/>
      <c r="AW38" s="79">
        <f t="shared" ca="1" si="17"/>
        <v>-2.5283581855399637E-3</v>
      </c>
      <c r="AX38" s="78">
        <f t="shared" ca="1" si="18"/>
        <v>1.81564006801328E-2</v>
      </c>
      <c r="AY38" s="80">
        <f t="shared" ca="1" si="19"/>
        <v>-1.8206230489130773E-3</v>
      </c>
      <c r="AZ38" s="58"/>
      <c r="BA38" s="11">
        <f t="shared" ca="1" si="48"/>
        <v>2.5219655904255766E-3</v>
      </c>
      <c r="BB38" s="12">
        <f t="shared" ca="1" si="49"/>
        <v>1.7826745794475334E-2</v>
      </c>
      <c r="BC38" s="13">
        <f t="shared" ca="1" si="50"/>
        <v>1.817308380626844E-3</v>
      </c>
      <c r="BD38" s="58"/>
      <c r="BE38" s="11">
        <f t="shared" ca="1" si="51"/>
        <v>-6.3764323442026341E-6</v>
      </c>
      <c r="BF38" s="12">
        <f t="shared" ca="1" si="52"/>
        <v>3.2366953946736651E-4</v>
      </c>
      <c r="BG38" s="13">
        <f t="shared" ca="1" si="53"/>
        <v>-3.3086335247521318E-6</v>
      </c>
      <c r="BH38" s="58"/>
      <c r="BI38" s="11">
        <f t="shared" ca="1" si="58"/>
        <v>-6.3764323442026341E-6</v>
      </c>
      <c r="BJ38" s="12">
        <f t="shared" ca="1" si="22"/>
        <v>-5.0199808520390599E-6</v>
      </c>
      <c r="BK38" s="12">
        <f t="shared" ca="1" si="23"/>
        <v>-6.0313606306948068E-6</v>
      </c>
      <c r="BL38" s="12">
        <f t="shared" ca="1" si="59"/>
        <v>3.2366953946736651E-4</v>
      </c>
      <c r="BM38" s="12">
        <f t="shared" ca="1" si="24"/>
        <v>2.5481567164932603E-4</v>
      </c>
      <c r="BN38" s="12">
        <f t="shared" ca="1" si="25"/>
        <v>3.0615360005716643E-4</v>
      </c>
      <c r="BO38" s="12">
        <f t="shared" ca="1" si="60"/>
        <v>-3.3086335247521318E-6</v>
      </c>
      <c r="BP38" s="12">
        <f t="shared" ca="1" si="26"/>
        <v>-2.6047915266867269E-6</v>
      </c>
      <c r="BQ38" s="13">
        <f t="shared" ca="1" si="27"/>
        <v>-3.129581073769304E-6</v>
      </c>
      <c r="BR38" s="58"/>
      <c r="BS38" s="57">
        <f t="shared" ca="1" si="28"/>
        <v>6.3925951143869376E-6</v>
      </c>
      <c r="BT38" s="58">
        <f t="shared" ca="1" si="29"/>
        <v>3.2965488565752683E-4</v>
      </c>
      <c r="BU38" s="49">
        <f t="shared" ca="1" si="30"/>
        <v>3.3146682862335496E-6</v>
      </c>
    </row>
    <row r="39" spans="1:73">
      <c r="A39" s="5">
        <f t="shared" ref="A39:A61" ca="1" si="62">RANDBETWEEN(51,100)</f>
        <v>87</v>
      </c>
      <c r="B39" s="6">
        <v>67</v>
      </c>
      <c r="C39" s="5">
        <v>1</v>
      </c>
      <c r="D39" s="6">
        <f t="array" aca="1" ref="D39:H39" ca="1">OFFSET(iris!$A$1,Solver!$B39,0,1,5)</f>
        <v>5.6</v>
      </c>
      <c r="E39" s="6">
        <f ca="1"/>
        <v>3</v>
      </c>
      <c r="F39" s="6">
        <f ca="1"/>
        <v>4.5</v>
      </c>
      <c r="G39" s="7">
        <f ca="1"/>
        <v>1.5</v>
      </c>
      <c r="H39" s="11" t="str">
        <f ca="1"/>
        <v>Versicolor</v>
      </c>
      <c r="I39" s="5">
        <f t="shared" ca="1" si="57"/>
        <v>5.6</v>
      </c>
      <c r="J39" s="7">
        <f t="shared" ca="1" si="32"/>
        <v>6</v>
      </c>
      <c r="K39" s="11">
        <v>0</v>
      </c>
      <c r="L39" s="12">
        <v>1</v>
      </c>
      <c r="M39" s="12">
        <v>0</v>
      </c>
      <c r="N39" s="13"/>
      <c r="O39" s="6">
        <f ca="1"/>
        <v>0.90885772772828055</v>
      </c>
      <c r="P39" s="6">
        <f ca="1"/>
        <v>2.7707509234012457</v>
      </c>
      <c r="Q39" s="5">
        <f t="shared" ca="1" si="33"/>
        <v>0.7127663616548815</v>
      </c>
      <c r="R39" s="7">
        <f t="shared" ca="1" si="33"/>
        <v>0.94107464140594588</v>
      </c>
      <c r="S39" s="6"/>
      <c r="T39" s="11">
        <f t="shared" ca="1" si="34"/>
        <v>0.20473047534814418</v>
      </c>
      <c r="U39" s="92">
        <f t="shared" ca="1" si="35"/>
        <v>5.5453160708616195E-2</v>
      </c>
      <c r="V39" s="58"/>
      <c r="W39" s="11">
        <f t="shared" ca="1" si="36"/>
        <v>3.2549379916817583E-2</v>
      </c>
      <c r="X39" s="13">
        <f t="shared" ca="1" si="13"/>
        <v>6.8164846282407739E-3</v>
      </c>
      <c r="Y39" s="6"/>
      <c r="Z39" s="5">
        <f t="shared" ca="1" si="37"/>
        <v>3.2549379916817583E-2</v>
      </c>
      <c r="AA39" s="6">
        <f t="shared" ca="1" si="38"/>
        <v>0.18227652753417845</v>
      </c>
      <c r="AB39" s="6">
        <f t="shared" ca="1" si="39"/>
        <v>9.764813975045275E-2</v>
      </c>
      <c r="AC39" s="6">
        <f t="shared" ca="1" si="40"/>
        <v>0.14647220962567914</v>
      </c>
      <c r="AD39" s="6">
        <f t="shared" ca="1" si="41"/>
        <v>4.8824069875226375E-2</v>
      </c>
      <c r="AE39" s="6">
        <f t="shared" ca="1" si="42"/>
        <v>6.8164846282407739E-3</v>
      </c>
      <c r="AF39" s="6">
        <f t="shared" ca="1" si="43"/>
        <v>3.8172313918148335E-2</v>
      </c>
      <c r="AG39" s="6">
        <f t="shared" ca="1" si="44"/>
        <v>2.0449453884722323E-2</v>
      </c>
      <c r="AH39" s="6">
        <f t="shared" ca="1" si="45"/>
        <v>3.0674180827083484E-2</v>
      </c>
      <c r="AI39" s="7">
        <f t="shared" ca="1" si="46"/>
        <v>1.0224726942361161E-2</v>
      </c>
      <c r="AJ39" s="6"/>
      <c r="AK39" s="21">
        <v>1</v>
      </c>
      <c r="AL39" s="21">
        <f t="shared" ca="1" si="14"/>
        <v>0.7127663616548815</v>
      </c>
      <c r="AM39" s="27">
        <f t="shared" ca="1" si="15"/>
        <v>0.94107464140594588</v>
      </c>
      <c r="AN39" s="12"/>
      <c r="AO39" s="35">
        <f ca="1"/>
        <v>-6.5566002051106711</v>
      </c>
      <c r="AP39" s="36">
        <f ca="1"/>
        <v>2.3267828653683775</v>
      </c>
      <c r="AQ39" s="37">
        <f ca="1"/>
        <v>-4.204676700556143</v>
      </c>
      <c r="AR39" s="12"/>
      <c r="AS39" s="51">
        <f t="shared" ca="1" si="47"/>
        <v>1.4186920768130748E-3</v>
      </c>
      <c r="AT39" s="52">
        <f t="shared" ca="1" si="47"/>
        <v>0.9110710270090866</v>
      </c>
      <c r="AU39" s="53">
        <f t="shared" ca="1" si="47"/>
        <v>1.4706113012580605E-2</v>
      </c>
      <c r="AV39" s="12"/>
      <c r="AW39" s="79">
        <f t="shared" ca="1" si="17"/>
        <v>-1.4186920768130748E-3</v>
      </c>
      <c r="AX39" s="78">
        <f t="shared" ca="1" si="18"/>
        <v>8.8928972990913402E-2</v>
      </c>
      <c r="AY39" s="80">
        <f t="shared" ca="1" si="19"/>
        <v>-1.4706113012580605E-2</v>
      </c>
      <c r="AZ39" s="12"/>
      <c r="BA39" s="11">
        <f t="shared" ca="1" si="48"/>
        <v>1.4166793896042626E-3</v>
      </c>
      <c r="BB39" s="12">
        <f t="shared" ca="1" si="49"/>
        <v>8.1020610753694766E-2</v>
      </c>
      <c r="BC39" s="13">
        <f t="shared" ca="1" si="50"/>
        <v>1.4489843252641811E-2</v>
      </c>
      <c r="BD39" s="12"/>
      <c r="BE39" s="11">
        <f t="shared" ca="1" si="51"/>
        <v>-2.0098318254159503E-6</v>
      </c>
      <c r="BF39" s="12">
        <f t="shared" ca="1" si="52"/>
        <v>7.2050797054226297E-3</v>
      </c>
      <c r="BG39" s="13">
        <f t="shared" ca="1" si="53"/>
        <v>-2.13089272407929E-4</v>
      </c>
      <c r="BH39" s="12"/>
      <c r="BI39" s="11">
        <f t="shared" ca="1" si="58"/>
        <v>-2.0098318254159503E-6</v>
      </c>
      <c r="BJ39" s="12">
        <f t="shared" ca="1" si="22"/>
        <v>-1.4325405177399158E-6</v>
      </c>
      <c r="BK39" s="12">
        <f t="shared" ca="1" si="23"/>
        <v>-1.891401764389573E-6</v>
      </c>
      <c r="BL39" s="12">
        <f t="shared" ca="1" si="59"/>
        <v>7.2050797054226297E-3</v>
      </c>
      <c r="BM39" s="12">
        <f t="shared" ca="1" si="24"/>
        <v>5.1355384470675135E-3</v>
      </c>
      <c r="BN39" s="12">
        <f t="shared" ca="1" si="25"/>
        <v>6.7805178000818591E-3</v>
      </c>
      <c r="BO39" s="12">
        <f t="shared" ca="1" si="60"/>
        <v>-2.13089272407929E-4</v>
      </c>
      <c r="BP39" s="12">
        <f t="shared" ca="1" si="26"/>
        <v>-1.5188286540188548E-4</v>
      </c>
      <c r="BQ39" s="13">
        <f t="shared" ca="1" si="27"/>
        <v>-2.005329106187457E-4</v>
      </c>
      <c r="BR39" s="12"/>
      <c r="BS39" s="11">
        <f t="shared" ca="1" si="28"/>
        <v>2.0126872088121953E-6</v>
      </c>
      <c r="BT39" s="12">
        <f t="shared" ca="1" si="29"/>
        <v>7.9083622372186045E-3</v>
      </c>
      <c r="BU39" s="13">
        <f t="shared" ca="1" si="30"/>
        <v>2.1626975993879258E-4</v>
      </c>
    </row>
    <row r="40" spans="1:73">
      <c r="A40" s="5">
        <f t="shared" ca="1" si="62"/>
        <v>92</v>
      </c>
      <c r="B40" s="6">
        <v>72</v>
      </c>
      <c r="C40" s="5">
        <v>1</v>
      </c>
      <c r="D40" s="6">
        <f t="array" aca="1" ref="D40:H40" ca="1">OFFSET(iris!$A$1,Solver!$B40,0,1,5)</f>
        <v>6.1</v>
      </c>
      <c r="E40" s="6">
        <f ca="1"/>
        <v>2.8</v>
      </c>
      <c r="F40" s="6">
        <f ca="1"/>
        <v>4</v>
      </c>
      <c r="G40" s="7">
        <f ca="1"/>
        <v>1.3</v>
      </c>
      <c r="H40" s="11" t="str">
        <f ca="1"/>
        <v>Versicolor</v>
      </c>
      <c r="I40" s="5">
        <f t="shared" ca="1" si="57"/>
        <v>6</v>
      </c>
      <c r="J40" s="7">
        <f t="shared" ca="1" si="32"/>
        <v>5.3</v>
      </c>
      <c r="K40" s="11">
        <v>0</v>
      </c>
      <c r="L40" s="12">
        <v>1</v>
      </c>
      <c r="M40" s="12">
        <v>0</v>
      </c>
      <c r="N40" s="13"/>
      <c r="O40" s="6">
        <f ca="1"/>
        <v>1.9069522623878943</v>
      </c>
      <c r="P40" s="6">
        <f ca="1"/>
        <v>2.972083251662768</v>
      </c>
      <c r="Q40" s="5">
        <f t="shared" ca="1" si="33"/>
        <v>0.87067636306080154</v>
      </c>
      <c r="R40" s="7">
        <f t="shared" ca="1" si="33"/>
        <v>0.95129688717775951</v>
      </c>
      <c r="S40" s="6"/>
      <c r="T40" s="11">
        <f t="shared" ca="1" si="34"/>
        <v>0.11259903386801677</v>
      </c>
      <c r="U40" s="92">
        <f t="shared" ca="1" si="35"/>
        <v>4.6331119623664638E-2</v>
      </c>
      <c r="V40" s="12"/>
      <c r="W40" s="11">
        <f t="shared" ca="1" si="36"/>
        <v>-2.687849387622629E-6</v>
      </c>
      <c r="X40" s="13">
        <f t="shared" ca="1" si="13"/>
        <v>1.9743321859424164E-5</v>
      </c>
      <c r="Y40" s="6"/>
      <c r="Z40" s="5">
        <f t="shared" ca="1" si="37"/>
        <v>-2.687849387622629E-6</v>
      </c>
      <c r="AA40" s="6">
        <f t="shared" ca="1" si="38"/>
        <v>-1.6395881264498037E-5</v>
      </c>
      <c r="AB40" s="6">
        <f t="shared" ca="1" si="39"/>
        <v>-7.5259782853433604E-6</v>
      </c>
      <c r="AC40" s="6">
        <f t="shared" ca="1" si="40"/>
        <v>-1.0751397550490516E-5</v>
      </c>
      <c r="AD40" s="6">
        <f t="shared" ca="1" si="41"/>
        <v>-3.4942042039094178E-6</v>
      </c>
      <c r="AE40" s="6">
        <f t="shared" ca="1" si="42"/>
        <v>1.9743321859424164E-5</v>
      </c>
      <c r="AF40" s="6">
        <f t="shared" ca="1" si="43"/>
        <v>1.2043426334248739E-4</v>
      </c>
      <c r="AG40" s="6">
        <f t="shared" ca="1" si="44"/>
        <v>5.5281301206387653E-5</v>
      </c>
      <c r="AH40" s="6">
        <f t="shared" ca="1" si="45"/>
        <v>7.8973287437696655E-5</v>
      </c>
      <c r="AI40" s="7">
        <f t="shared" ca="1" si="46"/>
        <v>2.5666318417251413E-5</v>
      </c>
      <c r="AJ40" s="6"/>
      <c r="AK40" s="21">
        <v>1</v>
      </c>
      <c r="AL40" s="21">
        <f t="shared" ca="1" si="14"/>
        <v>0.87067636306080154</v>
      </c>
      <c r="AM40" s="27">
        <f t="shared" ca="1" si="15"/>
        <v>0.95129688717775951</v>
      </c>
      <c r="AN40" s="12"/>
      <c r="AO40" s="35">
        <f ca="1"/>
        <v>-5.3299658497636386</v>
      </c>
      <c r="AP40" s="36">
        <f ca="1"/>
        <v>5.8531996988882788</v>
      </c>
      <c r="AQ40" s="37">
        <f ca="1"/>
        <v>-8.6596212761760007</v>
      </c>
      <c r="AR40" s="12"/>
      <c r="AS40" s="51">
        <f t="shared" ca="1" si="47"/>
        <v>4.8208819539901325E-3</v>
      </c>
      <c r="AT40" s="52">
        <f t="shared" ca="1" si="47"/>
        <v>0.99713751824916153</v>
      </c>
      <c r="AU40" s="53">
        <f t="shared" ca="1" si="47"/>
        <v>1.7341990442754654E-4</v>
      </c>
      <c r="AV40" s="12"/>
      <c r="AW40" s="79">
        <f t="shared" ca="1" si="17"/>
        <v>-4.8208819539901325E-3</v>
      </c>
      <c r="AX40" s="78">
        <f t="shared" ca="1" si="18"/>
        <v>2.8624817508384748E-3</v>
      </c>
      <c r="AY40" s="80">
        <f t="shared" ca="1" si="19"/>
        <v>-1.7341990442754654E-4</v>
      </c>
      <c r="AZ40" s="12"/>
      <c r="BA40" s="11">
        <f t="shared" ca="1" si="48"/>
        <v>4.7976410511758249E-3</v>
      </c>
      <c r="BB40" s="12">
        <f t="shared" ca="1" si="49"/>
        <v>2.8542879490646078E-3</v>
      </c>
      <c r="BC40" s="13">
        <f t="shared" ca="1" si="50"/>
        <v>1.7338982996429488E-4</v>
      </c>
      <c r="BD40" s="12"/>
      <c r="BE40" s="11">
        <f t="shared" ca="1" si="51"/>
        <v>-2.3128861165335784E-5</v>
      </c>
      <c r="BF40" s="12">
        <f t="shared" ca="1" si="52"/>
        <v>8.1703471658356177E-6</v>
      </c>
      <c r="BG40" s="13">
        <f t="shared" ca="1" si="53"/>
        <v>-3.0069247741116565E-8</v>
      </c>
      <c r="BH40" s="12"/>
      <c r="BI40" s="11">
        <f t="shared" ca="1" si="58"/>
        <v>-2.3128861165335784E-5</v>
      </c>
      <c r="BJ40" s="12">
        <f t="shared" ca="1" si="22"/>
        <v>-2.0137752721172773E-5</v>
      </c>
      <c r="BK40" s="12">
        <f t="shared" ca="1" si="23"/>
        <v>-2.20024136305505E-5</v>
      </c>
      <c r="BL40" s="12">
        <f t="shared" ca="1" si="59"/>
        <v>8.1703471658356177E-6</v>
      </c>
      <c r="BM40" s="12">
        <f t="shared" ca="1" si="24"/>
        <v>7.1137281552938831E-6</v>
      </c>
      <c r="BN40" s="12">
        <f t="shared" ca="1" si="25"/>
        <v>7.7724258260210536E-6</v>
      </c>
      <c r="BO40" s="12">
        <f t="shared" ca="1" si="60"/>
        <v>-3.0069247741116565E-8</v>
      </c>
      <c r="BP40" s="12">
        <f t="shared" ca="1" si="26"/>
        <v>-2.6180583263209593E-8</v>
      </c>
      <c r="BQ40" s="13">
        <f t="shared" ca="1" si="27"/>
        <v>-2.8604781775901066E-8</v>
      </c>
      <c r="BR40" s="12"/>
      <c r="BS40" s="11">
        <f t="shared" ca="1" si="28"/>
        <v>2.3240902814307719E-5</v>
      </c>
      <c r="BT40" s="12">
        <f t="shared" ca="1" si="29"/>
        <v>8.1938017738832993E-6</v>
      </c>
      <c r="BU40" s="13">
        <f t="shared" ca="1" si="30"/>
        <v>3.0074463251659379E-8</v>
      </c>
    </row>
    <row r="41" spans="1:73">
      <c r="A41" s="5">
        <f t="shared" ca="1" si="62"/>
        <v>75</v>
      </c>
      <c r="B41" s="6">
        <v>98</v>
      </c>
      <c r="C41" s="5">
        <v>1</v>
      </c>
      <c r="D41" s="6">
        <f t="array" aca="1" ref="D41:H41" ca="1">OFFSET(iris!$A$1,Solver!$B41,0,1,5)</f>
        <v>6.2</v>
      </c>
      <c r="E41" s="6">
        <f ca="1"/>
        <v>2.9</v>
      </c>
      <c r="F41" s="6">
        <f ca="1"/>
        <v>4.3</v>
      </c>
      <c r="G41" s="7">
        <f ca="1"/>
        <v>1.3</v>
      </c>
      <c r="H41" s="11" t="str">
        <f ca="1"/>
        <v>Versicolor</v>
      </c>
      <c r="I41" s="5">
        <f t="shared" ca="1" si="57"/>
        <v>6.3</v>
      </c>
      <c r="J41" s="7">
        <f t="shared" ca="1" si="32"/>
        <v>5.6</v>
      </c>
      <c r="K41" s="11">
        <v>0</v>
      </c>
      <c r="L41" s="12">
        <v>1</v>
      </c>
      <c r="M41" s="12">
        <v>0</v>
      </c>
      <c r="N41" s="13"/>
      <c r="O41" s="6">
        <f ca="1"/>
        <v>1.5788265117052378</v>
      </c>
      <c r="P41" s="6">
        <f ca="1"/>
        <v>3.3888565199672986</v>
      </c>
      <c r="Q41" s="5">
        <f t="shared" ca="1" si="33"/>
        <v>0.82903825920955543</v>
      </c>
      <c r="R41" s="7">
        <f t="shared" ca="1" si="33"/>
        <v>0.96735445309681067</v>
      </c>
      <c r="S41" s="6"/>
      <c r="T41" s="11">
        <f t="shared" ca="1" si="34"/>
        <v>0.14173382397634546</v>
      </c>
      <c r="U41" s="92">
        <f t="shared" ca="1" si="35"/>
        <v>3.157981517058104E-2</v>
      </c>
      <c r="V41" s="12"/>
      <c r="W41" s="11">
        <f t="shared" ca="1" si="36"/>
        <v>7.4408736673305876E-5</v>
      </c>
      <c r="X41" s="13">
        <f t="shared" ca="1" si="13"/>
        <v>1.7775963512927587E-5</v>
      </c>
      <c r="Y41" s="6"/>
      <c r="Z41" s="5">
        <f t="shared" ca="1" si="37"/>
        <v>7.4408736673305876E-5</v>
      </c>
      <c r="AA41" s="6">
        <f t="shared" ca="1" si="38"/>
        <v>4.6133416737449646E-4</v>
      </c>
      <c r="AB41" s="6">
        <f t="shared" ca="1" si="39"/>
        <v>2.1578533635258703E-4</v>
      </c>
      <c r="AC41" s="6">
        <f t="shared" ca="1" si="40"/>
        <v>3.1995756769521527E-4</v>
      </c>
      <c r="AD41" s="6">
        <f t="shared" ca="1" si="41"/>
        <v>9.6731357675297643E-5</v>
      </c>
      <c r="AE41" s="6">
        <f t="shared" ca="1" si="42"/>
        <v>1.7775963512927587E-5</v>
      </c>
      <c r="AF41" s="6">
        <f t="shared" ca="1" si="43"/>
        <v>1.1021097378015104E-4</v>
      </c>
      <c r="AG41" s="6">
        <f t="shared" ca="1" si="44"/>
        <v>5.1550294187490001E-5</v>
      </c>
      <c r="AH41" s="6">
        <f t="shared" ca="1" si="45"/>
        <v>7.6436643105588624E-5</v>
      </c>
      <c r="AI41" s="7">
        <f t="shared" ca="1" si="46"/>
        <v>2.3108752566805863E-5</v>
      </c>
      <c r="AJ41" s="6"/>
      <c r="AK41" s="21">
        <v>1</v>
      </c>
      <c r="AL41" s="21">
        <f t="shared" ca="1" si="14"/>
        <v>0.82903825920955543</v>
      </c>
      <c r="AM41" s="27">
        <f t="shared" ca="1" si="15"/>
        <v>0.96735445309681067</v>
      </c>
      <c r="AN41" s="12"/>
      <c r="AO41" s="35">
        <f ca="1"/>
        <v>-5.8848063045417049</v>
      </c>
      <c r="AP41" s="36">
        <f ca="1"/>
        <v>5.2465289559542718</v>
      </c>
      <c r="AQ41" s="37">
        <f ca="1"/>
        <v>-7.3700965066434909</v>
      </c>
      <c r="AR41" s="12"/>
      <c r="AS41" s="51">
        <f t="shared" ca="1" si="47"/>
        <v>2.7736702701309283E-3</v>
      </c>
      <c r="AT41" s="52">
        <f t="shared" ca="1" si="47"/>
        <v>0.99476181861441981</v>
      </c>
      <c r="AU41" s="53">
        <f t="shared" ca="1" si="47"/>
        <v>6.2941098787180937E-4</v>
      </c>
      <c r="AV41" s="12"/>
      <c r="AW41" s="79">
        <f t="shared" ca="1" si="17"/>
        <v>-2.7736702701309283E-3</v>
      </c>
      <c r="AX41" s="78">
        <f t="shared" ca="1" si="18"/>
        <v>5.2381813855801873E-3</v>
      </c>
      <c r="AY41" s="80">
        <f t="shared" ca="1" si="19"/>
        <v>-6.2941098787180937E-4</v>
      </c>
      <c r="AZ41" s="12"/>
      <c r="BA41" s="11">
        <f t="shared" ca="1" si="48"/>
        <v>2.7659770233635196E-3</v>
      </c>
      <c r="BB41" s="12">
        <f t="shared" ca="1" si="49"/>
        <v>5.2107428413520193E-3</v>
      </c>
      <c r="BC41" s="13">
        <f t="shared" ca="1" si="50"/>
        <v>6.2901482968015564E-4</v>
      </c>
      <c r="BD41" s="12"/>
      <c r="BE41" s="11">
        <f t="shared" ca="1" si="51"/>
        <v>-7.6719082375686339E-6</v>
      </c>
      <c r="BF41" s="12">
        <f t="shared" ca="1" si="52"/>
        <v>2.7294816156615364E-5</v>
      </c>
      <c r="BG41" s="13">
        <f t="shared" ca="1" si="53"/>
        <v>-3.959088453350047E-7</v>
      </c>
      <c r="BH41" s="12"/>
      <c r="BI41" s="11">
        <f t="shared" ca="1" si="58"/>
        <v>-7.6719082375686339E-6</v>
      </c>
      <c r="BJ41" s="12">
        <f t="shared" ca="1" si="22"/>
        <v>-6.3603054500893484E-6</v>
      </c>
      <c r="BK41" s="12">
        <f t="shared" ca="1" si="23"/>
        <v>-7.4214545973621222E-6</v>
      </c>
      <c r="BL41" s="12">
        <f t="shared" ca="1" si="59"/>
        <v>2.7294816156615364E-5</v>
      </c>
      <c r="BM41" s="12">
        <f t="shared" ca="1" si="24"/>
        <v>2.2628446871925251E-5</v>
      </c>
      <c r="BN41" s="12">
        <f t="shared" ca="1" si="25"/>
        <v>2.6403761955560646E-5</v>
      </c>
      <c r="BO41" s="12">
        <f t="shared" ca="1" si="60"/>
        <v>-3.959088453350047E-7</v>
      </c>
      <c r="BP41" s="12">
        <f t="shared" ca="1" si="26"/>
        <v>-3.2822357994219744E-7</v>
      </c>
      <c r="BQ41" s="13">
        <f t="shared" ca="1" si="27"/>
        <v>-3.8298418455523326E-7</v>
      </c>
      <c r="BR41" s="12"/>
      <c r="BS41" s="11">
        <f t="shared" ca="1" si="28"/>
        <v>7.6932467674081761E-6</v>
      </c>
      <c r="BT41" s="12">
        <f t="shared" ca="1" si="29"/>
        <v>2.7438544228238773E-5</v>
      </c>
      <c r="BU41" s="13">
        <f t="shared" ca="1" si="30"/>
        <v>3.9615819165376695E-7</v>
      </c>
    </row>
    <row r="42" spans="1:73">
      <c r="A42" s="5">
        <f t="shared" ca="1" si="62"/>
        <v>72</v>
      </c>
      <c r="B42" s="6">
        <v>92</v>
      </c>
      <c r="C42" s="5">
        <v>1</v>
      </c>
      <c r="D42" s="6">
        <f t="array" aca="1" ref="D42:H42" ca="1">OFFSET(iris!$A$1,Solver!$B42,0,1,5)</f>
        <v>6.1</v>
      </c>
      <c r="E42" s="6">
        <f ca="1"/>
        <v>3</v>
      </c>
      <c r="F42" s="6">
        <f ca="1"/>
        <v>4.5999999999999996</v>
      </c>
      <c r="G42" s="7">
        <f ca="1"/>
        <v>1.4</v>
      </c>
      <c r="H42" s="11" t="str">
        <f ca="1"/>
        <v>Versicolor</v>
      </c>
      <c r="I42" s="5">
        <f t="shared" ca="1" si="57"/>
        <v>6.2999999999999989</v>
      </c>
      <c r="J42" s="7">
        <f t="shared" ca="1" si="32"/>
        <v>6</v>
      </c>
      <c r="K42" s="11">
        <v>0</v>
      </c>
      <c r="L42" s="12">
        <v>1</v>
      </c>
      <c r="M42" s="12">
        <v>0</v>
      </c>
      <c r="N42" s="13"/>
      <c r="O42" s="6">
        <f ca="1"/>
        <v>1.0613350102527164</v>
      </c>
      <c r="P42" s="6">
        <f ca="1"/>
        <v>3.5145683668347383</v>
      </c>
      <c r="Q42" s="5">
        <f t="shared" ca="1" si="33"/>
        <v>0.74294558482720496</v>
      </c>
      <c r="R42" s="7">
        <f t="shared" ca="1" si="33"/>
        <v>0.97109945307825318</v>
      </c>
      <c r="S42" s="6"/>
      <c r="T42" s="11">
        <f t="shared" ca="1" si="34"/>
        <v>0.19097744281296736</v>
      </c>
      <c r="U42" s="92">
        <f t="shared" ca="1" si="35"/>
        <v>2.8065305309370781E-2</v>
      </c>
      <c r="V42" s="12"/>
      <c r="W42" s="11">
        <f t="shared" ca="1" si="36"/>
        <v>3.7853149297664198E-3</v>
      </c>
      <c r="X42" s="13">
        <f t="shared" ca="1" si="13"/>
        <v>4.0659682732149593E-4</v>
      </c>
      <c r="Y42" s="6"/>
      <c r="Z42" s="5">
        <f t="shared" ca="1" si="37"/>
        <v>3.7853149297664198E-3</v>
      </c>
      <c r="AA42" s="6">
        <f t="shared" ca="1" si="38"/>
        <v>2.3090421071575159E-2</v>
      </c>
      <c r="AB42" s="6">
        <f t="shared" ca="1" si="39"/>
        <v>1.1355944789299259E-2</v>
      </c>
      <c r="AC42" s="6">
        <f t="shared" ca="1" si="40"/>
        <v>1.741244867692553E-2</v>
      </c>
      <c r="AD42" s="6">
        <f t="shared" ca="1" si="41"/>
        <v>5.299440901672987E-3</v>
      </c>
      <c r="AE42" s="6">
        <f t="shared" ca="1" si="42"/>
        <v>4.0659682732149593E-4</v>
      </c>
      <c r="AF42" s="6">
        <f t="shared" ca="1" si="43"/>
        <v>2.4802406466611251E-3</v>
      </c>
      <c r="AG42" s="6">
        <f t="shared" ca="1" si="44"/>
        <v>1.2197904819644877E-3</v>
      </c>
      <c r="AH42" s="6">
        <f t="shared" ca="1" si="45"/>
        <v>1.8703454056788811E-3</v>
      </c>
      <c r="AI42" s="7">
        <f t="shared" ca="1" si="46"/>
        <v>5.6923555825009423E-4</v>
      </c>
      <c r="AJ42" s="6"/>
      <c r="AK42" s="21">
        <v>1</v>
      </c>
      <c r="AL42" s="21">
        <f t="shared" ca="1" si="14"/>
        <v>0.74294558482720496</v>
      </c>
      <c r="AM42" s="27">
        <f t="shared" ca="1" si="15"/>
        <v>0.97109945307825318</v>
      </c>
      <c r="AN42" s="12"/>
      <c r="AO42" s="35">
        <f ca="1"/>
        <v>-6.6685487361615277</v>
      </c>
      <c r="AP42" s="36">
        <f ca="1"/>
        <v>3.4845156359077727</v>
      </c>
      <c r="AQ42" s="37">
        <f ca="1"/>
        <v>-4.8841999476391393</v>
      </c>
      <c r="AR42" s="12"/>
      <c r="AS42" s="51">
        <f t="shared" ca="1" si="47"/>
        <v>1.2686294037076362E-3</v>
      </c>
      <c r="AT42" s="52">
        <f t="shared" ca="1" si="47"/>
        <v>0.97024396656727729</v>
      </c>
      <c r="AU42" s="53">
        <f t="shared" ca="1" si="47"/>
        <v>7.5083717389982712E-3</v>
      </c>
      <c r="AV42" s="12"/>
      <c r="AW42" s="79">
        <f t="shared" ca="1" si="17"/>
        <v>-1.2686294037076362E-3</v>
      </c>
      <c r="AX42" s="78">
        <f t="shared" ca="1" si="18"/>
        <v>2.9756033432722706E-2</v>
      </c>
      <c r="AY42" s="80">
        <f t="shared" ca="1" si="19"/>
        <v>-7.5083717389982712E-3</v>
      </c>
      <c r="AZ42" s="12"/>
      <c r="BA42" s="11">
        <f t="shared" ca="1" si="48"/>
        <v>1.2670199831436846E-3</v>
      </c>
      <c r="BB42" s="12">
        <f t="shared" ca="1" si="49"/>
        <v>2.8870611907073417E-2</v>
      </c>
      <c r="BC42" s="13">
        <f t="shared" ca="1" si="50"/>
        <v>7.4519960928272838E-3</v>
      </c>
      <c r="BD42" s="12"/>
      <c r="BE42" s="11">
        <f t="shared" ca="1" si="51"/>
        <v>-1.6073788057012318E-6</v>
      </c>
      <c r="BF42" s="12">
        <f t="shared" ca="1" si="52"/>
        <v>8.5907489313003882E-4</v>
      </c>
      <c r="BG42" s="13">
        <f t="shared" ca="1" si="53"/>
        <v>-5.5952356862509916E-5</v>
      </c>
      <c r="BH42" s="12"/>
      <c r="BI42" s="11">
        <f t="shared" ca="1" si="58"/>
        <v>-1.6073788057012318E-6</v>
      </c>
      <c r="BJ42" s="12">
        <f t="shared" ca="1" si="22"/>
        <v>-1.1941949868405559E-6</v>
      </c>
      <c r="BK42" s="12">
        <f t="shared" ca="1" si="23"/>
        <v>-1.560924679106042E-6</v>
      </c>
      <c r="BL42" s="12">
        <f t="shared" ca="1" si="59"/>
        <v>8.5907489313003882E-4</v>
      </c>
      <c r="BM42" s="12">
        <f t="shared" ca="1" si="24"/>
        <v>6.3824589888686529E-4</v>
      </c>
      <c r="BN42" s="12">
        <f t="shared" ca="1" si="25"/>
        <v>8.342471588718395E-4</v>
      </c>
      <c r="BO42" s="12">
        <f t="shared" ca="1" si="60"/>
        <v>-5.5952356862509916E-5</v>
      </c>
      <c r="BP42" s="12">
        <f t="shared" ca="1" si="26"/>
        <v>-4.1569556491677902E-5</v>
      </c>
      <c r="BQ42" s="13">
        <f t="shared" ca="1" si="27"/>
        <v>-5.4335303147622626E-5</v>
      </c>
      <c r="BR42" s="12"/>
      <c r="BS42" s="11">
        <f t="shared" ca="1" si="28"/>
        <v>1.6094205639515925E-6</v>
      </c>
      <c r="BT42" s="12">
        <f t="shared" ca="1" si="29"/>
        <v>8.8542152564931146E-4</v>
      </c>
      <c r="BU42" s="13">
        <f t="shared" ca="1" si="30"/>
        <v>5.6375646170987921E-5</v>
      </c>
    </row>
    <row r="43" spans="1:73">
      <c r="A43" s="5">
        <f t="shared" ca="1" si="62"/>
        <v>93</v>
      </c>
      <c r="B43" s="6">
        <v>94</v>
      </c>
      <c r="C43" s="5">
        <v>1</v>
      </c>
      <c r="D43" s="6">
        <f t="array" aca="1" ref="D43:H43" ca="1">OFFSET(iris!$A$1,Solver!$B43,0,1,5)</f>
        <v>5</v>
      </c>
      <c r="E43" s="6">
        <f ca="1"/>
        <v>2.2999999999999998</v>
      </c>
      <c r="F43" s="6">
        <f ca="1"/>
        <v>3.3</v>
      </c>
      <c r="G43" s="7">
        <f ca="1"/>
        <v>1</v>
      </c>
      <c r="H43" s="11" t="str">
        <f ca="1"/>
        <v>Versicolor</v>
      </c>
      <c r="I43" s="5">
        <f t="shared" ca="1" si="57"/>
        <v>5</v>
      </c>
      <c r="J43" s="7">
        <f t="shared" ca="1" si="32"/>
        <v>4.3</v>
      </c>
      <c r="K43" s="11">
        <v>0</v>
      </c>
      <c r="L43" s="12">
        <v>1</v>
      </c>
      <c r="M43" s="12">
        <v>0</v>
      </c>
      <c r="N43" s="13"/>
      <c r="O43" s="6">
        <f ca="1"/>
        <v>2.501327070745119</v>
      </c>
      <c r="P43" s="6">
        <f ca="1"/>
        <v>1.6123854950904635</v>
      </c>
      <c r="Q43" s="5">
        <f t="shared" ca="1" si="33"/>
        <v>0.92423480022102611</v>
      </c>
      <c r="R43" s="7">
        <f t="shared" ca="1" si="33"/>
        <v>0.83374231767888296</v>
      </c>
      <c r="S43" s="6"/>
      <c r="T43" s="11">
        <f t="shared" ca="1" si="34"/>
        <v>7.0024834281426113E-2</v>
      </c>
      <c r="U43" s="92">
        <f t="shared" ca="1" si="35"/>
        <v>0.13861606539032759</v>
      </c>
      <c r="V43" s="12"/>
      <c r="W43" s="11">
        <f t="shared" ca="1" si="36"/>
        <v>-5.1117518148755805E-4</v>
      </c>
      <c r="X43" s="13">
        <f t="shared" ca="1" si="13"/>
        <v>1.7743951556289492E-3</v>
      </c>
      <c r="Y43" s="6"/>
      <c r="Z43" s="5">
        <f t="shared" ca="1" si="37"/>
        <v>-5.1117518148755805E-4</v>
      </c>
      <c r="AA43" s="6">
        <f t="shared" ca="1" si="38"/>
        <v>-2.5558759074377903E-3</v>
      </c>
      <c r="AB43" s="6">
        <f t="shared" ca="1" si="39"/>
        <v>-1.1757029174213835E-3</v>
      </c>
      <c r="AC43" s="6">
        <f t="shared" ca="1" si="40"/>
        <v>-1.6868780989089415E-3</v>
      </c>
      <c r="AD43" s="6">
        <f t="shared" ca="1" si="41"/>
        <v>-5.1117518148755805E-4</v>
      </c>
      <c r="AE43" s="6">
        <f t="shared" ca="1" si="42"/>
        <v>1.7743951556289492E-3</v>
      </c>
      <c r="AF43" s="6">
        <f t="shared" ca="1" si="43"/>
        <v>8.8719757781447455E-3</v>
      </c>
      <c r="AG43" s="6">
        <f t="shared" ca="1" si="44"/>
        <v>4.0811088579465827E-3</v>
      </c>
      <c r="AH43" s="6">
        <f t="shared" ca="1" si="45"/>
        <v>5.8555040135755323E-3</v>
      </c>
      <c r="AI43" s="7">
        <f t="shared" ca="1" si="46"/>
        <v>1.7743951556289492E-3</v>
      </c>
      <c r="AJ43" s="6"/>
      <c r="AK43" s="21">
        <v>1</v>
      </c>
      <c r="AL43" s="21">
        <f t="shared" ca="1" si="14"/>
        <v>0.92423480022102611</v>
      </c>
      <c r="AM43" s="27">
        <f t="shared" ca="1" si="15"/>
        <v>0.83374231767888296</v>
      </c>
      <c r="AN43" s="12"/>
      <c r="AO43" s="35">
        <f ca="1"/>
        <v>-3.420612629531762</v>
      </c>
      <c r="AP43" s="36">
        <f ca="1"/>
        <v>4.9636044777796702</v>
      </c>
      <c r="AQ43" s="37">
        <f ca="1"/>
        <v>-10.91167502337267</v>
      </c>
      <c r="AR43" s="12"/>
      <c r="AS43" s="51">
        <f t="shared" ca="1" si="47"/>
        <v>3.1657442678799733E-2</v>
      </c>
      <c r="AT43" s="52">
        <f t="shared" ca="1" si="47"/>
        <v>0.99306079366786637</v>
      </c>
      <c r="AU43" s="53">
        <f t="shared" ca="1" si="47"/>
        <v>1.8243653949662977E-5</v>
      </c>
      <c r="AV43" s="12"/>
      <c r="AW43" s="79">
        <f t="shared" ca="1" si="17"/>
        <v>-3.1657442678799733E-2</v>
      </c>
      <c r="AX43" s="78">
        <f t="shared" ca="1" si="18"/>
        <v>6.9392063321336295E-3</v>
      </c>
      <c r="AY43" s="80">
        <f t="shared" ca="1" si="19"/>
        <v>-1.8243653949662977E-5</v>
      </c>
      <c r="AZ43" s="12"/>
      <c r="BA43" s="11">
        <f t="shared" ca="1" si="48"/>
        <v>3.0655249001838244E-2</v>
      </c>
      <c r="BB43" s="12">
        <f t="shared" ca="1" si="49"/>
        <v>6.8910537476137438E-3</v>
      </c>
      <c r="BC43" s="13">
        <f t="shared" ca="1" si="50"/>
        <v>1.8243321118753541E-5</v>
      </c>
      <c r="BD43" s="12"/>
      <c r="BE43" s="11">
        <f t="shared" ca="1" si="51"/>
        <v>-9.7046678808002692E-4</v>
      </c>
      <c r="BF43" s="12">
        <f t="shared" ca="1" si="52"/>
        <v>4.7818443800514467E-5</v>
      </c>
      <c r="BG43" s="13">
        <f t="shared" ca="1" si="53"/>
        <v>-3.3282483738311802E-10</v>
      </c>
      <c r="BH43" s="12"/>
      <c r="BI43" s="11">
        <f t="shared" ca="1" si="58"/>
        <v>-9.7046678808002692E-4</v>
      </c>
      <c r="BJ43" s="12">
        <f t="shared" ca="1" si="22"/>
        <v>-8.969391780022846E-4</v>
      </c>
      <c r="BK43" s="12">
        <f t="shared" ca="1" si="23"/>
        <v>-8.0911922912422303E-4</v>
      </c>
      <c r="BL43" s="12">
        <f t="shared" ca="1" si="59"/>
        <v>4.7818443800514467E-5</v>
      </c>
      <c r="BM43" s="12">
        <f t="shared" ca="1" si="24"/>
        <v>4.4195469852848854E-5</v>
      </c>
      <c r="BN43" s="12">
        <f t="shared" ca="1" si="25"/>
        <v>3.9868260162038348E-5</v>
      </c>
      <c r="BO43" s="12">
        <f t="shared" ca="1" si="60"/>
        <v>-3.3282483738311802E-10</v>
      </c>
      <c r="BP43" s="12">
        <f t="shared" ca="1" si="26"/>
        <v>-3.0760829708738158E-10</v>
      </c>
      <c r="BQ43" s="13">
        <f t="shared" ca="1" si="27"/>
        <v>-2.7749015130089815E-10</v>
      </c>
      <c r="BR43" s="12"/>
      <c r="BS43" s="11">
        <f t="shared" ca="1" si="28"/>
        <v>1.0021936769614907E-3</v>
      </c>
      <c r="BT43" s="12">
        <f t="shared" ca="1" si="29"/>
        <v>4.815258451992346E-5</v>
      </c>
      <c r="BU43" s="13">
        <f t="shared" ca="1" si="30"/>
        <v>3.3283090943505353E-10</v>
      </c>
    </row>
    <row r="44" spans="1:73">
      <c r="A44" s="5">
        <f t="shared" ca="1" si="62"/>
        <v>67</v>
      </c>
      <c r="B44" s="6">
        <v>57</v>
      </c>
      <c r="C44" s="5">
        <v>1</v>
      </c>
      <c r="D44" s="6">
        <f t="array" aca="1" ref="D44:H44" ca="1">OFFSET(iris!$A$1,Solver!$B44,0,1,5)</f>
        <v>6.3</v>
      </c>
      <c r="E44" s="6">
        <f ca="1"/>
        <v>3.3</v>
      </c>
      <c r="F44" s="6">
        <f ca="1"/>
        <v>4.7</v>
      </c>
      <c r="G44" s="7">
        <f ca="1"/>
        <v>1.6</v>
      </c>
      <c r="H44" s="11" t="str">
        <f ca="1"/>
        <v>Versicolor</v>
      </c>
      <c r="I44" s="5">
        <f t="shared" ca="1" si="57"/>
        <v>6.1</v>
      </c>
      <c r="J44" s="7">
        <f t="shared" ca="1" si="32"/>
        <v>6.3000000000000007</v>
      </c>
      <c r="K44" s="11">
        <v>0</v>
      </c>
      <c r="L44" s="12">
        <v>1</v>
      </c>
      <c r="M44" s="12">
        <v>0</v>
      </c>
      <c r="N44" s="13"/>
      <c r="O44" s="6">
        <f ca="1"/>
        <v>0.98276659118011911</v>
      </c>
      <c r="P44" s="6">
        <f ca="1"/>
        <v>3.3890150444020382</v>
      </c>
      <c r="Q44" s="5">
        <f t="shared" ca="1" si="33"/>
        <v>0.72765682345528704</v>
      </c>
      <c r="R44" s="7">
        <f t="shared" ca="1" si="33"/>
        <v>0.9673594588982839</v>
      </c>
      <c r="S44" s="6"/>
      <c r="T44" s="11">
        <f t="shared" ca="1" si="34"/>
        <v>0.19817237073424826</v>
      </c>
      <c r="U44" s="92">
        <f t="shared" ca="1" si="35"/>
        <v>3.1575136178303265E-2</v>
      </c>
      <c r="V44" s="12"/>
      <c r="W44" s="11">
        <f t="shared" ca="1" si="36"/>
        <v>8.256680311482226E-3</v>
      </c>
      <c r="X44" s="13">
        <f t="shared" ca="1" si="13"/>
        <v>9.5188168063273975E-4</v>
      </c>
      <c r="Y44" s="6"/>
      <c r="Z44" s="5">
        <f t="shared" ca="1" si="37"/>
        <v>8.256680311482226E-3</v>
      </c>
      <c r="AA44" s="6">
        <f t="shared" ca="1" si="38"/>
        <v>5.2017085962338019E-2</v>
      </c>
      <c r="AB44" s="6">
        <f t="shared" ca="1" si="39"/>
        <v>2.7247045027891343E-2</v>
      </c>
      <c r="AC44" s="6">
        <f t="shared" ca="1" si="40"/>
        <v>3.8806397463966462E-2</v>
      </c>
      <c r="AD44" s="6">
        <f t="shared" ca="1" si="41"/>
        <v>1.3210688498371563E-2</v>
      </c>
      <c r="AE44" s="6">
        <f t="shared" ca="1" si="42"/>
        <v>9.5188168063273975E-4</v>
      </c>
      <c r="AF44" s="6">
        <f t="shared" ca="1" si="43"/>
        <v>5.9968545879862606E-3</v>
      </c>
      <c r="AG44" s="6">
        <f t="shared" ca="1" si="44"/>
        <v>3.1412095460880409E-3</v>
      </c>
      <c r="AH44" s="6">
        <f t="shared" ca="1" si="45"/>
        <v>4.473843898973877E-3</v>
      </c>
      <c r="AI44" s="7">
        <f t="shared" ca="1" si="46"/>
        <v>1.5230106890123836E-3</v>
      </c>
      <c r="AJ44" s="6"/>
      <c r="AK44" s="21">
        <v>1</v>
      </c>
      <c r="AL44" s="21">
        <f t="shared" ca="1" si="14"/>
        <v>0.72765682345528704</v>
      </c>
      <c r="AM44" s="27">
        <f t="shared" ca="1" si="15"/>
        <v>0.9673594588982839</v>
      </c>
      <c r="AN44" s="12"/>
      <c r="AO44" s="35">
        <f ca="1"/>
        <v>-6.7533901897032802</v>
      </c>
      <c r="AP44" s="36">
        <f ca="1"/>
        <v>3.0956555496641975</v>
      </c>
      <c r="AQ44" s="37">
        <f ca="1"/>
        <v>-4.469664821344014</v>
      </c>
      <c r="AR44" s="12"/>
      <c r="AS44" s="51">
        <f t="shared" ca="1" si="47"/>
        <v>1.1655567300716545E-3</v>
      </c>
      <c r="AT44" s="52">
        <f t="shared" ca="1" si="47"/>
        <v>0.95671318460653143</v>
      </c>
      <c r="AU44" s="53">
        <f t="shared" ca="1" si="47"/>
        <v>1.1321509052777349E-2</v>
      </c>
      <c r="AV44" s="12"/>
      <c r="AW44" s="79">
        <f t="shared" ca="1" si="17"/>
        <v>-1.1655567300716545E-3</v>
      </c>
      <c r="AX44" s="78">
        <f t="shared" ca="1" si="18"/>
        <v>4.328681539346857E-2</v>
      </c>
      <c r="AY44" s="80">
        <f t="shared" ca="1" si="19"/>
        <v>-1.1321509052777349E-2</v>
      </c>
      <c r="AZ44" s="12"/>
      <c r="BA44" s="11">
        <f t="shared" ca="1" si="48"/>
        <v>1.1641982075806391E-3</v>
      </c>
      <c r="BB44" s="12">
        <f t="shared" ca="1" si="49"/>
        <v>4.1413067006560382E-2</v>
      </c>
      <c r="BC44" s="13">
        <f t="shared" ca="1" si="50"/>
        <v>1.1193332485545231E-2</v>
      </c>
      <c r="BD44" s="12"/>
      <c r="BE44" s="11">
        <f t="shared" ca="1" si="51"/>
        <v>-1.3569390559829709E-6</v>
      </c>
      <c r="BF44" s="12">
        <f t="shared" ca="1" si="52"/>
        <v>1.7926397863903233E-3</v>
      </c>
      <c r="BG44" s="13">
        <f t="shared" ca="1" si="53"/>
        <v>-1.2672541506584712E-4</v>
      </c>
      <c r="BH44" s="12"/>
      <c r="BI44" s="11">
        <f t="shared" ca="1" si="58"/>
        <v>-1.3569390559829709E-6</v>
      </c>
      <c r="BJ44" s="12">
        <f t="shared" ca="1" si="22"/>
        <v>-9.8738596309898456E-7</v>
      </c>
      <c r="BK44" s="12">
        <f t="shared" ca="1" si="23"/>
        <v>-1.312647830953635E-6</v>
      </c>
      <c r="BL44" s="12">
        <f t="shared" ca="1" si="59"/>
        <v>1.7926397863903233E-3</v>
      </c>
      <c r="BM44" s="12">
        <f t="shared" ca="1" si="24"/>
        <v>1.3044265725643469E-3</v>
      </c>
      <c r="BN44" s="12">
        <f t="shared" ca="1" si="25"/>
        <v>1.7341270537620784E-3</v>
      </c>
      <c r="BO44" s="12">
        <f t="shared" ca="1" si="60"/>
        <v>-1.2672541506584712E-4</v>
      </c>
      <c r="BP44" s="12">
        <f t="shared" ca="1" si="26"/>
        <v>-9.2212612977867091E-5</v>
      </c>
      <c r="BQ44" s="13">
        <f t="shared" ca="1" si="27"/>
        <v>-1.2258902894675831E-4</v>
      </c>
      <c r="BR44" s="12"/>
      <c r="BS44" s="11">
        <f t="shared" ca="1" si="28"/>
        <v>1.3585224910153276E-6</v>
      </c>
      <c r="BT44" s="12">
        <f t="shared" ca="1" si="29"/>
        <v>1.8737483869082274E-3</v>
      </c>
      <c r="BU44" s="13">
        <f t="shared" ca="1" si="30"/>
        <v>1.2817656723211946E-4</v>
      </c>
    </row>
    <row r="45" spans="1:73">
      <c r="A45" s="5">
        <f t="shared" ca="1" si="62"/>
        <v>68</v>
      </c>
      <c r="B45" s="6">
        <v>91</v>
      </c>
      <c r="C45" s="5">
        <v>1</v>
      </c>
      <c r="D45" s="6">
        <f t="array" aca="1" ref="D45:H45" ca="1">OFFSET(iris!$A$1,Solver!$B45,0,1,5)</f>
        <v>5.5</v>
      </c>
      <c r="E45" s="6">
        <f ca="1"/>
        <v>2.6</v>
      </c>
      <c r="F45" s="6">
        <f ca="1"/>
        <v>4.4000000000000004</v>
      </c>
      <c r="G45" s="7">
        <f ca="1"/>
        <v>1.2</v>
      </c>
      <c r="H45" s="11" t="str">
        <f ca="1"/>
        <v>Versicolor</v>
      </c>
      <c r="I45" s="5">
        <f t="shared" ca="1" si="57"/>
        <v>6.1000000000000005</v>
      </c>
      <c r="J45" s="7">
        <f t="shared" ca="1" si="32"/>
        <v>5.6000000000000005</v>
      </c>
      <c r="K45" s="11">
        <v>0</v>
      </c>
      <c r="L45" s="12">
        <v>1</v>
      </c>
      <c r="M45" s="12">
        <v>0</v>
      </c>
      <c r="N45" s="13"/>
      <c r="O45" s="6">
        <f ca="1"/>
        <v>1.0644413806665527</v>
      </c>
      <c r="P45" s="6">
        <f ca="1"/>
        <v>3.18609450112268</v>
      </c>
      <c r="Q45" s="5">
        <f t="shared" ca="1" si="33"/>
        <v>0.74353838365576974</v>
      </c>
      <c r="R45" s="7">
        <f t="shared" ca="1" si="33"/>
        <v>0.96030762229516009</v>
      </c>
      <c r="S45" s="6"/>
      <c r="T45" s="11">
        <f t="shared" ca="1" si="34"/>
        <v>0.1906890556863351</v>
      </c>
      <c r="U45" s="92">
        <f t="shared" ca="1" si="35"/>
        <v>3.8116892856976281E-2</v>
      </c>
      <c r="V45" s="12"/>
      <c r="W45" s="11">
        <f t="shared" ca="1" si="36"/>
        <v>5.090637142031818E-3</v>
      </c>
      <c r="X45" s="13">
        <f t="shared" ref="X45:X76" ca="1" si="63">U45*($D$7*BE45+$D$8*BF45+$D$9*BG45)</f>
        <v>7.7497578528360768E-4</v>
      </c>
      <c r="Y45" s="6"/>
      <c r="Z45" s="5">
        <f t="shared" ca="1" si="37"/>
        <v>5.090637142031818E-3</v>
      </c>
      <c r="AA45" s="6">
        <f t="shared" ca="1" si="38"/>
        <v>2.7998504281175E-2</v>
      </c>
      <c r="AB45" s="6">
        <f t="shared" ca="1" si="39"/>
        <v>1.3235656569282727E-2</v>
      </c>
      <c r="AC45" s="6">
        <f t="shared" ca="1" si="40"/>
        <v>2.2398803424940002E-2</v>
      </c>
      <c r="AD45" s="6">
        <f t="shared" ca="1" si="41"/>
        <v>6.1087645704381811E-3</v>
      </c>
      <c r="AE45" s="6">
        <f t="shared" ca="1" si="42"/>
        <v>7.7497578528360768E-4</v>
      </c>
      <c r="AF45" s="6">
        <f t="shared" ca="1" si="43"/>
        <v>4.2623668190598426E-3</v>
      </c>
      <c r="AG45" s="6">
        <f t="shared" ca="1" si="44"/>
        <v>2.0149370417373801E-3</v>
      </c>
      <c r="AH45" s="6">
        <f t="shared" ca="1" si="45"/>
        <v>3.4098934552478739E-3</v>
      </c>
      <c r="AI45" s="7">
        <f t="shared" ca="1" si="46"/>
        <v>9.2997094234032916E-4</v>
      </c>
      <c r="AJ45" s="6"/>
      <c r="AK45" s="21">
        <v>1</v>
      </c>
      <c r="AL45" s="21">
        <f t="shared" ref="AL45:AL76" ca="1" si="64">Q45</f>
        <v>0.74353838365576974</v>
      </c>
      <c r="AM45" s="27">
        <f t="shared" ref="AM45:AM76" ca="1" si="65">R45</f>
        <v>0.96030762229516009</v>
      </c>
      <c r="AN45" s="12"/>
      <c r="AO45" s="35">
        <f ca="1"/>
        <v>-6.5302861979995708</v>
      </c>
      <c r="AP45" s="36">
        <f ca="1"/>
        <v>3.3111544327200253</v>
      </c>
      <c r="AQ45" s="37">
        <f ca="1"/>
        <v>-4.9673073968610622</v>
      </c>
      <c r="AR45" s="12"/>
      <c r="AS45" s="51">
        <f t="shared" ca="1" si="47"/>
        <v>1.4564639636164456E-3</v>
      </c>
      <c r="AT45" s="52">
        <f t="shared" ca="1" si="47"/>
        <v>0.96480949728416177</v>
      </c>
      <c r="AU45" s="53">
        <f t="shared" ca="1" si="47"/>
        <v>6.9137358499192902E-3</v>
      </c>
      <c r="AV45" s="12"/>
      <c r="AW45" s="79">
        <f t="shared" ref="AW45:AW76" ca="1" si="66">(K45-AS45)</f>
        <v>-1.4564639636164456E-3</v>
      </c>
      <c r="AX45" s="78">
        <f t="shared" ref="AX45:AX76" ca="1" si="67">(L45-AT45)</f>
        <v>3.5190502715838234E-2</v>
      </c>
      <c r="AY45" s="80">
        <f t="shared" ref="AY45:AY76" ca="1" si="68">(M45-AU45)</f>
        <v>-6.9137358499192902E-3</v>
      </c>
      <c r="AZ45" s="12"/>
      <c r="BA45" s="11">
        <f t="shared" ca="1" si="48"/>
        <v>1.4543426763391322E-3</v>
      </c>
      <c r="BB45" s="12">
        <f t="shared" ca="1" si="49"/>
        <v>3.395213123444471E-2</v>
      </c>
      <c r="BC45" s="13">
        <f t="shared" ca="1" si="50"/>
        <v>6.8659361065168305E-3</v>
      </c>
      <c r="BD45" s="12"/>
      <c r="BE45" s="11">
        <f t="shared" ca="1" si="51"/>
        <v>-2.1181976988374422E-6</v>
      </c>
      <c r="BF45" s="12">
        <f t="shared" ca="1" si="52"/>
        <v>1.1947925664142227E-3</v>
      </c>
      <c r="BG45" s="13">
        <f t="shared" ca="1" si="53"/>
        <v>-4.7469268602880683E-5</v>
      </c>
      <c r="BH45" s="12"/>
      <c r="BI45" s="11">
        <f t="shared" ca="1" si="58"/>
        <v>-2.1181976988374422E-6</v>
      </c>
      <c r="BJ45" s="12">
        <f t="shared" ref="BJ45:BJ76" ca="1" si="69">BE45*AL45</f>
        <v>-1.5749612932569627E-6</v>
      </c>
      <c r="BK45" s="12">
        <f t="shared" ref="BK45:BK76" ca="1" si="70">BE45*AM45</f>
        <v>-2.0341213957216635E-6</v>
      </c>
      <c r="BL45" s="12">
        <f t="shared" ca="1" si="59"/>
        <v>1.1947925664142227E-3</v>
      </c>
      <c r="BM45" s="12">
        <f t="shared" ref="BM45:BM76" ca="1" si="71">BF45*AL45</f>
        <v>8.8837413363556002E-4</v>
      </c>
      <c r="BN45" s="12">
        <f t="shared" ref="BN45:BN76" ca="1" si="72">BF45*AM45</f>
        <v>1.1473684085891744E-3</v>
      </c>
      <c r="BO45" s="12">
        <f t="shared" ca="1" si="60"/>
        <v>-4.7469268602880683E-5</v>
      </c>
      <c r="BP45" s="12">
        <f t="shared" ref="BP45:BP76" ca="1" si="73">BG45*AL45</f>
        <v>-3.5295223250307482E-5</v>
      </c>
      <c r="BQ45" s="13">
        <f t="shared" ref="BQ45:BQ76" ca="1" si="74">BG45*AM45</f>
        <v>-4.5585100464122642E-5</v>
      </c>
      <c r="BR45" s="12"/>
      <c r="BS45" s="11">
        <f t="shared" ref="BS45:BS76" ca="1" si="75">(K45-AS45)^2</f>
        <v>2.121287277313327E-6</v>
      </c>
      <c r="BT45" s="12">
        <f t="shared" ref="BT45:BT76" ca="1" si="76">(L45-AT45)^2</f>
        <v>1.2383714813934182E-3</v>
      </c>
      <c r="BU45" s="13">
        <f t="shared" ref="BU45:BU76" ca="1" si="77">(M45-AU45)^2</f>
        <v>4.7799743402459208E-5</v>
      </c>
    </row>
    <row r="46" spans="1:73">
      <c r="A46" s="5">
        <f t="shared" ca="1" si="62"/>
        <v>76</v>
      </c>
      <c r="B46" s="6">
        <v>94</v>
      </c>
      <c r="C46" s="5">
        <v>1</v>
      </c>
      <c r="D46" s="6">
        <f t="array" aca="1" ref="D46:H46" ca="1">OFFSET(iris!$A$1,Solver!$B46,0,1,5)</f>
        <v>5</v>
      </c>
      <c r="E46" s="6">
        <f ca="1"/>
        <v>2.2999999999999998</v>
      </c>
      <c r="F46" s="6">
        <f ca="1"/>
        <v>3.3</v>
      </c>
      <c r="G46" s="7">
        <f ca="1"/>
        <v>1</v>
      </c>
      <c r="H46" s="11" t="str">
        <f ca="1"/>
        <v>Versicolor</v>
      </c>
      <c r="I46" s="5">
        <f t="shared" ca="1" si="57"/>
        <v>5</v>
      </c>
      <c r="J46" s="7">
        <f t="shared" ca="1" si="32"/>
        <v>4.3</v>
      </c>
      <c r="K46" s="11">
        <v>0</v>
      </c>
      <c r="L46" s="12">
        <v>1</v>
      </c>
      <c r="M46" s="12">
        <v>0</v>
      </c>
      <c r="N46" s="13"/>
      <c r="O46" s="6">
        <f ca="1"/>
        <v>2.501327070745119</v>
      </c>
      <c r="P46" s="6">
        <f ca="1"/>
        <v>1.6123854950904635</v>
      </c>
      <c r="Q46" s="5">
        <f t="shared" ca="1" si="33"/>
        <v>0.92423480022102611</v>
      </c>
      <c r="R46" s="7">
        <f t="shared" ca="1" si="33"/>
        <v>0.83374231767888296</v>
      </c>
      <c r="S46" s="6"/>
      <c r="T46" s="11">
        <f t="shared" ca="1" si="34"/>
        <v>7.0024834281426113E-2</v>
      </c>
      <c r="U46" s="92">
        <f t="shared" ca="1" si="35"/>
        <v>0.13861606539032759</v>
      </c>
      <c r="V46" s="12"/>
      <c r="W46" s="11">
        <f t="shared" ca="1" si="36"/>
        <v>-5.1117518148755805E-4</v>
      </c>
      <c r="X46" s="13">
        <f t="shared" ca="1" si="63"/>
        <v>1.7743951556289492E-3</v>
      </c>
      <c r="Y46" s="6"/>
      <c r="Z46" s="5">
        <f t="shared" ca="1" si="37"/>
        <v>-5.1117518148755805E-4</v>
      </c>
      <c r="AA46" s="6">
        <f t="shared" ca="1" si="38"/>
        <v>-2.5558759074377903E-3</v>
      </c>
      <c r="AB46" s="6">
        <f t="shared" ca="1" si="39"/>
        <v>-1.1757029174213835E-3</v>
      </c>
      <c r="AC46" s="6">
        <f t="shared" ca="1" si="40"/>
        <v>-1.6868780989089415E-3</v>
      </c>
      <c r="AD46" s="6">
        <f t="shared" ca="1" si="41"/>
        <v>-5.1117518148755805E-4</v>
      </c>
      <c r="AE46" s="6">
        <f t="shared" ca="1" si="42"/>
        <v>1.7743951556289492E-3</v>
      </c>
      <c r="AF46" s="6">
        <f t="shared" ca="1" si="43"/>
        <v>8.8719757781447455E-3</v>
      </c>
      <c r="AG46" s="6">
        <f t="shared" ca="1" si="44"/>
        <v>4.0811088579465827E-3</v>
      </c>
      <c r="AH46" s="6">
        <f t="shared" ca="1" si="45"/>
        <v>5.8555040135755323E-3</v>
      </c>
      <c r="AI46" s="7">
        <f t="shared" ca="1" si="46"/>
        <v>1.7743951556289492E-3</v>
      </c>
      <c r="AJ46" s="6"/>
      <c r="AK46" s="21">
        <v>1</v>
      </c>
      <c r="AL46" s="21">
        <f t="shared" ca="1" si="64"/>
        <v>0.92423480022102611</v>
      </c>
      <c r="AM46" s="27">
        <f t="shared" ca="1" si="65"/>
        <v>0.83374231767888296</v>
      </c>
      <c r="AN46" s="12"/>
      <c r="AO46" s="35">
        <f ca="1"/>
        <v>-3.420612629531762</v>
      </c>
      <c r="AP46" s="36">
        <f ca="1"/>
        <v>4.9636044777796702</v>
      </c>
      <c r="AQ46" s="37">
        <f ca="1"/>
        <v>-10.91167502337267</v>
      </c>
      <c r="AR46" s="12"/>
      <c r="AS46" s="51">
        <f t="shared" ca="1" si="47"/>
        <v>3.1657442678799733E-2</v>
      </c>
      <c r="AT46" s="52">
        <f t="shared" ca="1" si="47"/>
        <v>0.99306079366786637</v>
      </c>
      <c r="AU46" s="53">
        <f t="shared" ca="1" si="47"/>
        <v>1.8243653949662977E-5</v>
      </c>
      <c r="AV46" s="12"/>
      <c r="AW46" s="79">
        <f t="shared" ca="1" si="66"/>
        <v>-3.1657442678799733E-2</v>
      </c>
      <c r="AX46" s="78">
        <f t="shared" ca="1" si="67"/>
        <v>6.9392063321336295E-3</v>
      </c>
      <c r="AY46" s="80">
        <f t="shared" ca="1" si="68"/>
        <v>-1.8243653949662977E-5</v>
      </c>
      <c r="AZ46" s="12"/>
      <c r="BA46" s="11">
        <f t="shared" ca="1" si="48"/>
        <v>3.0655249001838244E-2</v>
      </c>
      <c r="BB46" s="12">
        <f t="shared" ca="1" si="49"/>
        <v>6.8910537476137438E-3</v>
      </c>
      <c r="BC46" s="13">
        <f t="shared" ca="1" si="50"/>
        <v>1.8243321118753541E-5</v>
      </c>
      <c r="BD46" s="12"/>
      <c r="BE46" s="11">
        <f t="shared" ca="1" si="51"/>
        <v>-9.7046678808002692E-4</v>
      </c>
      <c r="BF46" s="12">
        <f t="shared" ca="1" si="52"/>
        <v>4.7818443800514467E-5</v>
      </c>
      <c r="BG46" s="13">
        <f t="shared" ca="1" si="53"/>
        <v>-3.3282483738311802E-10</v>
      </c>
      <c r="BH46" s="12"/>
      <c r="BI46" s="11">
        <f t="shared" ca="1" si="58"/>
        <v>-9.7046678808002692E-4</v>
      </c>
      <c r="BJ46" s="12">
        <f t="shared" ca="1" si="69"/>
        <v>-8.969391780022846E-4</v>
      </c>
      <c r="BK46" s="12">
        <f t="shared" ca="1" si="70"/>
        <v>-8.0911922912422303E-4</v>
      </c>
      <c r="BL46" s="12">
        <f t="shared" ca="1" si="59"/>
        <v>4.7818443800514467E-5</v>
      </c>
      <c r="BM46" s="12">
        <f t="shared" ca="1" si="71"/>
        <v>4.4195469852848854E-5</v>
      </c>
      <c r="BN46" s="12">
        <f t="shared" ca="1" si="72"/>
        <v>3.9868260162038348E-5</v>
      </c>
      <c r="BO46" s="12">
        <f t="shared" ca="1" si="60"/>
        <v>-3.3282483738311802E-10</v>
      </c>
      <c r="BP46" s="12">
        <f t="shared" ca="1" si="73"/>
        <v>-3.0760829708738158E-10</v>
      </c>
      <c r="BQ46" s="13">
        <f t="shared" ca="1" si="74"/>
        <v>-2.7749015130089815E-10</v>
      </c>
      <c r="BR46" s="12"/>
      <c r="BS46" s="11">
        <f t="shared" ca="1" si="75"/>
        <v>1.0021936769614907E-3</v>
      </c>
      <c r="BT46" s="12">
        <f t="shared" ca="1" si="76"/>
        <v>4.815258451992346E-5</v>
      </c>
      <c r="BU46" s="13">
        <f t="shared" ca="1" si="77"/>
        <v>3.3283090943505353E-10</v>
      </c>
    </row>
    <row r="47" spans="1:73">
      <c r="A47" s="5">
        <f t="shared" ca="1" si="62"/>
        <v>92</v>
      </c>
      <c r="B47" s="6">
        <v>62</v>
      </c>
      <c r="C47" s="5">
        <v>1</v>
      </c>
      <c r="D47" s="6">
        <f t="array" aca="1" ref="D47:H47" ca="1">OFFSET(iris!$A$1,Solver!$B47,0,1,5)</f>
        <v>5.9</v>
      </c>
      <c r="E47" s="6">
        <f ca="1"/>
        <v>3</v>
      </c>
      <c r="F47" s="6">
        <f ca="1"/>
        <v>4.2</v>
      </c>
      <c r="G47" s="7">
        <f ca="1"/>
        <v>1.5</v>
      </c>
      <c r="H47" s="11" t="str">
        <f ca="1"/>
        <v>Versicolor</v>
      </c>
      <c r="I47" s="5">
        <f t="shared" ca="1" si="57"/>
        <v>5.6000000000000005</v>
      </c>
      <c r="J47" s="7">
        <f t="shared" ca="1" si="32"/>
        <v>5.7</v>
      </c>
      <c r="K47" s="11">
        <v>0</v>
      </c>
      <c r="L47" s="12">
        <v>1</v>
      </c>
      <c r="M47" s="12">
        <v>0</v>
      </c>
      <c r="N47" s="13"/>
      <c r="O47" s="6">
        <f ca="1"/>
        <v>1.4592709495986442</v>
      </c>
      <c r="P47" s="6">
        <f ca="1"/>
        <v>2.6695041425227526</v>
      </c>
      <c r="Q47" s="5">
        <f t="shared" ca="1" si="33"/>
        <v>0.81142114310178937</v>
      </c>
      <c r="R47" s="7">
        <f t="shared" ca="1" si="33"/>
        <v>0.93520298972799065</v>
      </c>
      <c r="S47" s="6"/>
      <c r="T47" s="11">
        <f t="shared" ca="1" si="34"/>
        <v>0.15301687162917477</v>
      </c>
      <c r="U47" s="92">
        <f t="shared" ca="1" si="35"/>
        <v>6.0598357731818361E-2</v>
      </c>
      <c r="V47" s="12"/>
      <c r="W47" s="11">
        <f t="shared" ca="1" si="36"/>
        <v>5.4046182963479153E-4</v>
      </c>
      <c r="X47" s="13">
        <f t="shared" ca="1" si="63"/>
        <v>1.8719489106634821E-4</v>
      </c>
      <c r="Y47" s="6"/>
      <c r="Z47" s="5">
        <f t="shared" ca="1" si="37"/>
        <v>5.4046182963479153E-4</v>
      </c>
      <c r="AA47" s="6">
        <f t="shared" ca="1" si="38"/>
        <v>3.1887247948452703E-3</v>
      </c>
      <c r="AB47" s="6">
        <f t="shared" ca="1" si="39"/>
        <v>1.6213854889043746E-3</v>
      </c>
      <c r="AC47" s="6">
        <f t="shared" ca="1" si="40"/>
        <v>2.2699396844661247E-3</v>
      </c>
      <c r="AD47" s="6">
        <f t="shared" ca="1" si="41"/>
        <v>8.106927444521873E-4</v>
      </c>
      <c r="AE47" s="6">
        <f t="shared" ca="1" si="42"/>
        <v>1.8719489106634821E-4</v>
      </c>
      <c r="AF47" s="6">
        <f t="shared" ca="1" si="43"/>
        <v>1.1044498572914546E-3</v>
      </c>
      <c r="AG47" s="6">
        <f t="shared" ca="1" si="44"/>
        <v>5.6158467319904464E-4</v>
      </c>
      <c r="AH47" s="6">
        <f t="shared" ca="1" si="45"/>
        <v>7.8621854247866256E-4</v>
      </c>
      <c r="AI47" s="7">
        <f t="shared" ca="1" si="46"/>
        <v>2.8079233659952232E-4</v>
      </c>
      <c r="AJ47" s="6"/>
      <c r="AK47" s="21">
        <v>1</v>
      </c>
      <c r="AL47" s="21">
        <f t="shared" ca="1" si="64"/>
        <v>0.81142114310178937</v>
      </c>
      <c r="AM47" s="27">
        <f t="shared" ca="1" si="65"/>
        <v>0.93520298972799065</v>
      </c>
      <c r="AN47" s="12"/>
      <c r="AO47" s="35">
        <f ca="1"/>
        <v>-5.6390098266582056</v>
      </c>
      <c r="AP47" s="36">
        <f ca="1"/>
        <v>4.3186501776655284</v>
      </c>
      <c r="AQ47" s="37">
        <f ca="1"/>
        <v>-7.0629506123230499</v>
      </c>
      <c r="AR47" s="12"/>
      <c r="AS47" s="51">
        <f t="shared" ca="1" si="47"/>
        <v>3.5437850291509631E-3</v>
      </c>
      <c r="AT47" s="52">
        <f t="shared" ca="1" si="47"/>
        <v>0.98685718585883997</v>
      </c>
      <c r="AU47" s="53">
        <f t="shared" ca="1" si="47"/>
        <v>8.5551537413419644E-4</v>
      </c>
      <c r="AV47" s="12"/>
      <c r="AW47" s="79">
        <f t="shared" ca="1" si="66"/>
        <v>-3.5437850291509631E-3</v>
      </c>
      <c r="AX47" s="78">
        <f t="shared" ca="1" si="67"/>
        <v>1.3142814141160031E-2</v>
      </c>
      <c r="AY47" s="80">
        <f t="shared" ca="1" si="68"/>
        <v>-8.5551537413419644E-4</v>
      </c>
      <c r="AZ47" s="12"/>
      <c r="BA47" s="11">
        <f t="shared" ca="1" si="48"/>
        <v>3.5312266168181288E-3</v>
      </c>
      <c r="BB47" s="12">
        <f t="shared" ca="1" si="49"/>
        <v>1.2970080577610949E-2</v>
      </c>
      <c r="BC47" s="13">
        <f t="shared" ca="1" si="50"/>
        <v>8.547834675788164E-4</v>
      </c>
      <c r="BD47" s="12"/>
      <c r="BE47" s="11">
        <f t="shared" ca="1" si="51"/>
        <v>-1.251390801921949E-5</v>
      </c>
      <c r="BF47" s="12">
        <f t="shared" ca="1" si="52"/>
        <v>1.7046335842741024E-4</v>
      </c>
      <c r="BG47" s="13">
        <f t="shared" ca="1" si="53"/>
        <v>-7.3128039806941693E-7</v>
      </c>
      <c r="BH47" s="12"/>
      <c r="BI47" s="11">
        <f t="shared" ca="1" si="58"/>
        <v>-1.251390801921949E-5</v>
      </c>
      <c r="BJ47" s="12">
        <f t="shared" ca="1" si="69"/>
        <v>-1.0154049549625728E-5</v>
      </c>
      <c r="BK47" s="12">
        <f t="shared" ca="1" si="70"/>
        <v>-1.1703044192755144E-5</v>
      </c>
      <c r="BL47" s="12">
        <f t="shared" ca="1" si="59"/>
        <v>1.7046335842741024E-4</v>
      </c>
      <c r="BM47" s="12">
        <f t="shared" ca="1" si="71"/>
        <v>1.3831757315213924E-4</v>
      </c>
      <c r="BN47" s="12">
        <f t="shared" ca="1" si="72"/>
        <v>1.5941784244038811E-4</v>
      </c>
      <c r="BO47" s="12">
        <f t="shared" ca="1" si="60"/>
        <v>-7.3128039806941693E-7</v>
      </c>
      <c r="BP47" s="12">
        <f t="shared" ca="1" si="73"/>
        <v>-5.9337637652941779E-7</v>
      </c>
      <c r="BQ47" s="13">
        <f t="shared" ca="1" si="74"/>
        <v>-6.8389561460399378E-7</v>
      </c>
      <c r="BR47" s="12"/>
      <c r="BS47" s="11">
        <f t="shared" ca="1" si="75"/>
        <v>1.2558412332834493E-5</v>
      </c>
      <c r="BT47" s="12">
        <f t="shared" ca="1" si="76"/>
        <v>1.7273356354907609E-4</v>
      </c>
      <c r="BU47" s="13">
        <f t="shared" ca="1" si="77"/>
        <v>7.319065553799741E-7</v>
      </c>
    </row>
    <row r="48" spans="1:73">
      <c r="A48" s="5">
        <f t="shared" ca="1" si="62"/>
        <v>73</v>
      </c>
      <c r="B48" s="6">
        <v>71</v>
      </c>
      <c r="C48" s="5">
        <v>1</v>
      </c>
      <c r="D48" s="6">
        <f t="array" aca="1" ref="D48:H48" ca="1">OFFSET(iris!$A$1,Solver!$B48,0,1,5)</f>
        <v>5.9</v>
      </c>
      <c r="E48" s="6">
        <f ca="1"/>
        <v>3.2</v>
      </c>
      <c r="F48" s="6">
        <f ca="1"/>
        <v>4.8</v>
      </c>
      <c r="G48" s="7">
        <f ca="1"/>
        <v>1.8</v>
      </c>
      <c r="H48" s="11" t="str">
        <f ca="1"/>
        <v>Versicolor</v>
      </c>
      <c r="I48" s="5">
        <f t="shared" ca="1" si="57"/>
        <v>5.7</v>
      </c>
      <c r="J48" s="7">
        <f t="shared" ca="1" si="32"/>
        <v>6.6</v>
      </c>
      <c r="K48" s="11">
        <v>0</v>
      </c>
      <c r="L48" s="12">
        <v>1</v>
      </c>
      <c r="M48" s="12">
        <v>0</v>
      </c>
      <c r="N48" s="13"/>
      <c r="O48" s="6">
        <f ca="1"/>
        <v>0.38150480163508682</v>
      </c>
      <c r="P48" s="6">
        <f ca="1"/>
        <v>3.0488735098574464</v>
      </c>
      <c r="Q48" s="5">
        <f t="shared" ca="1" si="33"/>
        <v>0.59423599146070283</v>
      </c>
      <c r="R48" s="7">
        <f t="shared" ca="1" si="33"/>
        <v>0.95473386779962821</v>
      </c>
      <c r="S48" s="6"/>
      <c r="T48" s="11">
        <f t="shared" ca="1" si="34"/>
        <v>0.24111957791341834</v>
      </c>
      <c r="U48" s="92">
        <f t="shared" ca="1" si="35"/>
        <v>4.3217109475990251E-2</v>
      </c>
      <c r="V48" s="12"/>
      <c r="W48" s="11">
        <f t="shared" ca="1" si="36"/>
        <v>1.1162575554275476</v>
      </c>
      <c r="X48" s="13">
        <f t="shared" ca="1" si="63"/>
        <v>7.1961212090064217E-2</v>
      </c>
      <c r="Y48" s="6"/>
      <c r="Z48" s="5">
        <f t="shared" ca="1" si="37"/>
        <v>1.1162575554275476</v>
      </c>
      <c r="AA48" s="6">
        <f t="shared" ca="1" si="38"/>
        <v>6.5859195770225307</v>
      </c>
      <c r="AB48" s="6">
        <f t="shared" ca="1" si="39"/>
        <v>3.5720241773681525</v>
      </c>
      <c r="AC48" s="6">
        <f t="shared" ca="1" si="40"/>
        <v>5.3580362660522285</v>
      </c>
      <c r="AD48" s="6">
        <f t="shared" ca="1" si="41"/>
        <v>2.0092635997695858</v>
      </c>
      <c r="AE48" s="6">
        <f t="shared" ca="1" si="42"/>
        <v>7.1961212090064217E-2</v>
      </c>
      <c r="AF48" s="6">
        <f t="shared" ca="1" si="43"/>
        <v>0.4245711513313789</v>
      </c>
      <c r="AG48" s="6">
        <f t="shared" ca="1" si="44"/>
        <v>0.23027587868820551</v>
      </c>
      <c r="AH48" s="6">
        <f t="shared" ca="1" si="45"/>
        <v>0.34541381803230825</v>
      </c>
      <c r="AI48" s="7">
        <f t="shared" ca="1" si="46"/>
        <v>0.12953018176211559</v>
      </c>
      <c r="AJ48" s="6"/>
      <c r="AK48" s="21">
        <v>1</v>
      </c>
      <c r="AL48" s="21">
        <f t="shared" ca="1" si="64"/>
        <v>0.59423599146070283</v>
      </c>
      <c r="AM48" s="27">
        <f t="shared" ca="1" si="65"/>
        <v>0.95473386779962821</v>
      </c>
      <c r="AN48" s="12"/>
      <c r="AO48" s="35">
        <f ca="1"/>
        <v>-7.7405683793586464</v>
      </c>
      <c r="AP48" s="36">
        <f ca="1"/>
        <v>4.7416368178673451E-2</v>
      </c>
      <c r="AQ48" s="37">
        <f ca="1"/>
        <v>-0.73006624417766375</v>
      </c>
      <c r="AR48" s="12"/>
      <c r="AS48" s="51">
        <f t="shared" ca="1" si="47"/>
        <v>4.3463536959239635E-4</v>
      </c>
      <c r="AT48" s="52">
        <f t="shared" ca="1" si="47"/>
        <v>0.5118518715691448</v>
      </c>
      <c r="AU48" s="53">
        <f t="shared" ca="1" si="47"/>
        <v>0.3251801907572156</v>
      </c>
      <c r="AV48" s="12"/>
      <c r="AW48" s="79">
        <f t="shared" ca="1" si="66"/>
        <v>-4.3463536959239635E-4</v>
      </c>
      <c r="AX48" s="78">
        <f t="shared" ca="1" si="67"/>
        <v>0.4881481284308552</v>
      </c>
      <c r="AY48" s="80">
        <f t="shared" ca="1" si="68"/>
        <v>-0.3251801907572156</v>
      </c>
      <c r="AZ48" s="12"/>
      <c r="BA48" s="11">
        <f t="shared" ca="1" si="48"/>
        <v>4.344464616878956E-4</v>
      </c>
      <c r="BB48" s="12">
        <f t="shared" ca="1" si="49"/>
        <v>0.24985953314030851</v>
      </c>
      <c r="BC48" s="13">
        <f t="shared" ca="1" si="50"/>
        <v>0.21943803429631648</v>
      </c>
      <c r="BD48" s="12"/>
      <c r="BE48" s="11">
        <f t="shared" ca="1" si="51"/>
        <v>-1.8882579844382738E-7</v>
      </c>
      <c r="BF48" s="12">
        <f t="shared" ca="1" si="52"/>
        <v>0.12196846347304884</v>
      </c>
      <c r="BG48" s="13">
        <f t="shared" ca="1" si="53"/>
        <v>-7.1356901851864607E-2</v>
      </c>
      <c r="BH48" s="12"/>
      <c r="BI48" s="11">
        <f t="shared" ca="1" si="58"/>
        <v>-1.8882579844382738E-7</v>
      </c>
      <c r="BJ48" s="12">
        <f t="shared" ca="1" si="69"/>
        <v>-1.122070855516266E-7</v>
      </c>
      <c r="BK48" s="12">
        <f t="shared" ca="1" si="70"/>
        <v>-1.8027838488862834E-7</v>
      </c>
      <c r="BL48" s="12">
        <f t="shared" ca="1" si="59"/>
        <v>0.12196846347304884</v>
      </c>
      <c r="BM48" s="12">
        <f t="shared" ca="1" si="71"/>
        <v>7.2478050818845688E-2</v>
      </c>
      <c r="BN48" s="12">
        <f t="shared" ca="1" si="72"/>
        <v>0.11644742288120159</v>
      </c>
      <c r="BO48" s="12">
        <f t="shared" ca="1" si="60"/>
        <v>-7.1356901851864607E-2</v>
      </c>
      <c r="BP48" s="12">
        <f t="shared" ca="1" si="73"/>
        <v>-4.2402839319506828E-2</v>
      </c>
      <c r="BQ48" s="13">
        <f t="shared" ca="1" si="74"/>
        <v>-6.8126850899229152E-2</v>
      </c>
      <c r="BR48" s="12"/>
      <c r="BS48" s="11">
        <f t="shared" ca="1" si="75"/>
        <v>1.8890790450071898E-7</v>
      </c>
      <c r="BT48" s="12">
        <f t="shared" ca="1" si="76"/>
        <v>0.23828859529054669</v>
      </c>
      <c r="BU48" s="13">
        <f t="shared" ca="1" si="77"/>
        <v>0.10574215646089913</v>
      </c>
    </row>
    <row r="49" spans="1:73">
      <c r="A49" s="5">
        <f t="shared" ca="1" si="62"/>
        <v>70</v>
      </c>
      <c r="B49" s="6">
        <v>88</v>
      </c>
      <c r="C49" s="5">
        <v>1</v>
      </c>
      <c r="D49" s="6">
        <f t="array" aca="1" ref="D49:H49" ca="1">OFFSET(iris!$A$1,Solver!$B49,0,1,5)</f>
        <v>6.3</v>
      </c>
      <c r="E49" s="6">
        <f ca="1"/>
        <v>2.2999999999999998</v>
      </c>
      <c r="F49" s="6">
        <f ca="1"/>
        <v>4.4000000000000004</v>
      </c>
      <c r="G49" s="7">
        <f ca="1"/>
        <v>1.3</v>
      </c>
      <c r="H49" s="11" t="str">
        <f ca="1"/>
        <v>Versicolor</v>
      </c>
      <c r="I49" s="5">
        <f t="shared" ca="1" si="57"/>
        <v>7.1000000000000005</v>
      </c>
      <c r="J49" s="7">
        <f t="shared" ca="1" si="32"/>
        <v>5.7</v>
      </c>
      <c r="K49" s="11">
        <v>0</v>
      </c>
      <c r="L49" s="12">
        <v>1</v>
      </c>
      <c r="M49" s="12">
        <v>0</v>
      </c>
      <c r="N49" s="13"/>
      <c r="O49" s="6">
        <f ca="1"/>
        <v>1.0144175477460167</v>
      </c>
      <c r="P49" s="6">
        <f ca="1"/>
        <v>4.2529926401104472</v>
      </c>
      <c r="Q49" s="5">
        <f t="shared" ca="1" si="33"/>
        <v>0.73388378003853039</v>
      </c>
      <c r="R49" s="7">
        <f t="shared" ca="1" si="33"/>
        <v>0.98597780814268032</v>
      </c>
      <c r="S49" s="6"/>
      <c r="T49" s="11">
        <f t="shared" ca="1" si="34"/>
        <v>0.19529837743488837</v>
      </c>
      <c r="U49" s="92">
        <f t="shared" ca="1" si="35"/>
        <v>1.3825569992836231E-2</v>
      </c>
      <c r="V49" s="12"/>
      <c r="W49" s="11">
        <f t="shared" ca="1" si="36"/>
        <v>3.7712327669832033E-3</v>
      </c>
      <c r="X49" s="13">
        <f t="shared" ca="1" si="63"/>
        <v>1.7176577561370669E-4</v>
      </c>
      <c r="Y49" s="6"/>
      <c r="Z49" s="5">
        <f t="shared" ca="1" si="37"/>
        <v>3.7712327669832033E-3</v>
      </c>
      <c r="AA49" s="6">
        <f t="shared" ca="1" si="38"/>
        <v>2.3758766431994181E-2</v>
      </c>
      <c r="AB49" s="6">
        <f t="shared" ca="1" si="39"/>
        <v>8.6738353640613674E-3</v>
      </c>
      <c r="AC49" s="6">
        <f t="shared" ca="1" si="40"/>
        <v>1.6593424174726097E-2</v>
      </c>
      <c r="AD49" s="6">
        <f t="shared" ca="1" si="41"/>
        <v>4.9026025970781645E-3</v>
      </c>
      <c r="AE49" s="6">
        <f t="shared" ca="1" si="42"/>
        <v>1.7176577561370669E-4</v>
      </c>
      <c r="AF49" s="6">
        <f t="shared" ca="1" si="43"/>
        <v>1.0821243863663522E-3</v>
      </c>
      <c r="AG49" s="6">
        <f t="shared" ca="1" si="44"/>
        <v>3.9506128391152536E-4</v>
      </c>
      <c r="AH49" s="6">
        <f t="shared" ca="1" si="45"/>
        <v>7.5576941270030947E-4</v>
      </c>
      <c r="AI49" s="7">
        <f t="shared" ca="1" si="46"/>
        <v>2.2329550829781869E-4</v>
      </c>
      <c r="AJ49" s="6"/>
      <c r="AK49" s="21">
        <v>1</v>
      </c>
      <c r="AL49" s="21">
        <f t="shared" ca="1" si="64"/>
        <v>0.73388378003853039</v>
      </c>
      <c r="AM49" s="27">
        <f t="shared" ca="1" si="65"/>
        <v>0.98597780814268032</v>
      </c>
      <c r="AN49" s="12"/>
      <c r="AO49" s="35">
        <f ca="1"/>
        <v>-6.9297390136425436</v>
      </c>
      <c r="AP49" s="36">
        <f ca="1"/>
        <v>3.5487406235924297</v>
      </c>
      <c r="AQ49" s="37">
        <f ca="1"/>
        <v>-4.5339450644492993</v>
      </c>
      <c r="AR49" s="12"/>
      <c r="AS49" s="51">
        <f t="shared" ca="1" si="47"/>
        <v>9.7730009676351795E-4</v>
      </c>
      <c r="AT49" s="52">
        <f t="shared" ca="1" si="47"/>
        <v>0.97204322275319743</v>
      </c>
      <c r="AU49" s="53">
        <f t="shared" ca="1" si="47"/>
        <v>1.0624144888404167E-2</v>
      </c>
      <c r="AV49" s="12"/>
      <c r="AW49" s="79">
        <f t="shared" ca="1" si="66"/>
        <v>-9.7730009676351795E-4</v>
      </c>
      <c r="AX49" s="78">
        <f t="shared" ca="1" si="67"/>
        <v>2.7956777246802567E-2</v>
      </c>
      <c r="AY49" s="80">
        <f t="shared" ca="1" si="68"/>
        <v>-1.0624144888404167E-2</v>
      </c>
      <c r="AZ49" s="12"/>
      <c r="BA49" s="11">
        <f t="shared" ca="1" si="48"/>
        <v>9.7634498128438391E-4</v>
      </c>
      <c r="BB49" s="12">
        <f t="shared" ca="1" si="49"/>
        <v>2.7175195852775252E-2</v>
      </c>
      <c r="BC49" s="13">
        <f t="shared" ca="1" si="50"/>
        <v>1.0511272433794362E-2</v>
      </c>
      <c r="BD49" s="12"/>
      <c r="BE49" s="11">
        <f t="shared" ca="1" si="51"/>
        <v>-9.5418204468380355E-7</v>
      </c>
      <c r="BF49" s="12">
        <f t="shared" ca="1" si="52"/>
        <v>7.5973089709427063E-4</v>
      </c>
      <c r="BG49" s="13">
        <f t="shared" ca="1" si="53"/>
        <v>-1.1167328129812E-4</v>
      </c>
      <c r="BH49" s="12"/>
      <c r="BI49" s="11">
        <f t="shared" ca="1" si="58"/>
        <v>-9.5418204468380355E-7</v>
      </c>
      <c r="BJ49" s="12">
        <f t="shared" ca="1" si="69"/>
        <v>-7.002587257974437E-7</v>
      </c>
      <c r="BK49" s="12">
        <f t="shared" ca="1" si="70"/>
        <v>-9.4080232098643764E-7</v>
      </c>
      <c r="BL49" s="12">
        <f t="shared" ca="1" si="59"/>
        <v>7.5973089709427063E-4</v>
      </c>
      <c r="BM49" s="12">
        <f t="shared" ca="1" si="71"/>
        <v>5.5755418257160707E-4</v>
      </c>
      <c r="BN49" s="12">
        <f t="shared" ca="1" si="72"/>
        <v>7.4907780469528123E-4</v>
      </c>
      <c r="BO49" s="12">
        <f t="shared" ca="1" si="60"/>
        <v>-1.1167328129812E-4</v>
      </c>
      <c r="BP49" s="12">
        <f t="shared" ca="1" si="73"/>
        <v>-8.1955209808370422E-5</v>
      </c>
      <c r="BQ49" s="13">
        <f t="shared" ca="1" si="74"/>
        <v>-1.1010737712242133E-4</v>
      </c>
      <c r="BR49" s="12"/>
      <c r="BS49" s="11">
        <f t="shared" ca="1" si="75"/>
        <v>9.5511547913398145E-7</v>
      </c>
      <c r="BT49" s="12">
        <f t="shared" ca="1" si="76"/>
        <v>7.8158139402733772E-4</v>
      </c>
      <c r="BU49" s="13">
        <f t="shared" ca="1" si="77"/>
        <v>1.1287245460980438E-4</v>
      </c>
    </row>
    <row r="50" spans="1:73">
      <c r="A50" s="5">
        <f t="shared" ca="1" si="62"/>
        <v>92</v>
      </c>
      <c r="B50" s="6">
        <v>88</v>
      </c>
      <c r="C50" s="5">
        <v>1</v>
      </c>
      <c r="D50" s="6">
        <f t="array" aca="1" ref="D50:H50" ca="1">OFFSET(iris!$A$1,Solver!$B50,0,1,5)</f>
        <v>6.3</v>
      </c>
      <c r="E50" s="6">
        <f ca="1"/>
        <v>2.2999999999999998</v>
      </c>
      <c r="F50" s="6">
        <f ca="1"/>
        <v>4.4000000000000004</v>
      </c>
      <c r="G50" s="7">
        <f ca="1"/>
        <v>1.3</v>
      </c>
      <c r="H50" s="11" t="str">
        <f ca="1"/>
        <v>Versicolor</v>
      </c>
      <c r="I50" s="5">
        <f t="shared" ca="1" si="57"/>
        <v>7.1000000000000005</v>
      </c>
      <c r="J50" s="7">
        <f t="shared" ca="1" si="32"/>
        <v>5.7</v>
      </c>
      <c r="K50" s="11">
        <v>0</v>
      </c>
      <c r="L50" s="12">
        <v>1</v>
      </c>
      <c r="M50" s="12">
        <v>0</v>
      </c>
      <c r="N50" s="13"/>
      <c r="O50" s="6">
        <f ca="1"/>
        <v>1.0144175477460167</v>
      </c>
      <c r="P50" s="6">
        <f ca="1"/>
        <v>4.2529926401104472</v>
      </c>
      <c r="Q50" s="5">
        <f t="shared" ca="1" si="33"/>
        <v>0.73388378003853039</v>
      </c>
      <c r="R50" s="7">
        <f t="shared" ca="1" si="33"/>
        <v>0.98597780814268032</v>
      </c>
      <c r="S50" s="6"/>
      <c r="T50" s="11">
        <f t="shared" ca="1" si="34"/>
        <v>0.19529837743488837</v>
      </c>
      <c r="U50" s="92">
        <f t="shared" ca="1" si="35"/>
        <v>1.3825569992836231E-2</v>
      </c>
      <c r="V50" s="12"/>
      <c r="W50" s="11">
        <f t="shared" ca="1" si="36"/>
        <v>3.7712327669832033E-3</v>
      </c>
      <c r="X50" s="13">
        <f t="shared" ca="1" si="63"/>
        <v>1.7176577561370669E-4</v>
      </c>
      <c r="Y50" s="6"/>
      <c r="Z50" s="5">
        <f t="shared" ca="1" si="37"/>
        <v>3.7712327669832033E-3</v>
      </c>
      <c r="AA50" s="6">
        <f t="shared" ca="1" si="38"/>
        <v>2.3758766431994181E-2</v>
      </c>
      <c r="AB50" s="6">
        <f t="shared" ca="1" si="39"/>
        <v>8.6738353640613674E-3</v>
      </c>
      <c r="AC50" s="6">
        <f t="shared" ca="1" si="40"/>
        <v>1.6593424174726097E-2</v>
      </c>
      <c r="AD50" s="6">
        <f t="shared" ca="1" si="41"/>
        <v>4.9026025970781645E-3</v>
      </c>
      <c r="AE50" s="6">
        <f t="shared" ca="1" si="42"/>
        <v>1.7176577561370669E-4</v>
      </c>
      <c r="AF50" s="6">
        <f t="shared" ca="1" si="43"/>
        <v>1.0821243863663522E-3</v>
      </c>
      <c r="AG50" s="6">
        <f t="shared" ca="1" si="44"/>
        <v>3.9506128391152536E-4</v>
      </c>
      <c r="AH50" s="6">
        <f t="shared" ca="1" si="45"/>
        <v>7.5576941270030947E-4</v>
      </c>
      <c r="AI50" s="7">
        <f t="shared" ca="1" si="46"/>
        <v>2.2329550829781869E-4</v>
      </c>
      <c r="AJ50" s="6"/>
      <c r="AK50" s="21">
        <v>1</v>
      </c>
      <c r="AL50" s="21">
        <f t="shared" ca="1" si="64"/>
        <v>0.73388378003853039</v>
      </c>
      <c r="AM50" s="27">
        <f t="shared" ca="1" si="65"/>
        <v>0.98597780814268032</v>
      </c>
      <c r="AN50" s="12"/>
      <c r="AO50" s="35">
        <f ca="1"/>
        <v>-6.9297390136425436</v>
      </c>
      <c r="AP50" s="36">
        <f ca="1"/>
        <v>3.5487406235924297</v>
      </c>
      <c r="AQ50" s="37">
        <f ca="1"/>
        <v>-4.5339450644492993</v>
      </c>
      <c r="AR50" s="12"/>
      <c r="AS50" s="51">
        <f t="shared" ca="1" si="47"/>
        <v>9.7730009676351795E-4</v>
      </c>
      <c r="AT50" s="52">
        <f t="shared" ca="1" si="47"/>
        <v>0.97204322275319743</v>
      </c>
      <c r="AU50" s="53">
        <f t="shared" ca="1" si="47"/>
        <v>1.0624144888404167E-2</v>
      </c>
      <c r="AV50" s="12"/>
      <c r="AW50" s="79">
        <f t="shared" ca="1" si="66"/>
        <v>-9.7730009676351795E-4</v>
      </c>
      <c r="AX50" s="78">
        <f t="shared" ca="1" si="67"/>
        <v>2.7956777246802567E-2</v>
      </c>
      <c r="AY50" s="80">
        <f t="shared" ca="1" si="68"/>
        <v>-1.0624144888404167E-2</v>
      </c>
      <c r="AZ50" s="12"/>
      <c r="BA50" s="11">
        <f t="shared" ca="1" si="48"/>
        <v>9.7634498128438391E-4</v>
      </c>
      <c r="BB50" s="12">
        <f t="shared" ca="1" si="49"/>
        <v>2.7175195852775252E-2</v>
      </c>
      <c r="BC50" s="13">
        <f t="shared" ca="1" si="50"/>
        <v>1.0511272433794362E-2</v>
      </c>
      <c r="BD50" s="12"/>
      <c r="BE50" s="11">
        <f t="shared" ca="1" si="51"/>
        <v>-9.5418204468380355E-7</v>
      </c>
      <c r="BF50" s="12">
        <f t="shared" ca="1" si="52"/>
        <v>7.5973089709427063E-4</v>
      </c>
      <c r="BG50" s="13">
        <f t="shared" ca="1" si="53"/>
        <v>-1.1167328129812E-4</v>
      </c>
      <c r="BH50" s="12"/>
      <c r="BI50" s="11">
        <f t="shared" ca="1" si="58"/>
        <v>-9.5418204468380355E-7</v>
      </c>
      <c r="BJ50" s="12">
        <f t="shared" ca="1" si="69"/>
        <v>-7.002587257974437E-7</v>
      </c>
      <c r="BK50" s="12">
        <f t="shared" ca="1" si="70"/>
        <v>-9.4080232098643764E-7</v>
      </c>
      <c r="BL50" s="12">
        <f t="shared" ca="1" si="59"/>
        <v>7.5973089709427063E-4</v>
      </c>
      <c r="BM50" s="12">
        <f t="shared" ca="1" si="71"/>
        <v>5.5755418257160707E-4</v>
      </c>
      <c r="BN50" s="12">
        <f t="shared" ca="1" si="72"/>
        <v>7.4907780469528123E-4</v>
      </c>
      <c r="BO50" s="12">
        <f t="shared" ca="1" si="60"/>
        <v>-1.1167328129812E-4</v>
      </c>
      <c r="BP50" s="12">
        <f t="shared" ca="1" si="73"/>
        <v>-8.1955209808370422E-5</v>
      </c>
      <c r="BQ50" s="13">
        <f t="shared" ca="1" si="74"/>
        <v>-1.1010737712242133E-4</v>
      </c>
      <c r="BR50" s="12"/>
      <c r="BS50" s="11">
        <f t="shared" ca="1" si="75"/>
        <v>9.5511547913398145E-7</v>
      </c>
      <c r="BT50" s="12">
        <f t="shared" ca="1" si="76"/>
        <v>7.8158139402733772E-4</v>
      </c>
      <c r="BU50" s="13">
        <f t="shared" ca="1" si="77"/>
        <v>1.1287245460980438E-4</v>
      </c>
    </row>
    <row r="51" spans="1:73">
      <c r="A51" s="5">
        <f t="shared" ca="1" si="62"/>
        <v>92</v>
      </c>
      <c r="B51" s="6">
        <v>52</v>
      </c>
      <c r="C51" s="5">
        <v>1</v>
      </c>
      <c r="D51" s="6">
        <f t="array" aca="1" ref="D51:H51" ca="1">OFFSET(iris!$A$1,Solver!$B51,0,1,5)</f>
        <v>6.4</v>
      </c>
      <c r="E51" s="6">
        <f ca="1"/>
        <v>3.2</v>
      </c>
      <c r="F51" s="6">
        <f ca="1"/>
        <v>4.5</v>
      </c>
      <c r="G51" s="7">
        <f ca="1"/>
        <v>1.5</v>
      </c>
      <c r="H51" s="11" t="str">
        <f ca="1"/>
        <v>Versicolor</v>
      </c>
      <c r="I51" s="5">
        <f t="shared" ca="1" si="57"/>
        <v>6.2</v>
      </c>
      <c r="J51" s="7">
        <f t="shared" ca="1" si="32"/>
        <v>6</v>
      </c>
      <c r="K51" s="11">
        <v>0</v>
      </c>
      <c r="L51" s="12">
        <v>1</v>
      </c>
      <c r="M51" s="12">
        <v>0</v>
      </c>
      <c r="N51" s="13"/>
      <c r="O51" s="6">
        <f ca="1"/>
        <v>1.3534326701036949</v>
      </c>
      <c r="P51" s="6">
        <f ca="1"/>
        <v>3.4018038982533216</v>
      </c>
      <c r="Q51" s="5">
        <f t="shared" ca="1" si="33"/>
        <v>0.79469026115779506</v>
      </c>
      <c r="R51" s="7">
        <f t="shared" ca="1" si="33"/>
        <v>0.96776086403402894</v>
      </c>
      <c r="S51" s="6"/>
      <c r="T51" s="11">
        <f t="shared" ca="1" si="34"/>
        <v>0.16315764997875046</v>
      </c>
      <c r="U51" s="92">
        <f t="shared" ca="1" si="35"/>
        <v>3.119977407813878E-2</v>
      </c>
      <c r="V51" s="12"/>
      <c r="W51" s="11">
        <f t="shared" ca="1" si="36"/>
        <v>4.0112604615284887E-4</v>
      </c>
      <c r="X51" s="13">
        <f t="shared" ca="1" si="63"/>
        <v>6.2256570966683636E-5</v>
      </c>
      <c r="Y51" s="6"/>
      <c r="Z51" s="5">
        <f t="shared" ca="1" si="37"/>
        <v>4.0112604615284887E-4</v>
      </c>
      <c r="AA51" s="6">
        <f t="shared" ca="1" si="38"/>
        <v>2.5672066953782331E-3</v>
      </c>
      <c r="AB51" s="6">
        <f t="shared" ca="1" si="39"/>
        <v>1.2836033476891166E-3</v>
      </c>
      <c r="AC51" s="6">
        <f t="shared" ca="1" si="40"/>
        <v>1.8050672076878199E-3</v>
      </c>
      <c r="AD51" s="6">
        <f t="shared" ca="1" si="41"/>
        <v>6.0168906922927333E-4</v>
      </c>
      <c r="AE51" s="6">
        <f t="shared" ca="1" si="42"/>
        <v>6.2256570966683636E-5</v>
      </c>
      <c r="AF51" s="6">
        <f t="shared" ca="1" si="43"/>
        <v>3.9844205418677528E-4</v>
      </c>
      <c r="AG51" s="6">
        <f t="shared" ca="1" si="44"/>
        <v>1.9922102709338764E-4</v>
      </c>
      <c r="AH51" s="6">
        <f t="shared" ca="1" si="45"/>
        <v>2.8015456935007638E-4</v>
      </c>
      <c r="AI51" s="7">
        <f t="shared" ca="1" si="46"/>
        <v>9.3384856450025455E-5</v>
      </c>
      <c r="AJ51" s="6"/>
      <c r="AK51" s="21">
        <v>1</v>
      </c>
      <c r="AL51" s="21">
        <f t="shared" ca="1" si="64"/>
        <v>0.79469026115779506</v>
      </c>
      <c r="AM51" s="27">
        <f t="shared" ca="1" si="65"/>
        <v>0.96776086403402894</v>
      </c>
      <c r="AN51" s="12"/>
      <c r="AO51" s="35">
        <f ca="1"/>
        <v>-6.1840831548867783</v>
      </c>
      <c r="AP51" s="36">
        <f ca="1"/>
        <v>4.5247719913855811</v>
      </c>
      <c r="AQ51" s="37">
        <f ca="1"/>
        <v>-6.3849301343571563</v>
      </c>
      <c r="AR51" s="12"/>
      <c r="AS51" s="51">
        <f t="shared" ca="1" si="47"/>
        <v>2.0577481541948217E-3</v>
      </c>
      <c r="AT51" s="52">
        <f t="shared" ca="1" si="47"/>
        <v>0.98927900033182237</v>
      </c>
      <c r="AU51" s="53">
        <f t="shared" ca="1" si="47"/>
        <v>1.6839458829888668E-3</v>
      </c>
      <c r="AV51" s="12"/>
      <c r="AW51" s="79">
        <f t="shared" ca="1" si="66"/>
        <v>-2.0577481541948217E-3</v>
      </c>
      <c r="AX51" s="78">
        <f t="shared" ca="1" si="67"/>
        <v>1.0720999668177633E-2</v>
      </c>
      <c r="AY51" s="80">
        <f t="shared" ca="1" si="68"/>
        <v>-1.6839458829888668E-3</v>
      </c>
      <c r="AZ51" s="12"/>
      <c r="BA51" s="11">
        <f t="shared" ca="1" si="48"/>
        <v>2.0535138267287296E-3</v>
      </c>
      <c r="BB51" s="12">
        <f t="shared" ca="1" si="49"/>
        <v>1.0606059834292683E-2</v>
      </c>
      <c r="BC51" s="13">
        <f t="shared" ca="1" si="50"/>
        <v>1.6811102092520317E-3</v>
      </c>
      <c r="BD51" s="12"/>
      <c r="BE51" s="11">
        <f t="shared" ca="1" si="51"/>
        <v>-4.2256142865645883E-6</v>
      </c>
      <c r="BF51" s="12">
        <f t="shared" ca="1" si="52"/>
        <v>1.1370756396412398E-4</v>
      </c>
      <c r="BG51" s="13">
        <f t="shared" ca="1" si="53"/>
        <v>-2.8308986157205112E-6</v>
      </c>
      <c r="BH51" s="12"/>
      <c r="BI51" s="11">
        <f t="shared" ca="1" si="58"/>
        <v>-4.2256142865645883E-6</v>
      </c>
      <c r="BJ51" s="12">
        <f t="shared" ca="1" si="69"/>
        <v>-3.3580545209421224E-6</v>
      </c>
      <c r="BK51" s="12">
        <f t="shared" ca="1" si="70"/>
        <v>-4.0893841330402825E-6</v>
      </c>
      <c r="BL51" s="12">
        <f t="shared" ca="1" si="59"/>
        <v>1.1370756396412398E-4</v>
      </c>
      <c r="BM51" s="12">
        <f t="shared" ca="1" si="71"/>
        <v>9.0362293702266365E-5</v>
      </c>
      <c r="BN51" s="12">
        <f t="shared" ca="1" si="72"/>
        <v>1.1004173034912524E-4</v>
      </c>
      <c r="BO51" s="12">
        <f t="shared" ca="1" si="60"/>
        <v>-2.8308986157205112E-6</v>
      </c>
      <c r="BP51" s="12">
        <f t="shared" ca="1" si="73"/>
        <v>-2.2496875602381738E-6</v>
      </c>
      <c r="BQ51" s="13">
        <f t="shared" ca="1" si="74"/>
        <v>-2.7396328903424182E-6</v>
      </c>
      <c r="BR51" s="12"/>
      <c r="BS51" s="11">
        <f t="shared" ca="1" si="75"/>
        <v>4.2343274660921959E-6</v>
      </c>
      <c r="BT51" s="12">
        <f t="shared" ca="1" si="76"/>
        <v>1.1493983388506493E-4</v>
      </c>
      <c r="BU51" s="13">
        <f t="shared" ca="1" si="77"/>
        <v>2.835673736835154E-6</v>
      </c>
    </row>
    <row r="52" spans="1:73">
      <c r="A52" s="5">
        <f t="shared" ca="1" si="62"/>
        <v>93</v>
      </c>
      <c r="B52" s="6">
        <v>88</v>
      </c>
      <c r="C52" s="5">
        <v>1</v>
      </c>
      <c r="D52" s="6">
        <f t="array" aca="1" ref="D52:H52" ca="1">OFFSET(iris!$A$1,Solver!$B52,0,1,5)</f>
        <v>6.3</v>
      </c>
      <c r="E52" s="6">
        <f ca="1"/>
        <v>2.2999999999999998</v>
      </c>
      <c r="F52" s="6">
        <f ca="1"/>
        <v>4.4000000000000004</v>
      </c>
      <c r="G52" s="7">
        <f ca="1"/>
        <v>1.3</v>
      </c>
      <c r="H52" s="11" t="str">
        <f ca="1"/>
        <v>Versicolor</v>
      </c>
      <c r="I52" s="5">
        <f t="shared" ca="1" si="57"/>
        <v>7.1000000000000005</v>
      </c>
      <c r="J52" s="7">
        <f t="shared" ca="1" si="32"/>
        <v>5.7</v>
      </c>
      <c r="K52" s="11">
        <v>0</v>
      </c>
      <c r="L52" s="12">
        <v>1</v>
      </c>
      <c r="M52" s="12">
        <v>0</v>
      </c>
      <c r="N52" s="13"/>
      <c r="O52" s="6">
        <f ca="1"/>
        <v>1.0144175477460167</v>
      </c>
      <c r="P52" s="6">
        <f ca="1"/>
        <v>4.2529926401104472</v>
      </c>
      <c r="Q52" s="5">
        <f t="shared" ca="1" si="33"/>
        <v>0.73388378003853039</v>
      </c>
      <c r="R52" s="7">
        <f t="shared" ca="1" si="33"/>
        <v>0.98597780814268032</v>
      </c>
      <c r="S52" s="6"/>
      <c r="T52" s="11">
        <f t="shared" ca="1" si="34"/>
        <v>0.19529837743488837</v>
      </c>
      <c r="U52" s="92">
        <f t="shared" ca="1" si="35"/>
        <v>1.3825569992836231E-2</v>
      </c>
      <c r="V52" s="12"/>
      <c r="W52" s="11">
        <f t="shared" ca="1" si="36"/>
        <v>3.7712327669832033E-3</v>
      </c>
      <c r="X52" s="13">
        <f t="shared" ca="1" si="63"/>
        <v>1.7176577561370669E-4</v>
      </c>
      <c r="Y52" s="6"/>
      <c r="Z52" s="5">
        <f t="shared" ca="1" si="37"/>
        <v>3.7712327669832033E-3</v>
      </c>
      <c r="AA52" s="6">
        <f t="shared" ca="1" si="38"/>
        <v>2.3758766431994181E-2</v>
      </c>
      <c r="AB52" s="6">
        <f t="shared" ca="1" si="39"/>
        <v>8.6738353640613674E-3</v>
      </c>
      <c r="AC52" s="6">
        <f t="shared" ca="1" si="40"/>
        <v>1.6593424174726097E-2</v>
      </c>
      <c r="AD52" s="6">
        <f t="shared" ca="1" si="41"/>
        <v>4.9026025970781645E-3</v>
      </c>
      <c r="AE52" s="6">
        <f t="shared" ca="1" si="42"/>
        <v>1.7176577561370669E-4</v>
      </c>
      <c r="AF52" s="6">
        <f t="shared" ca="1" si="43"/>
        <v>1.0821243863663522E-3</v>
      </c>
      <c r="AG52" s="6">
        <f t="shared" ca="1" si="44"/>
        <v>3.9506128391152536E-4</v>
      </c>
      <c r="AH52" s="6">
        <f t="shared" ca="1" si="45"/>
        <v>7.5576941270030947E-4</v>
      </c>
      <c r="AI52" s="7">
        <f t="shared" ca="1" si="46"/>
        <v>2.2329550829781869E-4</v>
      </c>
      <c r="AJ52" s="6"/>
      <c r="AK52" s="21">
        <v>1</v>
      </c>
      <c r="AL52" s="21">
        <f t="shared" ca="1" si="64"/>
        <v>0.73388378003853039</v>
      </c>
      <c r="AM52" s="27">
        <f t="shared" ca="1" si="65"/>
        <v>0.98597780814268032</v>
      </c>
      <c r="AN52" s="12"/>
      <c r="AO52" s="35">
        <f ca="1"/>
        <v>-6.9297390136425436</v>
      </c>
      <c r="AP52" s="36">
        <f ca="1"/>
        <v>3.5487406235924297</v>
      </c>
      <c r="AQ52" s="37">
        <f ca="1"/>
        <v>-4.5339450644492993</v>
      </c>
      <c r="AR52" s="12"/>
      <c r="AS52" s="51">
        <f t="shared" ca="1" si="47"/>
        <v>9.7730009676351795E-4</v>
      </c>
      <c r="AT52" s="52">
        <f t="shared" ca="1" si="47"/>
        <v>0.97204322275319743</v>
      </c>
      <c r="AU52" s="53">
        <f t="shared" ca="1" si="47"/>
        <v>1.0624144888404167E-2</v>
      </c>
      <c r="AV52" s="12"/>
      <c r="AW52" s="79">
        <f t="shared" ca="1" si="66"/>
        <v>-9.7730009676351795E-4</v>
      </c>
      <c r="AX52" s="78">
        <f t="shared" ca="1" si="67"/>
        <v>2.7956777246802567E-2</v>
      </c>
      <c r="AY52" s="80">
        <f t="shared" ca="1" si="68"/>
        <v>-1.0624144888404167E-2</v>
      </c>
      <c r="AZ52" s="12"/>
      <c r="BA52" s="11">
        <f t="shared" ca="1" si="48"/>
        <v>9.7634498128438391E-4</v>
      </c>
      <c r="BB52" s="12">
        <f t="shared" ca="1" si="49"/>
        <v>2.7175195852775252E-2</v>
      </c>
      <c r="BC52" s="13">
        <f t="shared" ca="1" si="50"/>
        <v>1.0511272433794362E-2</v>
      </c>
      <c r="BD52" s="12"/>
      <c r="BE52" s="11">
        <f t="shared" ca="1" si="51"/>
        <v>-9.5418204468380355E-7</v>
      </c>
      <c r="BF52" s="12">
        <f t="shared" ca="1" si="52"/>
        <v>7.5973089709427063E-4</v>
      </c>
      <c r="BG52" s="13">
        <f t="shared" ca="1" si="53"/>
        <v>-1.1167328129812E-4</v>
      </c>
      <c r="BH52" s="12"/>
      <c r="BI52" s="11">
        <f t="shared" ca="1" si="58"/>
        <v>-9.5418204468380355E-7</v>
      </c>
      <c r="BJ52" s="12">
        <f t="shared" ca="1" si="69"/>
        <v>-7.002587257974437E-7</v>
      </c>
      <c r="BK52" s="12">
        <f t="shared" ca="1" si="70"/>
        <v>-9.4080232098643764E-7</v>
      </c>
      <c r="BL52" s="12">
        <f t="shared" ca="1" si="59"/>
        <v>7.5973089709427063E-4</v>
      </c>
      <c r="BM52" s="12">
        <f t="shared" ca="1" si="71"/>
        <v>5.5755418257160707E-4</v>
      </c>
      <c r="BN52" s="12">
        <f t="shared" ca="1" si="72"/>
        <v>7.4907780469528123E-4</v>
      </c>
      <c r="BO52" s="12">
        <f t="shared" ca="1" si="60"/>
        <v>-1.1167328129812E-4</v>
      </c>
      <c r="BP52" s="12">
        <f t="shared" ca="1" si="73"/>
        <v>-8.1955209808370422E-5</v>
      </c>
      <c r="BQ52" s="13">
        <f t="shared" ca="1" si="74"/>
        <v>-1.1010737712242133E-4</v>
      </c>
      <c r="BR52" s="12"/>
      <c r="BS52" s="11">
        <f t="shared" ca="1" si="75"/>
        <v>9.5511547913398145E-7</v>
      </c>
      <c r="BT52" s="12">
        <f t="shared" ca="1" si="76"/>
        <v>7.8158139402733772E-4</v>
      </c>
      <c r="BU52" s="13">
        <f t="shared" ca="1" si="77"/>
        <v>1.1287245460980438E-4</v>
      </c>
    </row>
    <row r="53" spans="1:73">
      <c r="A53" s="5">
        <f t="shared" ca="1" si="62"/>
        <v>81</v>
      </c>
      <c r="B53" s="6">
        <v>63</v>
      </c>
      <c r="C53" s="5">
        <v>1</v>
      </c>
      <c r="D53" s="6">
        <f t="array" aca="1" ref="D53:H53" ca="1">OFFSET(iris!$A$1,Solver!$B53,0,1,5)</f>
        <v>6</v>
      </c>
      <c r="E53" s="6">
        <f ca="1"/>
        <v>2.2000000000000002</v>
      </c>
      <c r="F53" s="6">
        <f ca="1"/>
        <v>4</v>
      </c>
      <c r="G53" s="7">
        <f ca="1"/>
        <v>1</v>
      </c>
      <c r="H53" s="11" t="str">
        <f ca="1"/>
        <v>Versicolor</v>
      </c>
      <c r="I53" s="5">
        <f t="shared" ca="1" si="57"/>
        <v>6.8</v>
      </c>
      <c r="J53" s="7">
        <f t="shared" ca="1" si="32"/>
        <v>5</v>
      </c>
      <c r="K53" s="11">
        <v>0</v>
      </c>
      <c r="L53" s="12">
        <v>1</v>
      </c>
      <c r="M53" s="12">
        <v>0</v>
      </c>
      <c r="N53" s="13"/>
      <c r="O53" s="6">
        <f ca="1"/>
        <v>1.7643007618445123</v>
      </c>
      <c r="P53" s="6">
        <f ca="1"/>
        <v>3.7328887453246566</v>
      </c>
      <c r="Q53" s="5">
        <f t="shared" ca="1" si="33"/>
        <v>0.85374748241988507</v>
      </c>
      <c r="R53" s="7">
        <f t="shared" ca="1" si="33"/>
        <v>0.97663534072901437</v>
      </c>
      <c r="S53" s="6"/>
      <c r="T53" s="11">
        <f t="shared" ca="1" si="34"/>
        <v>0.12486271868159302</v>
      </c>
      <c r="U53" s="92">
        <f t="shared" ca="1" si="35"/>
        <v>2.2818751968136246E-2</v>
      </c>
      <c r="V53" s="12"/>
      <c r="W53" s="11">
        <f t="shared" ca="1" si="36"/>
        <v>8.9799177768427252E-6</v>
      </c>
      <c r="X53" s="13">
        <f t="shared" ca="1" si="63"/>
        <v>5.3611473225408591E-6</v>
      </c>
      <c r="Y53" s="6"/>
      <c r="Z53" s="5">
        <f t="shared" ca="1" si="37"/>
        <v>8.9799177768427252E-6</v>
      </c>
      <c r="AA53" s="6">
        <f t="shared" ca="1" si="38"/>
        <v>5.3879506661056348E-5</v>
      </c>
      <c r="AB53" s="6">
        <f t="shared" ca="1" si="39"/>
        <v>1.9755819109053998E-5</v>
      </c>
      <c r="AC53" s="6">
        <f t="shared" ca="1" si="40"/>
        <v>3.5919671107370901E-5</v>
      </c>
      <c r="AD53" s="6">
        <f t="shared" ca="1" si="41"/>
        <v>8.9799177768427252E-6</v>
      </c>
      <c r="AE53" s="6">
        <f t="shared" ca="1" si="42"/>
        <v>5.3611473225408591E-6</v>
      </c>
      <c r="AF53" s="6">
        <f t="shared" ca="1" si="43"/>
        <v>3.2166883935245153E-5</v>
      </c>
      <c r="AG53" s="6">
        <f t="shared" ca="1" si="44"/>
        <v>1.1794524109589891E-5</v>
      </c>
      <c r="AH53" s="6">
        <f t="shared" ca="1" si="45"/>
        <v>2.1444589290163436E-5</v>
      </c>
      <c r="AI53" s="7">
        <f t="shared" ca="1" si="46"/>
        <v>5.3611473225408591E-6</v>
      </c>
      <c r="AJ53" s="6"/>
      <c r="AK53" s="21">
        <v>1</v>
      </c>
      <c r="AL53" s="21">
        <f t="shared" ca="1" si="64"/>
        <v>0.85374748241988507</v>
      </c>
      <c r="AM53" s="27">
        <f t="shared" ca="1" si="65"/>
        <v>0.97663534072901437</v>
      </c>
      <c r="AN53" s="12"/>
      <c r="AO53" s="35">
        <f ca="1"/>
        <v>-5.7876265288453217</v>
      </c>
      <c r="AP53" s="36">
        <f ca="1"/>
        <v>5.9307603648128193</v>
      </c>
      <c r="AQ53" s="37">
        <f ca="1"/>
        <v>-8.0202264937602585</v>
      </c>
      <c r="AR53" s="12"/>
      <c r="AS53" s="51">
        <f t="shared" ca="1" si="47"/>
        <v>3.0558817910127599E-3</v>
      </c>
      <c r="AT53" s="52">
        <f t="shared" ca="1" si="47"/>
        <v>0.99735057674951189</v>
      </c>
      <c r="AU53" s="53">
        <f t="shared" ca="1" si="47"/>
        <v>3.2863751744087612E-4</v>
      </c>
      <c r="AV53" s="12"/>
      <c r="AW53" s="79">
        <f t="shared" ca="1" si="66"/>
        <v>-3.0558817910127599E-3</v>
      </c>
      <c r="AX53" s="78">
        <f t="shared" ca="1" si="67"/>
        <v>2.6494232504881143E-3</v>
      </c>
      <c r="AY53" s="80">
        <f t="shared" ca="1" si="68"/>
        <v>-3.2863751744087612E-4</v>
      </c>
      <c r="AZ53" s="12"/>
      <c r="BA53" s="11">
        <f t="shared" ca="1" si="48"/>
        <v>3.0465433774921162E-3</v>
      </c>
      <c r="BB53" s="12">
        <f t="shared" ca="1" si="49"/>
        <v>2.6424038069277965E-3</v>
      </c>
      <c r="BC53" s="13">
        <f t="shared" ca="1" si="50"/>
        <v>3.2852951482300642E-4</v>
      </c>
      <c r="BD53" s="12"/>
      <c r="BE53" s="11">
        <f t="shared" ca="1" si="51"/>
        <v>-9.3098764328086705E-6</v>
      </c>
      <c r="BF53" s="12">
        <f t="shared" ca="1" si="52"/>
        <v>7.00084608325281E-6</v>
      </c>
      <c r="BG53" s="13">
        <f t="shared" ca="1" si="53"/>
        <v>-1.0796712415748835E-7</v>
      </c>
      <c r="BH53" s="12"/>
      <c r="BI53" s="11">
        <f t="shared" ca="1" si="58"/>
        <v>-9.3098764328086705E-6</v>
      </c>
      <c r="BJ53" s="12">
        <f t="shared" ca="1" si="69"/>
        <v>-7.9482835661506233E-6</v>
      </c>
      <c r="BK53" s="12">
        <f t="shared" ca="1" si="70"/>
        <v>-9.0923543421011173E-6</v>
      </c>
      <c r="BL53" s="12">
        <f t="shared" ca="1" si="59"/>
        <v>7.00084608325281E-6</v>
      </c>
      <c r="BM53" s="12">
        <f t="shared" ca="1" si="71"/>
        <v>5.9769547183861996E-6</v>
      </c>
      <c r="BN53" s="12">
        <f t="shared" ca="1" si="72"/>
        <v>6.8372736999089936E-6</v>
      </c>
      <c r="BO53" s="12">
        <f t="shared" ca="1" si="60"/>
        <v>-1.0796712415748835E-7</v>
      </c>
      <c r="BP53" s="12">
        <f t="shared" ca="1" si="73"/>
        <v>-9.2176660433570837E-8</v>
      </c>
      <c r="BQ53" s="13">
        <f t="shared" ca="1" si="74"/>
        <v>-1.0544450908908044E-7</v>
      </c>
      <c r="BR53" s="12"/>
      <c r="BS53" s="11">
        <f t="shared" ca="1" si="75"/>
        <v>9.3384135206433539E-6</v>
      </c>
      <c r="BT53" s="12">
        <f t="shared" ca="1" si="76"/>
        <v>7.0194435602270054E-6</v>
      </c>
      <c r="BU53" s="13">
        <f t="shared" ca="1" si="77"/>
        <v>1.0800261786970216E-7</v>
      </c>
    </row>
    <row r="54" spans="1:73">
      <c r="A54" s="5">
        <f t="shared" ca="1" si="62"/>
        <v>84</v>
      </c>
      <c r="B54" s="6">
        <v>55</v>
      </c>
      <c r="C54" s="5">
        <v>1</v>
      </c>
      <c r="D54" s="6">
        <f t="array" aca="1" ref="D54:H54" ca="1">OFFSET(iris!$A$1,Solver!$B54,0,1,5)</f>
        <v>6.5</v>
      </c>
      <c r="E54" s="6">
        <f ca="1"/>
        <v>2.8</v>
      </c>
      <c r="F54" s="6">
        <f ca="1"/>
        <v>4.5999999999999996</v>
      </c>
      <c r="G54" s="7">
        <f ca="1"/>
        <v>1.5</v>
      </c>
      <c r="H54" s="11" t="str">
        <f ca="1"/>
        <v>Versicolor</v>
      </c>
      <c r="I54" s="5">
        <f t="shared" ca="1" si="57"/>
        <v>6.8000000000000007</v>
      </c>
      <c r="J54" s="7">
        <f t="shared" ca="1" si="32"/>
        <v>6.1</v>
      </c>
      <c r="K54" s="11">
        <v>0</v>
      </c>
      <c r="L54" s="12">
        <v>1</v>
      </c>
      <c r="M54" s="12">
        <v>0</v>
      </c>
      <c r="N54" s="13"/>
      <c r="O54" s="6">
        <f ca="1"/>
        <v>0.94043343709717853</v>
      </c>
      <c r="P54" s="6">
        <f ca="1"/>
        <v>4.0589788031747362</v>
      </c>
      <c r="Q54" s="5">
        <f t="shared" ca="1" si="33"/>
        <v>0.71918720137518599</v>
      </c>
      <c r="R54" s="7">
        <f t="shared" ca="1" si="33"/>
        <v>0.98302643374877763</v>
      </c>
      <c r="S54" s="6"/>
      <c r="T54" s="11">
        <f t="shared" ca="1" si="34"/>
        <v>0.20195697075331367</v>
      </c>
      <c r="U54" s="92">
        <f t="shared" ca="1" si="35"/>
        <v>1.6685464299937749E-2</v>
      </c>
      <c r="V54" s="12"/>
      <c r="W54" s="11">
        <f t="shared" ca="1" si="36"/>
        <v>7.9052254416242095E-3</v>
      </c>
      <c r="X54" s="13">
        <f t="shared" ca="1" si="63"/>
        <v>4.10281989699527E-4</v>
      </c>
      <c r="Y54" s="6"/>
      <c r="Z54" s="5">
        <f t="shared" ca="1" si="37"/>
        <v>7.9052254416242095E-3</v>
      </c>
      <c r="AA54" s="6">
        <f t="shared" ca="1" si="38"/>
        <v>5.1383965370557359E-2</v>
      </c>
      <c r="AB54" s="6">
        <f t="shared" ca="1" si="39"/>
        <v>2.2134631236547787E-2</v>
      </c>
      <c r="AC54" s="6">
        <f t="shared" ca="1" si="40"/>
        <v>3.6364037031471362E-2</v>
      </c>
      <c r="AD54" s="6">
        <f t="shared" ca="1" si="41"/>
        <v>1.1857838162436313E-2</v>
      </c>
      <c r="AE54" s="6">
        <f t="shared" ca="1" si="42"/>
        <v>4.10281989699527E-4</v>
      </c>
      <c r="AF54" s="6">
        <f t="shared" ca="1" si="43"/>
        <v>2.6668329330469254E-3</v>
      </c>
      <c r="AG54" s="6">
        <f t="shared" ca="1" si="44"/>
        <v>1.1487895711586756E-3</v>
      </c>
      <c r="AH54" s="6">
        <f t="shared" ca="1" si="45"/>
        <v>1.887297152617824E-3</v>
      </c>
      <c r="AI54" s="7">
        <f t="shared" ca="1" si="46"/>
        <v>6.1542298454929053E-4</v>
      </c>
      <c r="AJ54" s="6"/>
      <c r="AK54" s="21">
        <v>1</v>
      </c>
      <c r="AL54" s="21">
        <f t="shared" ca="1" si="64"/>
        <v>0.71918720137518599</v>
      </c>
      <c r="AM54" s="27">
        <f t="shared" ca="1" si="65"/>
        <v>0.98302643374877763</v>
      </c>
      <c r="AN54" s="12"/>
      <c r="AO54" s="35">
        <f ca="1"/>
        <v>-7.0192449534101016</v>
      </c>
      <c r="AP54" s="36">
        <f ca="1"/>
        <v>3.1860187378031881</v>
      </c>
      <c r="AQ54" s="37">
        <f ca="1"/>
        <v>-4.1315001077379598</v>
      </c>
      <c r="AR54" s="12"/>
      <c r="AS54" s="51">
        <f t="shared" ca="1" si="47"/>
        <v>8.9370121129187408E-4</v>
      </c>
      <c r="AT54" s="52">
        <f t="shared" ca="1" si="47"/>
        <v>0.96030473433211383</v>
      </c>
      <c r="AU54" s="53">
        <f t="shared" ca="1" si="47"/>
        <v>1.5804962585819267E-2</v>
      </c>
      <c r="AV54" s="12"/>
      <c r="AW54" s="79">
        <f t="shared" ca="1" si="66"/>
        <v>-8.9370121129187408E-4</v>
      </c>
      <c r="AX54" s="78">
        <f t="shared" ca="1" si="67"/>
        <v>3.969526566788617E-2</v>
      </c>
      <c r="AY54" s="80">
        <f t="shared" ca="1" si="68"/>
        <v>-1.5804962585819267E-2</v>
      </c>
      <c r="AZ54" s="12"/>
      <c r="BA54" s="11">
        <f t="shared" ca="1" si="48"/>
        <v>8.9290250943680947E-4</v>
      </c>
      <c r="BB54" s="12">
        <f t="shared" ca="1" si="49"/>
        <v>3.8119551551442137E-2</v>
      </c>
      <c r="BC54" s="13">
        <f t="shared" ca="1" si="50"/>
        <v>1.555516574348012E-2</v>
      </c>
      <c r="BD54" s="12"/>
      <c r="BE54" s="11">
        <f t="shared" ca="1" si="51"/>
        <v>-7.9798805424923065E-7</v>
      </c>
      <c r="BF54" s="12">
        <f t="shared" ca="1" si="52"/>
        <v>1.5131657259751781E-3</v>
      </c>
      <c r="BG54" s="13">
        <f t="shared" ca="1" si="53"/>
        <v>-2.4584881259192084E-4</v>
      </c>
      <c r="BH54" s="12"/>
      <c r="BI54" s="11">
        <f t="shared" ca="1" si="58"/>
        <v>-7.9798805424923065E-7</v>
      </c>
      <c r="BJ54" s="12">
        <f t="shared" ca="1" si="69"/>
        <v>-5.739027954663343E-7</v>
      </c>
      <c r="BK54" s="12">
        <f t="shared" ca="1" si="70"/>
        <v>-7.8444335114274727E-7</v>
      </c>
      <c r="BL54" s="12">
        <f t="shared" ca="1" si="59"/>
        <v>1.5131657259751781E-3</v>
      </c>
      <c r="BM54" s="12">
        <f t="shared" ca="1" si="71"/>
        <v>1.0882494236809398E-3</v>
      </c>
      <c r="BN54" s="12">
        <f t="shared" ca="1" si="72"/>
        <v>1.4874819072762595E-3</v>
      </c>
      <c r="BO54" s="12">
        <f t="shared" ca="1" si="60"/>
        <v>-2.4584881259192084E-4</v>
      </c>
      <c r="BP54" s="12">
        <f t="shared" ca="1" si="73"/>
        <v>-1.7681131948939615E-4</v>
      </c>
      <c r="BQ54" s="13">
        <f t="shared" ca="1" si="74"/>
        <v>-2.4167588148360752E-4</v>
      </c>
      <c r="BR54" s="12"/>
      <c r="BS54" s="11">
        <f t="shared" ca="1" si="75"/>
        <v>7.98701855064563E-7</v>
      </c>
      <c r="BT54" s="12">
        <f t="shared" ca="1" si="76"/>
        <v>1.5757141164440625E-3</v>
      </c>
      <c r="BU54" s="13">
        <f t="shared" ca="1" si="77"/>
        <v>2.4979684233914683E-4</v>
      </c>
    </row>
    <row r="55" spans="1:73">
      <c r="A55" s="5">
        <f t="shared" ca="1" si="62"/>
        <v>57</v>
      </c>
      <c r="B55" s="6">
        <v>100</v>
      </c>
      <c r="C55" s="5">
        <v>1</v>
      </c>
      <c r="D55" s="6">
        <f t="array" aca="1" ref="D55:H55" ca="1">OFFSET(iris!$A$1,Solver!$B55,0,1,5)</f>
        <v>5.7</v>
      </c>
      <c r="E55" s="6">
        <f ca="1"/>
        <v>2.8</v>
      </c>
      <c r="F55" s="6">
        <f ca="1"/>
        <v>4.0999999999999996</v>
      </c>
      <c r="G55" s="7">
        <f ca="1"/>
        <v>1.3</v>
      </c>
      <c r="H55" s="11" t="str">
        <f ca="1"/>
        <v>Versicolor</v>
      </c>
      <c r="I55" s="5">
        <f t="shared" ca="1" si="57"/>
        <v>5.7</v>
      </c>
      <c r="J55" s="7">
        <f t="shared" ca="1" si="32"/>
        <v>5.3999999999999995</v>
      </c>
      <c r="K55" s="11">
        <v>0</v>
      </c>
      <c r="L55" s="12">
        <v>1</v>
      </c>
      <c r="M55" s="12">
        <v>0</v>
      </c>
      <c r="N55" s="13"/>
      <c r="O55" s="6">
        <f ca="1"/>
        <v>1.6135442341475905</v>
      </c>
      <c r="P55" s="6">
        <f ca="1"/>
        <v>2.6915768573445882</v>
      </c>
      <c r="Q55" s="5">
        <f t="shared" ca="1" si="33"/>
        <v>0.8339028754189004</v>
      </c>
      <c r="R55" s="7">
        <f t="shared" ca="1" si="33"/>
        <v>0.93652778012604632</v>
      </c>
      <c r="S55" s="6"/>
      <c r="T55" s="11">
        <f t="shared" ca="1" si="34"/>
        <v>0.13850886978699017</v>
      </c>
      <c r="U55" s="92">
        <f t="shared" ca="1" si="35"/>
        <v>5.9443497178226203E-2</v>
      </c>
      <c r="V55" s="12"/>
      <c r="W55" s="11">
        <f t="shared" ca="1" si="36"/>
        <v>1.6705446420180214E-4</v>
      </c>
      <c r="X55" s="13">
        <f t="shared" ca="1" si="63"/>
        <v>7.8261906409904085E-5</v>
      </c>
      <c r="Y55" s="6"/>
      <c r="Z55" s="5">
        <f t="shared" ca="1" si="37"/>
        <v>1.6705446420180214E-4</v>
      </c>
      <c r="AA55" s="6">
        <f t="shared" ca="1" si="38"/>
        <v>9.5221044595027225E-4</v>
      </c>
      <c r="AB55" s="6">
        <f t="shared" ca="1" si="39"/>
        <v>4.6775249976504596E-4</v>
      </c>
      <c r="AC55" s="6">
        <f t="shared" ca="1" si="40"/>
        <v>6.8492330322738866E-4</v>
      </c>
      <c r="AD55" s="6">
        <f t="shared" ca="1" si="41"/>
        <v>2.1717080346234278E-4</v>
      </c>
      <c r="AE55" s="6">
        <f t="shared" ca="1" si="42"/>
        <v>7.8261906409904085E-5</v>
      </c>
      <c r="AF55" s="6">
        <f t="shared" ca="1" si="43"/>
        <v>4.4609286653645331E-4</v>
      </c>
      <c r="AG55" s="6">
        <f t="shared" ca="1" si="44"/>
        <v>2.1913333794773142E-4</v>
      </c>
      <c r="AH55" s="6">
        <f t="shared" ca="1" si="45"/>
        <v>3.208738162806067E-4</v>
      </c>
      <c r="AI55" s="7">
        <f t="shared" ca="1" si="46"/>
        <v>1.0174047833287531E-4</v>
      </c>
      <c r="AJ55" s="6"/>
      <c r="AK55" s="21">
        <v>1</v>
      </c>
      <c r="AL55" s="21">
        <f t="shared" ca="1" si="64"/>
        <v>0.8339028754189004</v>
      </c>
      <c r="AM55" s="27">
        <f t="shared" ca="1" si="65"/>
        <v>0.93652778012604632</v>
      </c>
      <c r="AN55" s="12"/>
      <c r="AO55" s="35">
        <f ca="1"/>
        <v>-5.4627529052599426</v>
      </c>
      <c r="AP55" s="36">
        <f ca="1"/>
        <v>4.8184781112548514</v>
      </c>
      <c r="AQ55" s="37">
        <f ca="1"/>
        <v>-7.6980318781471233</v>
      </c>
      <c r="AR55" s="12"/>
      <c r="AS55" s="51">
        <f t="shared" ca="1" si="47"/>
        <v>4.2239448198946759E-3</v>
      </c>
      <c r="AT55" s="52">
        <f t="shared" ca="1" si="47"/>
        <v>0.99198567507966418</v>
      </c>
      <c r="AU55" s="53">
        <f t="shared" ca="1" si="47"/>
        <v>4.5351351172671385E-4</v>
      </c>
      <c r="AV55" s="12"/>
      <c r="AW55" s="79">
        <f t="shared" ca="1" si="66"/>
        <v>-4.2239448198946759E-3</v>
      </c>
      <c r="AX55" s="78">
        <f t="shared" ca="1" si="67"/>
        <v>8.0143249203358247E-3</v>
      </c>
      <c r="AY55" s="80">
        <f t="shared" ca="1" si="68"/>
        <v>-4.5351351172671385E-4</v>
      </c>
      <c r="AZ55" s="12"/>
      <c r="BA55" s="11">
        <f t="shared" ca="1" si="48"/>
        <v>4.2061031100531611E-3</v>
      </c>
      <c r="BB55" s="12">
        <f t="shared" ca="1" si="49"/>
        <v>7.9500955164069961E-3</v>
      </c>
      <c r="BC55" s="13">
        <f t="shared" ca="1" si="50"/>
        <v>4.5330783722139509E-4</v>
      </c>
      <c r="BD55" s="12"/>
      <c r="BE55" s="11">
        <f t="shared" ca="1" si="51"/>
        <v>-1.7766347443651936E-5</v>
      </c>
      <c r="BF55" s="12">
        <f t="shared" ca="1" si="52"/>
        <v>6.3714648616190698E-5</v>
      </c>
      <c r="BG55" s="13">
        <f t="shared" ca="1" si="53"/>
        <v>-2.0558122915151646E-7</v>
      </c>
      <c r="BH55" s="12"/>
      <c r="BI55" s="11">
        <f t="shared" ca="1" si="58"/>
        <v>-1.7766347443651936E-5</v>
      </c>
      <c r="BJ55" s="12">
        <f t="shared" ca="1" si="69"/>
        <v>-1.481540821895258E-5</v>
      </c>
      <c r="BK55" s="12">
        <f t="shared" ca="1" si="70"/>
        <v>-1.6638677932351406E-5</v>
      </c>
      <c r="BL55" s="12">
        <f t="shared" ca="1" si="59"/>
        <v>6.3714648616190698E-5</v>
      </c>
      <c r="BM55" s="12">
        <f t="shared" ca="1" si="71"/>
        <v>5.3131828687346286E-5</v>
      </c>
      <c r="BN55" s="12">
        <f t="shared" ca="1" si="72"/>
        <v>5.9670538430032144E-5</v>
      </c>
      <c r="BO55" s="12">
        <f t="shared" ca="1" si="60"/>
        <v>-2.0558122915151646E-7</v>
      </c>
      <c r="BP55" s="12">
        <f t="shared" ca="1" si="73"/>
        <v>-1.7143477812160144E-7</v>
      </c>
      <c r="BQ55" s="13">
        <f t="shared" ca="1" si="74"/>
        <v>-1.9253253217285377E-7</v>
      </c>
      <c r="BR55" s="12"/>
      <c r="BS55" s="11">
        <f t="shared" ca="1" si="75"/>
        <v>1.7841709841515067E-5</v>
      </c>
      <c r="BT55" s="12">
        <f t="shared" ca="1" si="76"/>
        <v>6.4229403928715818E-5</v>
      </c>
      <c r="BU55" s="13">
        <f t="shared" ca="1" si="77"/>
        <v>2.0567450531869622E-7</v>
      </c>
    </row>
    <row r="56" spans="1:73">
      <c r="A56" s="5">
        <f t="shared" ca="1" si="62"/>
        <v>73</v>
      </c>
      <c r="B56" s="6">
        <v>54</v>
      </c>
      <c r="C56" s="5">
        <v>1</v>
      </c>
      <c r="D56" s="6">
        <f t="array" aca="1" ref="D56:H56" ca="1">OFFSET(iris!$A$1,Solver!$B56,0,1,5)</f>
        <v>5.5</v>
      </c>
      <c r="E56" s="6">
        <f ca="1"/>
        <v>2.2999999999999998</v>
      </c>
      <c r="F56" s="6">
        <f ca="1"/>
        <v>4</v>
      </c>
      <c r="G56" s="7">
        <f ca="1"/>
        <v>1.3</v>
      </c>
      <c r="H56" s="11" t="str">
        <f ca="1"/>
        <v>Versicolor</v>
      </c>
      <c r="I56" s="5">
        <f t="shared" ca="1" si="57"/>
        <v>5.9</v>
      </c>
      <c r="J56" s="7">
        <f t="shared" ca="1" si="32"/>
        <v>5.3</v>
      </c>
      <c r="K56" s="11">
        <v>0</v>
      </c>
      <c r="L56" s="12">
        <v>1</v>
      </c>
      <c r="M56" s="12">
        <v>0</v>
      </c>
      <c r="N56" s="13"/>
      <c r="O56" s="6">
        <f ca="1"/>
        <v>1.3085540264391036</v>
      </c>
      <c r="P56" s="6">
        <f ca="1"/>
        <v>2.8609756471617445</v>
      </c>
      <c r="Q56" s="5">
        <f t="shared" ca="1" si="33"/>
        <v>0.78727109158511788</v>
      </c>
      <c r="R56" s="7">
        <f t="shared" ca="1" si="33"/>
        <v>0.9458832627901147</v>
      </c>
      <c r="S56" s="6"/>
      <c r="T56" s="11">
        <f t="shared" ca="1" si="34"/>
        <v>0.16747531993949483</v>
      </c>
      <c r="U56" s="92">
        <f t="shared" ca="1" si="35"/>
        <v>5.1188115963641471E-2</v>
      </c>
      <c r="V56" s="12"/>
      <c r="W56" s="11">
        <f t="shared" ca="1" si="36"/>
        <v>1.1571353368063691E-3</v>
      </c>
      <c r="X56" s="13">
        <f t="shared" ca="1" si="63"/>
        <v>2.8861253236437729E-4</v>
      </c>
      <c r="Y56" s="6"/>
      <c r="Z56" s="5">
        <f t="shared" ca="1" si="37"/>
        <v>1.1571353368063691E-3</v>
      </c>
      <c r="AA56" s="6">
        <f t="shared" ca="1" si="38"/>
        <v>6.3642443524350306E-3</v>
      </c>
      <c r="AB56" s="6">
        <f t="shared" ca="1" si="39"/>
        <v>2.6614112746546487E-3</v>
      </c>
      <c r="AC56" s="6">
        <f t="shared" ca="1" si="40"/>
        <v>4.6285413472254766E-3</v>
      </c>
      <c r="AD56" s="6">
        <f t="shared" ca="1" si="41"/>
        <v>1.50427593784828E-3</v>
      </c>
      <c r="AE56" s="6">
        <f t="shared" ca="1" si="42"/>
        <v>2.8861253236437729E-4</v>
      </c>
      <c r="AF56" s="6">
        <f t="shared" ca="1" si="43"/>
        <v>1.5873689280040751E-3</v>
      </c>
      <c r="AG56" s="6">
        <f t="shared" ca="1" si="44"/>
        <v>6.6380882443806773E-4</v>
      </c>
      <c r="AH56" s="6">
        <f t="shared" ca="1" si="45"/>
        <v>1.1544501294575092E-3</v>
      </c>
      <c r="AI56" s="7">
        <f t="shared" ca="1" si="46"/>
        <v>3.7519629207369049E-4</v>
      </c>
      <c r="AJ56" s="6"/>
      <c r="AK56" s="21">
        <v>1</v>
      </c>
      <c r="AL56" s="21">
        <f t="shared" ca="1" si="64"/>
        <v>0.78727109158511788</v>
      </c>
      <c r="AM56" s="27">
        <f t="shared" ca="1" si="65"/>
        <v>0.9458832627901147</v>
      </c>
      <c r="AN56" s="12"/>
      <c r="AO56" s="35">
        <f ca="1"/>
        <v>-5.9776535655352783</v>
      </c>
      <c r="AP56" s="36">
        <f ca="1"/>
        <v>3.9904088750793747</v>
      </c>
      <c r="AQ56" s="37">
        <f ca="1"/>
        <v>-6.3067542195115225</v>
      </c>
      <c r="AR56" s="12"/>
      <c r="AS56" s="51">
        <f t="shared" ca="1" si="47"/>
        <v>2.5283581855399637E-3</v>
      </c>
      <c r="AT56" s="52">
        <f t="shared" ca="1" si="47"/>
        <v>0.9818435993198672</v>
      </c>
      <c r="AU56" s="53">
        <f t="shared" ca="1" si="47"/>
        <v>1.8206230489130773E-3</v>
      </c>
      <c r="AV56" s="12"/>
      <c r="AW56" s="79">
        <f t="shared" ca="1" si="66"/>
        <v>-2.5283581855399637E-3</v>
      </c>
      <c r="AX56" s="78">
        <f t="shared" ca="1" si="67"/>
        <v>1.81564006801328E-2</v>
      </c>
      <c r="AY56" s="80">
        <f t="shared" ca="1" si="68"/>
        <v>-1.8206230489130773E-3</v>
      </c>
      <c r="AZ56" s="12"/>
      <c r="BA56" s="11">
        <f t="shared" ca="1" si="48"/>
        <v>2.5219655904255766E-3</v>
      </c>
      <c r="BB56" s="12">
        <f t="shared" ca="1" si="49"/>
        <v>1.7826745794475334E-2</v>
      </c>
      <c r="BC56" s="13">
        <f t="shared" ca="1" si="50"/>
        <v>1.817308380626844E-3</v>
      </c>
      <c r="BD56" s="12"/>
      <c r="BE56" s="11">
        <f t="shared" ca="1" si="51"/>
        <v>-6.3764323442026341E-6</v>
      </c>
      <c r="BF56" s="12">
        <f t="shared" ca="1" si="52"/>
        <v>3.2366953946736651E-4</v>
      </c>
      <c r="BG56" s="13">
        <f t="shared" ca="1" si="53"/>
        <v>-3.3086335247521318E-6</v>
      </c>
      <c r="BH56" s="12"/>
      <c r="BI56" s="11">
        <f t="shared" ca="1" si="58"/>
        <v>-6.3764323442026341E-6</v>
      </c>
      <c r="BJ56" s="12">
        <f t="shared" ca="1" si="69"/>
        <v>-5.0199808520390599E-6</v>
      </c>
      <c r="BK56" s="12">
        <f t="shared" ca="1" si="70"/>
        <v>-6.0313606306948068E-6</v>
      </c>
      <c r="BL56" s="12">
        <f t="shared" ca="1" si="59"/>
        <v>3.2366953946736651E-4</v>
      </c>
      <c r="BM56" s="12">
        <f t="shared" ca="1" si="71"/>
        <v>2.5481567164932603E-4</v>
      </c>
      <c r="BN56" s="12">
        <f t="shared" ca="1" si="72"/>
        <v>3.0615360005716643E-4</v>
      </c>
      <c r="BO56" s="12">
        <f t="shared" ca="1" si="60"/>
        <v>-3.3086335247521318E-6</v>
      </c>
      <c r="BP56" s="12">
        <f t="shared" ca="1" si="73"/>
        <v>-2.6047915266867269E-6</v>
      </c>
      <c r="BQ56" s="13">
        <f t="shared" ca="1" si="74"/>
        <v>-3.129581073769304E-6</v>
      </c>
      <c r="BR56" s="12"/>
      <c r="BS56" s="11">
        <f t="shared" ca="1" si="75"/>
        <v>6.3925951143869376E-6</v>
      </c>
      <c r="BT56" s="12">
        <f t="shared" ca="1" si="76"/>
        <v>3.2965488565752683E-4</v>
      </c>
      <c r="BU56" s="13">
        <f t="shared" ca="1" si="77"/>
        <v>3.3146682862335496E-6</v>
      </c>
    </row>
    <row r="57" spans="1:73">
      <c r="A57" s="5">
        <f t="shared" ca="1" si="62"/>
        <v>77</v>
      </c>
      <c r="B57" s="6">
        <v>69</v>
      </c>
      <c r="C57" s="5">
        <v>1</v>
      </c>
      <c r="D57" s="6">
        <f t="array" aca="1" ref="D57:H57" ca="1">OFFSET(iris!$A$1,Solver!$B57,0,1,5)</f>
        <v>6.2</v>
      </c>
      <c r="E57" s="6">
        <f ca="1"/>
        <v>2.2000000000000002</v>
      </c>
      <c r="F57" s="6">
        <f ca="1"/>
        <v>4.5</v>
      </c>
      <c r="G57" s="7">
        <f ca="1"/>
        <v>1.5</v>
      </c>
      <c r="H57" s="11" t="str">
        <f ca="1"/>
        <v>Versicolor</v>
      </c>
      <c r="I57" s="5">
        <f t="shared" ca="1" si="57"/>
        <v>7</v>
      </c>
      <c r="J57" s="7">
        <f t="shared" ca="1" si="32"/>
        <v>6</v>
      </c>
      <c r="K57" s="11">
        <v>0</v>
      </c>
      <c r="L57" s="12">
        <v>1</v>
      </c>
      <c r="M57" s="12">
        <v>0</v>
      </c>
      <c r="N57" s="13"/>
      <c r="O57" s="6">
        <f ca="1"/>
        <v>0.52309271248449996</v>
      </c>
      <c r="P57" s="6">
        <f ca="1"/>
        <v>4.227106426843533</v>
      </c>
      <c r="Q57" s="5">
        <f t="shared" ca="1" si="33"/>
        <v>0.62787066108826894</v>
      </c>
      <c r="R57" s="7">
        <f t="shared" ca="1" si="33"/>
        <v>0.98561537730236359</v>
      </c>
      <c r="S57" s="6"/>
      <c r="T57" s="11">
        <f t="shared" ca="1" si="34"/>
        <v>0.23364909403284906</v>
      </c>
      <c r="U57" s="92">
        <f t="shared" ca="1" si="35"/>
        <v>1.4177705327483034E-2</v>
      </c>
      <c r="V57" s="12"/>
      <c r="W57" s="11">
        <f t="shared" ca="1" si="36"/>
        <v>0.36127558759493783</v>
      </c>
      <c r="X57" s="13">
        <f t="shared" ca="1" si="63"/>
        <v>6.5360794850950954E-3</v>
      </c>
      <c r="Y57" s="6"/>
      <c r="Z57" s="5">
        <f t="shared" ca="1" si="37"/>
        <v>0.36127558759493783</v>
      </c>
      <c r="AA57" s="6">
        <f t="shared" ca="1" si="38"/>
        <v>2.2399086430886146</v>
      </c>
      <c r="AB57" s="6">
        <f t="shared" ca="1" si="39"/>
        <v>0.79480629270886327</v>
      </c>
      <c r="AC57" s="6">
        <f t="shared" ca="1" si="40"/>
        <v>1.6257401441772203</v>
      </c>
      <c r="AD57" s="6">
        <f t="shared" ca="1" si="41"/>
        <v>0.54191338139240675</v>
      </c>
      <c r="AE57" s="6">
        <f t="shared" ca="1" si="42"/>
        <v>6.5360794850950954E-3</v>
      </c>
      <c r="AF57" s="6">
        <f t="shared" ca="1" si="43"/>
        <v>4.0523692807589592E-2</v>
      </c>
      <c r="AG57" s="6">
        <f t="shared" ca="1" si="44"/>
        <v>1.4379374867209211E-2</v>
      </c>
      <c r="AH57" s="6">
        <f t="shared" ca="1" si="45"/>
        <v>2.941235768292793E-2</v>
      </c>
      <c r="AI57" s="7">
        <f t="shared" ca="1" si="46"/>
        <v>9.8041192276426426E-3</v>
      </c>
      <c r="AJ57" s="6"/>
      <c r="AK57" s="21">
        <v>1</v>
      </c>
      <c r="AL57" s="21">
        <f t="shared" ca="1" si="64"/>
        <v>0.62787066108826894</v>
      </c>
      <c r="AM57" s="27">
        <f t="shared" ca="1" si="65"/>
        <v>0.98561537730236359</v>
      </c>
      <c r="AN57" s="12"/>
      <c r="AO57" s="35">
        <f ca="1"/>
        <v>-7.8334384070286589</v>
      </c>
      <c r="AP57" s="36">
        <f ca="1"/>
        <v>1.293344057545486</v>
      </c>
      <c r="AQ57" s="37">
        <f ca="1"/>
        <v>-1.5033583001875312</v>
      </c>
      <c r="AR57" s="12"/>
      <c r="AS57" s="51">
        <f t="shared" ca="1" si="47"/>
        <v>3.9610366955410468E-4</v>
      </c>
      <c r="AT57" s="52">
        <f t="shared" ca="1" si="47"/>
        <v>0.78471266776397053</v>
      </c>
      <c r="AU57" s="53">
        <f t="shared" ca="1" si="47"/>
        <v>0.18192517934123389</v>
      </c>
      <c r="AV57" s="12"/>
      <c r="AW57" s="79">
        <f t="shared" ca="1" si="66"/>
        <v>-3.9610366955410468E-4</v>
      </c>
      <c r="AX57" s="78">
        <f t="shared" ca="1" si="67"/>
        <v>0.21528733223602947</v>
      </c>
      <c r="AY57" s="80">
        <f t="shared" ca="1" si="68"/>
        <v>-0.18192517934123389</v>
      </c>
      <c r="AZ57" s="12"/>
      <c r="BA57" s="11">
        <f t="shared" ca="1" si="48"/>
        <v>3.9594677143707047E-4</v>
      </c>
      <c r="BB57" s="12">
        <f t="shared" ca="1" si="49"/>
        <v>0.16893869681472293</v>
      </c>
      <c r="BC57" s="13">
        <f t="shared" ca="1" si="50"/>
        <v>0.14882840846289377</v>
      </c>
      <c r="BD57" s="12"/>
      <c r="BE57" s="11">
        <f t="shared" ca="1" si="51"/>
        <v>-1.5683596911432397E-7</v>
      </c>
      <c r="BF57" s="12">
        <f t="shared" ca="1" si="52"/>
        <v>3.6370361348673108E-2</v>
      </c>
      <c r="BG57" s="13">
        <f t="shared" ca="1" si="53"/>
        <v>-2.7075634900682363E-2</v>
      </c>
      <c r="BH57" s="12"/>
      <c r="BI57" s="11">
        <f t="shared" ca="1" si="58"/>
        <v>-1.5683596911432397E-7</v>
      </c>
      <c r="BJ57" s="12">
        <f t="shared" ca="1" si="69"/>
        <v>-9.8472703610229924E-8</v>
      </c>
      <c r="BK57" s="12">
        <f t="shared" ca="1" si="70"/>
        <v>-1.5457994287319626E-7</v>
      </c>
      <c r="BL57" s="12">
        <f t="shared" ca="1" si="59"/>
        <v>3.6370361348673108E-2</v>
      </c>
      <c r="BM57" s="12">
        <f t="shared" ca="1" si="71"/>
        <v>2.2835882824010608E-2</v>
      </c>
      <c r="BN57" s="12">
        <f t="shared" ca="1" si="72"/>
        <v>3.5847187423295748E-2</v>
      </c>
      <c r="BO57" s="12">
        <f t="shared" ca="1" si="60"/>
        <v>-2.7075634900682363E-2</v>
      </c>
      <c r="BP57" s="12">
        <f t="shared" ca="1" si="73"/>
        <v>-1.6999996784476043E-2</v>
      </c>
      <c r="BQ57" s="13">
        <f t="shared" ca="1" si="74"/>
        <v>-2.6686162108337092E-2</v>
      </c>
      <c r="BR57" s="12"/>
      <c r="BS57" s="11">
        <f t="shared" ca="1" si="75"/>
        <v>1.5689811703422736E-7</v>
      </c>
      <c r="BT57" s="12">
        <f t="shared" ca="1" si="76"/>
        <v>4.6348635421306537E-2</v>
      </c>
      <c r="BU57" s="13">
        <f t="shared" ca="1" si="77"/>
        <v>3.3096770878340113E-2</v>
      </c>
    </row>
    <row r="58" spans="1:73">
      <c r="A58" s="5">
        <f t="shared" ca="1" si="62"/>
        <v>72</v>
      </c>
      <c r="B58" s="6">
        <v>61</v>
      </c>
      <c r="C58" s="5">
        <v>1</v>
      </c>
      <c r="D58" s="6">
        <f t="array" aca="1" ref="D58:H58" ca="1">OFFSET(iris!$A$1,Solver!$B58,0,1,5)</f>
        <v>5</v>
      </c>
      <c r="E58" s="6">
        <f ca="1"/>
        <v>2</v>
      </c>
      <c r="F58" s="6">
        <f ca="1"/>
        <v>3.5</v>
      </c>
      <c r="G58" s="7">
        <f ca="1"/>
        <v>1</v>
      </c>
      <c r="H58" s="11" t="str">
        <f ca="1"/>
        <v>Versicolor</v>
      </c>
      <c r="I58" s="5">
        <f t="shared" ca="1" si="57"/>
        <v>5.5</v>
      </c>
      <c r="J58" s="7">
        <f t="shared" ca="1" si="32"/>
        <v>4.5</v>
      </c>
      <c r="K58" s="11">
        <v>0</v>
      </c>
      <c r="L58" s="12">
        <v>1</v>
      </c>
      <c r="M58" s="12">
        <v>0</v>
      </c>
      <c r="N58" s="13"/>
      <c r="O58" s="6">
        <f ca="1"/>
        <v>1.9805616292581645</v>
      </c>
      <c r="P58" s="6">
        <f ca="1"/>
        <v>2.1998287193605113</v>
      </c>
      <c r="Q58" s="5">
        <f t="shared" ca="1" si="33"/>
        <v>0.87874101937958105</v>
      </c>
      <c r="R58" s="7">
        <f t="shared" ca="1" si="33"/>
        <v>0.90023412876804754</v>
      </c>
      <c r="S58" s="6"/>
      <c r="T58" s="11">
        <f t="shared" ca="1" si="34"/>
        <v>0.10655524023931581</v>
      </c>
      <c r="U58" s="92">
        <f t="shared" ca="1" si="35"/>
        <v>8.9812642169281906E-2</v>
      </c>
      <c r="V58" s="12"/>
      <c r="W58" s="11">
        <f t="shared" ca="1" si="36"/>
        <v>-8.6199066380886725E-6</v>
      </c>
      <c r="X58" s="13">
        <f t="shared" ca="1" si="63"/>
        <v>1.540444162934374E-4</v>
      </c>
      <c r="Y58" s="6"/>
      <c r="Z58" s="5">
        <f t="shared" ca="1" si="37"/>
        <v>-8.6199066380886725E-6</v>
      </c>
      <c r="AA58" s="6">
        <f t="shared" ca="1" si="38"/>
        <v>-4.3099533190443364E-5</v>
      </c>
      <c r="AB58" s="6">
        <f t="shared" ca="1" si="39"/>
        <v>-1.7239813276177345E-5</v>
      </c>
      <c r="AC58" s="6">
        <f t="shared" ca="1" si="40"/>
        <v>-3.0169673233310353E-5</v>
      </c>
      <c r="AD58" s="6">
        <f t="shared" ca="1" si="41"/>
        <v>-8.6199066380886725E-6</v>
      </c>
      <c r="AE58" s="6">
        <f t="shared" ca="1" si="42"/>
        <v>1.540444162934374E-4</v>
      </c>
      <c r="AF58" s="6">
        <f t="shared" ca="1" si="43"/>
        <v>7.7022208146718704E-4</v>
      </c>
      <c r="AG58" s="6">
        <f t="shared" ca="1" si="44"/>
        <v>3.0808883258687481E-4</v>
      </c>
      <c r="AH58" s="6">
        <f t="shared" ca="1" si="45"/>
        <v>5.3915545702703095E-4</v>
      </c>
      <c r="AI58" s="7">
        <f t="shared" ca="1" si="46"/>
        <v>1.540444162934374E-4</v>
      </c>
      <c r="AJ58" s="6"/>
      <c r="AK58" s="21">
        <v>1</v>
      </c>
      <c r="AL58" s="21">
        <f t="shared" ca="1" si="64"/>
        <v>0.87874101937958105</v>
      </c>
      <c r="AM58" s="27">
        <f t="shared" ca="1" si="65"/>
        <v>0.90023412876804754</v>
      </c>
      <c r="AN58" s="12"/>
      <c r="AO58" s="35">
        <f ca="1"/>
        <v>-4.6307831214932342</v>
      </c>
      <c r="AP58" s="36">
        <f ca="1"/>
        <v>5.1443338775150842</v>
      </c>
      <c r="AQ58" s="37">
        <f ca="1"/>
        <v>-9.2030713388226104</v>
      </c>
      <c r="AR58" s="12"/>
      <c r="AS58" s="51">
        <f t="shared" ca="1" si="47"/>
        <v>9.6530336258332256E-3</v>
      </c>
      <c r="AT58" s="52">
        <f t="shared" ca="1" si="47"/>
        <v>0.99420146102076379</v>
      </c>
      <c r="AU58" s="53">
        <f t="shared" ca="1" si="47"/>
        <v>1.0071940624997558E-4</v>
      </c>
      <c r="AV58" s="12"/>
      <c r="AW58" s="79">
        <f t="shared" ca="1" si="66"/>
        <v>-9.6530336258332256E-3</v>
      </c>
      <c r="AX58" s="78">
        <f t="shared" ca="1" si="67"/>
        <v>5.7985389792362119E-3</v>
      </c>
      <c r="AY58" s="80">
        <f t="shared" ca="1" si="68"/>
        <v>-1.0071940624997558E-4</v>
      </c>
      <c r="AZ58" s="12"/>
      <c r="BA58" s="11">
        <f t="shared" ca="1" si="48"/>
        <v>9.5598525676517578E-3</v>
      </c>
      <c r="BB58" s="12">
        <f t="shared" ca="1" si="49"/>
        <v>5.7649159249425425E-3</v>
      </c>
      <c r="BC58" s="13">
        <f t="shared" ca="1" si="50"/>
        <v>1.0070926185118024E-4</v>
      </c>
      <c r="BD58" s="12"/>
      <c r="BE58" s="11">
        <f t="shared" ca="1" si="51"/>
        <v>-9.2281578293550517E-5</v>
      </c>
      <c r="BF58" s="12">
        <f t="shared" ca="1" si="52"/>
        <v>3.3428089702798912E-5</v>
      </c>
      <c r="BG58" s="13">
        <f t="shared" ca="1" si="53"/>
        <v>-1.0143377057524189E-8</v>
      </c>
      <c r="BH58" s="12"/>
      <c r="BI58" s="11">
        <f t="shared" ca="1" si="58"/>
        <v>-9.2281578293550517E-5</v>
      </c>
      <c r="BJ58" s="12">
        <f t="shared" ca="1" si="69"/>
        <v>-8.1091608179631195E-5</v>
      </c>
      <c r="BK58" s="12">
        <f t="shared" ca="1" si="70"/>
        <v>-8.3075026236434818E-5</v>
      </c>
      <c r="BL58" s="12">
        <f t="shared" ca="1" si="59"/>
        <v>3.3428089702798912E-5</v>
      </c>
      <c r="BM58" s="12">
        <f t="shared" ca="1" si="71"/>
        <v>2.9374633621349592E-5</v>
      </c>
      <c r="BN58" s="12">
        <f t="shared" ca="1" si="72"/>
        <v>3.0093107209979319E-5</v>
      </c>
      <c r="BO58" s="12">
        <f t="shared" ca="1" si="60"/>
        <v>-1.0143377057524189E-8</v>
      </c>
      <c r="BP58" s="12">
        <f t="shared" ca="1" si="73"/>
        <v>-8.9134014954802611E-9</v>
      </c>
      <c r="BQ58" s="13">
        <f t="shared" ca="1" si="74"/>
        <v>-9.1314142081460901E-9</v>
      </c>
      <c r="BR58" s="12"/>
      <c r="BS58" s="11">
        <f t="shared" ca="1" si="75"/>
        <v>9.3181058181466956E-5</v>
      </c>
      <c r="BT58" s="12">
        <f t="shared" ca="1" si="76"/>
        <v>3.3623054293721733E-5</v>
      </c>
      <c r="BU58" s="13">
        <f t="shared" ca="1" si="77"/>
        <v>1.014439879534762E-8</v>
      </c>
    </row>
    <row r="59" spans="1:73">
      <c r="A59" s="5">
        <f t="shared" ca="1" si="62"/>
        <v>52</v>
      </c>
      <c r="B59" s="6">
        <v>72</v>
      </c>
      <c r="C59" s="5">
        <v>1</v>
      </c>
      <c r="D59" s="6">
        <f t="array" aca="1" ref="D59:H59" ca="1">OFFSET(iris!$A$1,Solver!$B59,0,1,5)</f>
        <v>6.1</v>
      </c>
      <c r="E59" s="6">
        <f ca="1"/>
        <v>2.8</v>
      </c>
      <c r="F59" s="6">
        <f ca="1"/>
        <v>4</v>
      </c>
      <c r="G59" s="7">
        <f ca="1"/>
        <v>1.3</v>
      </c>
      <c r="H59" s="11" t="str">
        <f ca="1"/>
        <v>Versicolor</v>
      </c>
      <c r="I59" s="5">
        <f t="shared" ca="1" si="57"/>
        <v>6</v>
      </c>
      <c r="J59" s="7">
        <f t="shared" ca="1" si="32"/>
        <v>5.3</v>
      </c>
      <c r="K59" s="11">
        <v>0</v>
      </c>
      <c r="L59" s="12">
        <v>1</v>
      </c>
      <c r="M59" s="12">
        <v>0</v>
      </c>
      <c r="N59" s="13"/>
      <c r="O59" s="6">
        <f ca="1"/>
        <v>1.9069522623878943</v>
      </c>
      <c r="P59" s="6">
        <f ca="1"/>
        <v>2.972083251662768</v>
      </c>
      <c r="Q59" s="5">
        <f t="shared" ca="1" si="33"/>
        <v>0.87067636306080154</v>
      </c>
      <c r="R59" s="7">
        <f t="shared" ca="1" si="33"/>
        <v>0.95129688717775951</v>
      </c>
      <c r="S59" s="6"/>
      <c r="T59" s="11">
        <f t="shared" ca="1" si="34"/>
        <v>0.11259903386801677</v>
      </c>
      <c r="U59" s="92">
        <f t="shared" ca="1" si="35"/>
        <v>4.6331119623664638E-2</v>
      </c>
      <c r="V59" s="12"/>
      <c r="W59" s="11">
        <f t="shared" ca="1" si="36"/>
        <v>-2.687849387622629E-6</v>
      </c>
      <c r="X59" s="13">
        <f t="shared" ca="1" si="63"/>
        <v>1.9743321859424164E-5</v>
      </c>
      <c r="Y59" s="6"/>
      <c r="Z59" s="5">
        <f t="shared" ca="1" si="37"/>
        <v>-2.687849387622629E-6</v>
      </c>
      <c r="AA59" s="6">
        <f t="shared" ca="1" si="38"/>
        <v>-1.6395881264498037E-5</v>
      </c>
      <c r="AB59" s="6">
        <f t="shared" ca="1" si="39"/>
        <v>-7.5259782853433604E-6</v>
      </c>
      <c r="AC59" s="6">
        <f t="shared" ca="1" si="40"/>
        <v>-1.0751397550490516E-5</v>
      </c>
      <c r="AD59" s="6">
        <f t="shared" ca="1" si="41"/>
        <v>-3.4942042039094178E-6</v>
      </c>
      <c r="AE59" s="6">
        <f t="shared" ca="1" si="42"/>
        <v>1.9743321859424164E-5</v>
      </c>
      <c r="AF59" s="6">
        <f t="shared" ca="1" si="43"/>
        <v>1.2043426334248739E-4</v>
      </c>
      <c r="AG59" s="6">
        <f t="shared" ca="1" si="44"/>
        <v>5.5281301206387653E-5</v>
      </c>
      <c r="AH59" s="6">
        <f t="shared" ca="1" si="45"/>
        <v>7.8973287437696655E-5</v>
      </c>
      <c r="AI59" s="7">
        <f t="shared" ca="1" si="46"/>
        <v>2.5666318417251413E-5</v>
      </c>
      <c r="AJ59" s="6"/>
      <c r="AK59" s="21">
        <v>1</v>
      </c>
      <c r="AL59" s="21">
        <f t="shared" ca="1" si="64"/>
        <v>0.87067636306080154</v>
      </c>
      <c r="AM59" s="27">
        <f t="shared" ca="1" si="65"/>
        <v>0.95129688717775951</v>
      </c>
      <c r="AN59" s="12"/>
      <c r="AO59" s="35">
        <f ca="1"/>
        <v>-5.3299658497636386</v>
      </c>
      <c r="AP59" s="36">
        <f ca="1"/>
        <v>5.8531996988882788</v>
      </c>
      <c r="AQ59" s="37">
        <f ca="1"/>
        <v>-8.6596212761760007</v>
      </c>
      <c r="AR59" s="12"/>
      <c r="AS59" s="51">
        <f t="shared" ca="1" si="47"/>
        <v>4.8208819539901325E-3</v>
      </c>
      <c r="AT59" s="52">
        <f t="shared" ca="1" si="47"/>
        <v>0.99713751824916153</v>
      </c>
      <c r="AU59" s="53">
        <f t="shared" ca="1" si="47"/>
        <v>1.7341990442754654E-4</v>
      </c>
      <c r="AV59" s="12"/>
      <c r="AW59" s="79">
        <f t="shared" ca="1" si="66"/>
        <v>-4.8208819539901325E-3</v>
      </c>
      <c r="AX59" s="78">
        <f t="shared" ca="1" si="67"/>
        <v>2.8624817508384748E-3</v>
      </c>
      <c r="AY59" s="80">
        <f t="shared" ca="1" si="68"/>
        <v>-1.7341990442754654E-4</v>
      </c>
      <c r="AZ59" s="12"/>
      <c r="BA59" s="11">
        <f t="shared" ca="1" si="48"/>
        <v>4.7976410511758249E-3</v>
      </c>
      <c r="BB59" s="12">
        <f t="shared" ca="1" si="49"/>
        <v>2.8542879490646078E-3</v>
      </c>
      <c r="BC59" s="13">
        <f t="shared" ca="1" si="50"/>
        <v>1.7338982996429488E-4</v>
      </c>
      <c r="BD59" s="12"/>
      <c r="BE59" s="11">
        <f t="shared" ca="1" si="51"/>
        <v>-2.3128861165335784E-5</v>
      </c>
      <c r="BF59" s="12">
        <f t="shared" ca="1" si="52"/>
        <v>8.1703471658356177E-6</v>
      </c>
      <c r="BG59" s="13">
        <f t="shared" ca="1" si="53"/>
        <v>-3.0069247741116565E-8</v>
      </c>
      <c r="BH59" s="12"/>
      <c r="BI59" s="11">
        <f t="shared" ca="1" si="58"/>
        <v>-2.3128861165335784E-5</v>
      </c>
      <c r="BJ59" s="12">
        <f t="shared" ca="1" si="69"/>
        <v>-2.0137752721172773E-5</v>
      </c>
      <c r="BK59" s="12">
        <f t="shared" ca="1" si="70"/>
        <v>-2.20024136305505E-5</v>
      </c>
      <c r="BL59" s="12">
        <f t="shared" ca="1" si="59"/>
        <v>8.1703471658356177E-6</v>
      </c>
      <c r="BM59" s="12">
        <f t="shared" ca="1" si="71"/>
        <v>7.1137281552938831E-6</v>
      </c>
      <c r="BN59" s="12">
        <f t="shared" ca="1" si="72"/>
        <v>7.7724258260210536E-6</v>
      </c>
      <c r="BO59" s="12">
        <f t="shared" ca="1" si="60"/>
        <v>-3.0069247741116565E-8</v>
      </c>
      <c r="BP59" s="12">
        <f t="shared" ca="1" si="73"/>
        <v>-2.6180583263209593E-8</v>
      </c>
      <c r="BQ59" s="13">
        <f t="shared" ca="1" si="74"/>
        <v>-2.8604781775901066E-8</v>
      </c>
      <c r="BR59" s="12"/>
      <c r="BS59" s="11">
        <f t="shared" ca="1" si="75"/>
        <v>2.3240902814307719E-5</v>
      </c>
      <c r="BT59" s="12">
        <f t="shared" ca="1" si="76"/>
        <v>8.1938017738832993E-6</v>
      </c>
      <c r="BU59" s="13">
        <f t="shared" ca="1" si="77"/>
        <v>3.0074463251659379E-8</v>
      </c>
    </row>
    <row r="60" spans="1:73">
      <c r="A60" s="5">
        <f t="shared" ca="1" si="62"/>
        <v>72</v>
      </c>
      <c r="B60" s="6">
        <v>86</v>
      </c>
      <c r="C60" s="5">
        <v>1</v>
      </c>
      <c r="D60" s="6">
        <f t="array" aca="1" ref="D60:H60" ca="1">OFFSET(iris!$A$1,Solver!$B60,0,1,5)</f>
        <v>6</v>
      </c>
      <c r="E60" s="6">
        <f ca="1"/>
        <v>3.4</v>
      </c>
      <c r="F60" s="6">
        <f ca="1"/>
        <v>4.5</v>
      </c>
      <c r="G60" s="7">
        <f ca="1"/>
        <v>1.6</v>
      </c>
      <c r="H60" s="11" t="str">
        <f ca="1"/>
        <v>Versicolor</v>
      </c>
      <c r="I60" s="5">
        <f t="shared" ca="1" si="57"/>
        <v>5.5</v>
      </c>
      <c r="J60" s="7">
        <f t="shared" ca="1" si="32"/>
        <v>6.1</v>
      </c>
      <c r="K60" s="11">
        <v>0</v>
      </c>
      <c r="L60" s="12">
        <v>1</v>
      </c>
      <c r="M60" s="12">
        <v>0</v>
      </c>
      <c r="N60" s="13"/>
      <c r="O60" s="6">
        <f ca="1"/>
        <v>1.2421853474308542</v>
      </c>
      <c r="P60" s="6">
        <f ca="1"/>
        <v>2.6942777140760459</v>
      </c>
      <c r="Q60" s="5">
        <f t="shared" ca="1" si="33"/>
        <v>0.7759441765340247</v>
      </c>
      <c r="R60" s="7">
        <f t="shared" ca="1" si="33"/>
        <v>0.93668813933471573</v>
      </c>
      <c r="S60" s="6"/>
      <c r="T60" s="11">
        <f t="shared" ca="1" si="34"/>
        <v>0.17385481143695905</v>
      </c>
      <c r="U60" s="92">
        <f t="shared" ca="1" si="35"/>
        <v>5.9303468964383821E-2</v>
      </c>
      <c r="V60" s="12"/>
      <c r="W60" s="11">
        <f t="shared" ca="1" si="36"/>
        <v>2.6010556405142876E-3</v>
      </c>
      <c r="X60" s="13">
        <f t="shared" ca="1" si="63"/>
        <v>7.1841041306627991E-4</v>
      </c>
      <c r="Y60" s="6"/>
      <c r="Z60" s="5">
        <f t="shared" ca="1" si="37"/>
        <v>2.6010556405142876E-3</v>
      </c>
      <c r="AA60" s="6">
        <f t="shared" ca="1" si="38"/>
        <v>1.5606333843085726E-2</v>
      </c>
      <c r="AB60" s="6">
        <f t="shared" ca="1" si="39"/>
        <v>8.8435891777485769E-3</v>
      </c>
      <c r="AC60" s="6">
        <f t="shared" ca="1" si="40"/>
        <v>1.1704750382314295E-2</v>
      </c>
      <c r="AD60" s="6">
        <f t="shared" ca="1" si="41"/>
        <v>4.1616890248228604E-3</v>
      </c>
      <c r="AE60" s="6">
        <f t="shared" ca="1" si="42"/>
        <v>7.1841041306627991E-4</v>
      </c>
      <c r="AF60" s="6">
        <f t="shared" ca="1" si="43"/>
        <v>4.3104624783976793E-3</v>
      </c>
      <c r="AG60" s="6">
        <f t="shared" ca="1" si="44"/>
        <v>2.4425954044253518E-3</v>
      </c>
      <c r="AH60" s="6">
        <f t="shared" ca="1" si="45"/>
        <v>3.2328468587982597E-3</v>
      </c>
      <c r="AI60" s="7">
        <f t="shared" ca="1" si="46"/>
        <v>1.1494566609060479E-3</v>
      </c>
      <c r="AJ60" s="6"/>
      <c r="AK60" s="21">
        <v>1</v>
      </c>
      <c r="AL60" s="21">
        <f t="shared" ca="1" si="64"/>
        <v>0.7759441765340247</v>
      </c>
      <c r="AM60" s="27">
        <f t="shared" ca="1" si="65"/>
        <v>0.93668813933471573</v>
      </c>
      <c r="AN60" s="12"/>
      <c r="AO60" s="35">
        <f ca="1"/>
        <v>-5.9612700177776992</v>
      </c>
      <c r="AP60" s="36">
        <f ca="1"/>
        <v>3.5915264500711679</v>
      </c>
      <c r="AQ60" s="37">
        <f ca="1"/>
        <v>-6.0388755908129852</v>
      </c>
      <c r="AR60" s="12"/>
      <c r="AS60" s="51">
        <f t="shared" ca="1" si="47"/>
        <v>2.570015519297426E-3</v>
      </c>
      <c r="AT60" s="52">
        <f t="shared" ca="1" si="47"/>
        <v>0.97318274742998601</v>
      </c>
      <c r="AU60" s="53">
        <f t="shared" ca="1" si="47"/>
        <v>2.3785671954742547E-3</v>
      </c>
      <c r="AV60" s="12"/>
      <c r="AW60" s="79">
        <f t="shared" ca="1" si="66"/>
        <v>-2.570015519297426E-3</v>
      </c>
      <c r="AX60" s="78">
        <f t="shared" ca="1" si="67"/>
        <v>2.6817252570013994E-2</v>
      </c>
      <c r="AY60" s="80">
        <f t="shared" ca="1" si="68"/>
        <v>-2.3785671954742547E-3</v>
      </c>
      <c r="AZ60" s="12"/>
      <c r="BA60" s="11">
        <f t="shared" ca="1" si="48"/>
        <v>2.5634105395279964E-3</v>
      </c>
      <c r="BB60" s="12">
        <f t="shared" ca="1" si="49"/>
        <v>2.6098087534610188E-2</v>
      </c>
      <c r="BC60" s="13">
        <f t="shared" ca="1" si="50"/>
        <v>2.3729096135708685E-3</v>
      </c>
      <c r="BD60" s="12"/>
      <c r="BE60" s="11">
        <f t="shared" ca="1" si="51"/>
        <v>-6.5880048689175389E-6</v>
      </c>
      <c r="BF60" s="12">
        <f t="shared" ca="1" si="52"/>
        <v>6.9987900500997522E-4</v>
      </c>
      <c r="BG60" s="13">
        <f t="shared" ca="1" si="53"/>
        <v>-5.6441249646651583E-6</v>
      </c>
      <c r="BH60" s="12"/>
      <c r="BI60" s="11">
        <f t="shared" ca="1" si="58"/>
        <v>-6.5880048689175389E-6</v>
      </c>
      <c r="BJ60" s="12">
        <f t="shared" ca="1" si="69"/>
        <v>-5.1119240130143647E-6</v>
      </c>
      <c r="BK60" s="12">
        <f t="shared" ca="1" si="70"/>
        <v>-6.1709060225944169E-6</v>
      </c>
      <c r="BL60" s="12">
        <f t="shared" ca="1" si="59"/>
        <v>6.9987900500997522E-4</v>
      </c>
      <c r="BM60" s="12">
        <f t="shared" ca="1" si="71"/>
        <v>5.4306703821591779E-4</v>
      </c>
      <c r="BN60" s="12">
        <f t="shared" ca="1" si="72"/>
        <v>6.5556836296222585E-4</v>
      </c>
      <c r="BO60" s="12">
        <f t="shared" ca="1" si="60"/>
        <v>-5.6441249646651583E-6</v>
      </c>
      <c r="BP60" s="12">
        <f t="shared" ca="1" si="73"/>
        <v>-4.3795258979622375E-6</v>
      </c>
      <c r="BQ60" s="13">
        <f t="shared" ca="1" si="74"/>
        <v>-5.2867849113248252E-6</v>
      </c>
      <c r="BR60" s="12"/>
      <c r="BS60" s="11">
        <f t="shared" ca="1" si="75"/>
        <v>6.6049797694296177E-6</v>
      </c>
      <c r="BT60" s="12">
        <f t="shared" ca="1" si="76"/>
        <v>7.1916503540392222E-4</v>
      </c>
      <c r="BU60" s="13">
        <f t="shared" ca="1" si="77"/>
        <v>5.6575819033862614E-6</v>
      </c>
    </row>
    <row r="61" spans="1:73">
      <c r="A61" s="5">
        <f t="shared" ca="1" si="62"/>
        <v>83</v>
      </c>
      <c r="B61" s="6">
        <v>78</v>
      </c>
      <c r="C61" s="5">
        <v>1</v>
      </c>
      <c r="D61" s="6">
        <f t="array" aca="1" ref="D61:H61" ca="1">OFFSET(iris!$A$1,Solver!$B61,0,1,5)</f>
        <v>6.7</v>
      </c>
      <c r="E61" s="6">
        <f ca="1"/>
        <v>3</v>
      </c>
      <c r="F61" s="6">
        <f ca="1"/>
        <v>5</v>
      </c>
      <c r="G61" s="7">
        <f ca="1"/>
        <v>1.7</v>
      </c>
      <c r="H61" s="11" t="str">
        <f ca="1"/>
        <v>Versicolor</v>
      </c>
      <c r="I61" s="5">
        <f t="shared" ca="1" si="57"/>
        <v>6.9999999999999991</v>
      </c>
      <c r="J61" s="7">
        <f t="shared" ca="1" si="32"/>
        <v>6.7</v>
      </c>
      <c r="K61" s="11">
        <v>0</v>
      </c>
      <c r="L61" s="12">
        <v>1</v>
      </c>
      <c r="M61" s="12">
        <v>0</v>
      </c>
      <c r="N61" s="13"/>
      <c r="O61" s="6">
        <f ca="1"/>
        <v>0.34568388496138502</v>
      </c>
      <c r="P61" s="6">
        <f ca="1"/>
        <v>4.4524081905090735</v>
      </c>
      <c r="Q61" s="5">
        <f t="shared" ca="1" si="33"/>
        <v>0.58557054245318707</v>
      </c>
      <c r="R61" s="7">
        <f t="shared" ca="1" si="33"/>
        <v>0.98848369386178192</v>
      </c>
      <c r="S61" s="6"/>
      <c r="T61" s="11">
        <f t="shared" ca="1" si="34"/>
        <v>0.24267768226426725</v>
      </c>
      <c r="U61" s="92">
        <f t="shared" ca="1" si="35"/>
        <v>1.1383680831149044E-2</v>
      </c>
      <c r="V61" s="12"/>
      <c r="W61" s="11">
        <f t="shared" ca="1" si="36"/>
        <v>1.2135687254106493</v>
      </c>
      <c r="X61" s="13">
        <f t="shared" ca="1" si="63"/>
        <v>1.0854882381456465E-2</v>
      </c>
      <c r="Y61" s="6"/>
      <c r="Z61" s="5">
        <f t="shared" ca="1" si="37"/>
        <v>1.2135687254106493</v>
      </c>
      <c r="AA61" s="6">
        <f t="shared" ca="1" si="38"/>
        <v>8.13091046025135</v>
      </c>
      <c r="AB61" s="6">
        <f t="shared" ca="1" si="39"/>
        <v>3.6407061762319479</v>
      </c>
      <c r="AC61" s="6">
        <f t="shared" ca="1" si="40"/>
        <v>6.0678436270532465</v>
      </c>
      <c r="AD61" s="6">
        <f t="shared" ca="1" si="41"/>
        <v>2.0630668331981039</v>
      </c>
      <c r="AE61" s="6">
        <f t="shared" ca="1" si="42"/>
        <v>1.0854882381456465E-2</v>
      </c>
      <c r="AF61" s="6">
        <f t="shared" ca="1" si="43"/>
        <v>7.272771195575832E-2</v>
      </c>
      <c r="AG61" s="6">
        <f t="shared" ca="1" si="44"/>
        <v>3.2564647144369394E-2</v>
      </c>
      <c r="AH61" s="6">
        <f t="shared" ca="1" si="45"/>
        <v>5.4274411907282327E-2</v>
      </c>
      <c r="AI61" s="7">
        <f t="shared" ca="1" si="46"/>
        <v>1.8453300048475989E-2</v>
      </c>
      <c r="AJ61" s="6"/>
      <c r="AK61" s="21">
        <v>1</v>
      </c>
      <c r="AL61" s="21">
        <f t="shared" ca="1" si="64"/>
        <v>0.58557054245318707</v>
      </c>
      <c r="AM61" s="27">
        <f t="shared" ca="1" si="65"/>
        <v>0.98848369386178192</v>
      </c>
      <c r="AN61" s="12"/>
      <c r="AO61" s="35">
        <f ca="1"/>
        <v>-8.2312431050875983</v>
      </c>
      <c r="AP61" s="36">
        <f ca="1"/>
        <v>0.44523993247764793</v>
      </c>
      <c r="AQ61" s="37">
        <f ca="1"/>
        <v>-0.27553488642727508</v>
      </c>
      <c r="AR61" s="12"/>
      <c r="AS61" s="51">
        <f t="shared" ca="1" si="47"/>
        <v>2.6613435708913415E-4</v>
      </c>
      <c r="AT61" s="52">
        <f t="shared" ca="1" si="47"/>
        <v>0.60950689103542555</v>
      </c>
      <c r="AU61" s="53">
        <f t="shared" ca="1" si="47"/>
        <v>0.43154879635995863</v>
      </c>
      <c r="AV61" s="12"/>
      <c r="AW61" s="79">
        <f t="shared" ca="1" si="66"/>
        <v>-2.6613435708913415E-4</v>
      </c>
      <c r="AX61" s="78">
        <f t="shared" ca="1" si="67"/>
        <v>0.39049310896457445</v>
      </c>
      <c r="AY61" s="80">
        <f t="shared" ca="1" si="68"/>
        <v>-0.43154879635995863</v>
      </c>
      <c r="AZ61" s="12"/>
      <c r="BA61" s="11">
        <f t="shared" ca="1" si="48"/>
        <v>2.6606352959311088E-4</v>
      </c>
      <c r="BB61" s="12">
        <f t="shared" ca="1" si="49"/>
        <v>0.23800824081575539</v>
      </c>
      <c r="BC61" s="13">
        <f t="shared" ca="1" si="50"/>
        <v>0.24531443272022957</v>
      </c>
      <c r="BD61" s="12"/>
      <c r="BE61" s="11">
        <f t="shared" ca="1" si="51"/>
        <v>-7.0808646393128381E-8</v>
      </c>
      <c r="BF61" s="12">
        <f t="shared" ca="1" si="52"/>
        <v>9.2940577915333444E-2</v>
      </c>
      <c r="BG61" s="13">
        <f t="shared" ca="1" si="53"/>
        <v>-0.10586514817014113</v>
      </c>
      <c r="BH61" s="12"/>
      <c r="BI61" s="11">
        <f t="shared" ca="1" si="58"/>
        <v>-7.0808646393128381E-8</v>
      </c>
      <c r="BJ61" s="12">
        <f t="shared" ca="1" si="69"/>
        <v>-4.1463457478800093E-8</v>
      </c>
      <c r="BK61" s="12">
        <f t="shared" ca="1" si="70"/>
        <v>-6.9993192344032283E-8</v>
      </c>
      <c r="BL61" s="12">
        <f t="shared" ca="1" si="59"/>
        <v>9.2940577915333444E-2</v>
      </c>
      <c r="BM61" s="12">
        <f t="shared" ca="1" si="71"/>
        <v>5.4423264625794505E-2</v>
      </c>
      <c r="BN61" s="12">
        <f t="shared" ca="1" si="72"/>
        <v>9.1870245767397551E-2</v>
      </c>
      <c r="BO61" s="12">
        <f t="shared" ca="1" si="60"/>
        <v>-0.10586514817014113</v>
      </c>
      <c r="BP61" s="12">
        <f t="shared" ca="1" si="73"/>
        <v>-6.1991512240876567E-2</v>
      </c>
      <c r="BQ61" s="13">
        <f t="shared" ca="1" si="74"/>
        <v>-0.10464597271444596</v>
      </c>
      <c r="BR61" s="12"/>
      <c r="BS61" s="11">
        <f t="shared" ca="1" si="75"/>
        <v>7.0827496023246768E-8</v>
      </c>
      <c r="BT61" s="12">
        <f t="shared" ca="1" si="76"/>
        <v>0.15248486814881901</v>
      </c>
      <c r="BU61" s="13">
        <f t="shared" ca="1" si="77"/>
        <v>0.18623436363972903</v>
      </c>
    </row>
    <row r="62" spans="1:73" ht="16" thickBot="1">
      <c r="A62" s="8">
        <f ca="1">RANDBETWEEN(51,100)</f>
        <v>81</v>
      </c>
      <c r="B62" s="9">
        <v>75</v>
      </c>
      <c r="C62" s="8">
        <v>1</v>
      </c>
      <c r="D62" s="9">
        <f t="array" aca="1" ref="D62:H62" ca="1">OFFSET(iris!$A$1,Solver!$B62,0,1,5)</f>
        <v>6.4</v>
      </c>
      <c r="E62" s="9">
        <f ca="1"/>
        <v>2.9</v>
      </c>
      <c r="F62" s="9">
        <f ca="1"/>
        <v>4.3</v>
      </c>
      <c r="G62" s="10">
        <f ca="1"/>
        <v>1.3</v>
      </c>
      <c r="H62" s="14" t="str">
        <f ca="1"/>
        <v>Versicolor</v>
      </c>
      <c r="I62" s="8">
        <f t="shared" ca="1" si="57"/>
        <v>6.5000000000000009</v>
      </c>
      <c r="J62" s="10">
        <f t="shared" ca="1" si="32"/>
        <v>5.6</v>
      </c>
      <c r="K62" s="11">
        <v>0</v>
      </c>
      <c r="L62" s="12">
        <v>1</v>
      </c>
      <c r="M62" s="12">
        <v>0</v>
      </c>
      <c r="N62" s="13"/>
      <c r="O62" s="9">
        <f ca="1"/>
        <v>1.6521178145609154</v>
      </c>
      <c r="P62" s="9">
        <f ca="1"/>
        <v>3.5983600674857512</v>
      </c>
      <c r="Q62" s="8">
        <f t="shared" ca="1" si="33"/>
        <v>0.83917707372145145</v>
      </c>
      <c r="R62" s="10">
        <f t="shared" ca="1" si="33"/>
        <v>0.97336051625928444</v>
      </c>
      <c r="S62" s="9"/>
      <c r="T62" s="11">
        <f t="shared" ca="1" si="34"/>
        <v>0.134958912661753</v>
      </c>
      <c r="U62" s="92">
        <f t="shared" ca="1" si="35"/>
        <v>2.5929821646743779E-2</v>
      </c>
      <c r="V62" s="12"/>
      <c r="W62" s="11">
        <f t="shared" ca="1" si="36"/>
        <v>3.3346892501851716E-5</v>
      </c>
      <c r="X62" s="13">
        <f t="shared" ca="1" si="63"/>
        <v>8.9608212166307597E-6</v>
      </c>
      <c r="Y62" s="9"/>
      <c r="Z62" s="5">
        <f t="shared" ca="1" si="37"/>
        <v>3.3346892501851716E-5</v>
      </c>
      <c r="AA62" s="6">
        <f t="shared" ca="1" si="38"/>
        <v>2.1342011201185099E-4</v>
      </c>
      <c r="AB62" s="6">
        <f t="shared" ca="1" si="39"/>
        <v>9.670598825536997E-5</v>
      </c>
      <c r="AC62" s="6">
        <f t="shared" ca="1" si="40"/>
        <v>1.4339163775796236E-4</v>
      </c>
      <c r="AD62" s="6">
        <f t="shared" ca="1" si="41"/>
        <v>4.3350960252407236E-5</v>
      </c>
      <c r="AE62" s="6">
        <f t="shared" ca="1" si="42"/>
        <v>8.9608212166307597E-6</v>
      </c>
      <c r="AF62" s="6">
        <f t="shared" ca="1" si="43"/>
        <v>5.7349255786436868E-5</v>
      </c>
      <c r="AG62" s="6">
        <f t="shared" ca="1" si="44"/>
        <v>2.5986381528229201E-5</v>
      </c>
      <c r="AH62" s="6">
        <f t="shared" ca="1" si="45"/>
        <v>3.8531531231512265E-5</v>
      </c>
      <c r="AI62" s="7">
        <f t="shared" ca="1" si="46"/>
        <v>1.1649067581619987E-5</v>
      </c>
      <c r="AJ62" s="9"/>
      <c r="AK62" s="28">
        <v>1</v>
      </c>
      <c r="AL62" s="28">
        <f t="shared" ca="1" si="64"/>
        <v>0.83917707372145145</v>
      </c>
      <c r="AM62" s="29">
        <f t="shared" ca="1" si="65"/>
        <v>0.97336051625928444</v>
      </c>
      <c r="AN62" s="15"/>
      <c r="AO62" s="38">
        <f ca="1"/>
        <v>-5.8720604855103575</v>
      </c>
      <c r="AP62" s="39">
        <f ca="1"/>
        <v>5.5651425457087598</v>
      </c>
      <c r="AQ62" s="40">
        <f ca="1"/>
        <v>-7.623372738186875</v>
      </c>
      <c r="AR62" s="15"/>
      <c r="AS62" s="54">
        <f t="shared" ca="1" si="47"/>
        <v>2.8091492826599917E-3</v>
      </c>
      <c r="AT62" s="55">
        <f t="shared" ca="1" si="47"/>
        <v>0.99618557088753201</v>
      </c>
      <c r="AU62" s="56">
        <f t="shared" ca="1" si="47"/>
        <v>4.8865125207514233E-4</v>
      </c>
      <c r="AV62" s="15"/>
      <c r="AW62" s="79">
        <f t="shared" ca="1" si="66"/>
        <v>-2.8091492826599917E-3</v>
      </c>
      <c r="AX62" s="78">
        <f t="shared" ca="1" si="67"/>
        <v>3.8144291124679874E-3</v>
      </c>
      <c r="AY62" s="80">
        <f t="shared" ca="1" si="68"/>
        <v>-4.8865125207514233E-4</v>
      </c>
      <c r="AZ62" s="15"/>
      <c r="BA62" s="11">
        <f t="shared" ca="1" si="48"/>
        <v>2.8012579629677226E-3</v>
      </c>
      <c r="BB62" s="12">
        <f t="shared" ca="1" si="49"/>
        <v>3.7998792430139626E-3</v>
      </c>
      <c r="BC62" s="13">
        <f t="shared" ca="1" si="50"/>
        <v>4.8841247202898765E-4</v>
      </c>
      <c r="BD62" s="15"/>
      <c r="BE62" s="11">
        <f t="shared" ca="1" si="51"/>
        <v>-7.8691517972163681E-6</v>
      </c>
      <c r="BF62" s="12">
        <f t="shared" ca="1" si="52"/>
        <v>1.4494370008415277E-5</v>
      </c>
      <c r="BG62" s="13">
        <f t="shared" ca="1" si="53"/>
        <v>-2.3866336598608026E-7</v>
      </c>
      <c r="BH62" s="15"/>
      <c r="BI62" s="11">
        <f t="shared" ca="1" si="58"/>
        <v>-7.8691517972163681E-6</v>
      </c>
      <c r="BJ62" s="12">
        <f t="shared" ca="1" si="69"/>
        <v>-6.6036117778579322E-6</v>
      </c>
      <c r="BK62" s="12">
        <f t="shared" ca="1" si="70"/>
        <v>-7.6595216558612E-6</v>
      </c>
      <c r="BL62" s="12">
        <f t="shared" ca="1" si="59"/>
        <v>1.4494370008415277E-5</v>
      </c>
      <c r="BM62" s="12">
        <f t="shared" ca="1" si="71"/>
        <v>1.2163343009097901E-5</v>
      </c>
      <c r="BN62" s="12">
        <f t="shared" ca="1" si="72"/>
        <v>1.4108247474244183E-5</v>
      </c>
      <c r="BO62" s="12">
        <f t="shared" ca="1" si="60"/>
        <v>-2.3866336598608026E-7</v>
      </c>
      <c r="BP62" s="12">
        <f t="shared" ca="1" si="73"/>
        <v>-2.0028082507271062E-7</v>
      </c>
      <c r="BQ62" s="13">
        <f t="shared" ca="1" si="74"/>
        <v>-2.3230549712838962E-7</v>
      </c>
      <c r="BR62" s="15"/>
      <c r="BS62" s="14">
        <f t="shared" ca="1" si="75"/>
        <v>7.8913196922691456E-6</v>
      </c>
      <c r="BT62" s="15">
        <f t="shared" ca="1" si="76"/>
        <v>1.4549869454043319E-5</v>
      </c>
      <c r="BU62" s="16">
        <f t="shared" ca="1" si="77"/>
        <v>2.387800461546043E-7</v>
      </c>
    </row>
    <row r="63" spans="1:73" ht="16" thickBot="1">
      <c r="A63" s="47">
        <f ca="1">RANDBETWEEN(101,150)</f>
        <v>139</v>
      </c>
      <c r="B63" s="48">
        <v>115</v>
      </c>
      <c r="C63" s="47">
        <v>1</v>
      </c>
      <c r="D63" s="48">
        <f t="array" aca="1" ref="D63:H63" ca="1">OFFSET(iris!$A$1,Solver!$B63,0,1,5)</f>
        <v>5.8</v>
      </c>
      <c r="E63" s="48">
        <f ca="1"/>
        <v>2.8</v>
      </c>
      <c r="F63" s="48">
        <f ca="1"/>
        <v>5.0999999999999996</v>
      </c>
      <c r="G63" s="50">
        <f ca="1"/>
        <v>2.4</v>
      </c>
      <c r="H63" s="57" t="str">
        <f ca="1"/>
        <v>Virginica</v>
      </c>
      <c r="I63" s="5">
        <f t="shared" ca="1" si="57"/>
        <v>5.6999999999999993</v>
      </c>
      <c r="J63" s="7">
        <f t="shared" ca="1" si="32"/>
        <v>7.5</v>
      </c>
      <c r="K63" s="57">
        <v>0</v>
      </c>
      <c r="L63" s="58">
        <v>0</v>
      </c>
      <c r="M63" s="58">
        <v>1</v>
      </c>
      <c r="N63" s="49"/>
      <c r="O63" s="48">
        <f ca="1"/>
        <v>-1.0948832667701418</v>
      </c>
      <c r="P63" s="48">
        <f ca="1"/>
        <v>3.2841990251860231</v>
      </c>
      <c r="Q63" s="47">
        <f t="shared" ca="1" si="33"/>
        <v>0.25069984322757077</v>
      </c>
      <c r="R63" s="50">
        <f t="shared" ca="1" si="33"/>
        <v>0.96388274850822653</v>
      </c>
      <c r="S63" s="48"/>
      <c r="T63" s="11">
        <f t="shared" ca="1" si="34"/>
        <v>0.18784943183324221</v>
      </c>
      <c r="U63" s="92">
        <f t="shared" ca="1" si="35"/>
        <v>3.4812795636453502E-2</v>
      </c>
      <c r="V63" s="15"/>
      <c r="W63" s="11">
        <f t="shared" ca="1" si="36"/>
        <v>-2.8603461842984252E-6</v>
      </c>
      <c r="X63" s="13">
        <f t="shared" ca="1" si="63"/>
        <v>-4.188575618717081E-7</v>
      </c>
      <c r="Y63" s="48"/>
      <c r="Z63" s="5">
        <f t="shared" ca="1" si="37"/>
        <v>-2.8603461842984252E-6</v>
      </c>
      <c r="AA63" s="6">
        <f t="shared" ca="1" si="38"/>
        <v>-1.6590007868930864E-5</v>
      </c>
      <c r="AB63" s="6">
        <f t="shared" ca="1" si="39"/>
        <v>-8.0089693160355898E-6</v>
      </c>
      <c r="AC63" s="6">
        <f t="shared" ca="1" si="40"/>
        <v>-1.4587765539921967E-5</v>
      </c>
      <c r="AD63" s="6">
        <f t="shared" ca="1" si="41"/>
        <v>-6.86483084231622E-6</v>
      </c>
      <c r="AE63" s="6">
        <f t="shared" ca="1" si="42"/>
        <v>-4.188575618717081E-7</v>
      </c>
      <c r="AF63" s="6">
        <f t="shared" ca="1" si="43"/>
        <v>-2.4293738588559071E-6</v>
      </c>
      <c r="AG63" s="6">
        <f t="shared" ca="1" si="44"/>
        <v>-1.1728011732407826E-6</v>
      </c>
      <c r="AH63" s="6">
        <f t="shared" ca="1" si="45"/>
        <v>-2.1361735655457113E-6</v>
      </c>
      <c r="AI63" s="7">
        <f t="shared" ca="1" si="46"/>
        <v>-1.0052581484920994E-6</v>
      </c>
      <c r="AJ63" s="48"/>
      <c r="AK63" s="43">
        <v>1</v>
      </c>
      <c r="AL63" s="43">
        <f t="shared" ca="1" si="64"/>
        <v>0.25069984322757077</v>
      </c>
      <c r="AM63" s="59">
        <f t="shared" ca="1" si="65"/>
        <v>0.96388274850822653</v>
      </c>
      <c r="AN63" s="58"/>
      <c r="AO63" s="44">
        <f ca="1"/>
        <v>-10.796422324858</v>
      </c>
      <c r="AP63" s="60">
        <f ca="1"/>
        <v>-7.0833759990783669</v>
      </c>
      <c r="AQ63" s="46">
        <f ca="1"/>
        <v>9.1538815270183278</v>
      </c>
      <c r="AR63" s="58"/>
      <c r="AS63" s="61">
        <f t="shared" ca="1" si="47"/>
        <v>2.0472197798173304E-5</v>
      </c>
      <c r="AT63" s="62">
        <f t="shared" ca="1" si="47"/>
        <v>8.3823289076715996E-4</v>
      </c>
      <c r="AU63" s="63">
        <f t="shared" ca="1" si="47"/>
        <v>0.9998942028873683</v>
      </c>
      <c r="AV63" s="58"/>
      <c r="AW63" s="79">
        <f t="shared" ca="1" si="66"/>
        <v>-2.0472197798173304E-5</v>
      </c>
      <c r="AX63" s="78">
        <f t="shared" ca="1" si="67"/>
        <v>-8.3823289076715996E-4</v>
      </c>
      <c r="AY63" s="80">
        <f t="shared" ca="1" si="68"/>
        <v>1.0579711263170033E-4</v>
      </c>
      <c r="AZ63" s="58"/>
      <c r="BA63" s="11">
        <f t="shared" ca="1" si="48"/>
        <v>2.0471778687290613E-5</v>
      </c>
      <c r="BB63" s="12">
        <f t="shared" ca="1" si="49"/>
        <v>8.3753025638799608E-4</v>
      </c>
      <c r="BC63" s="13">
        <f t="shared" ca="1" si="50"/>
        <v>1.0578591960269027E-4</v>
      </c>
      <c r="BD63" s="58"/>
      <c r="BE63" s="11">
        <f t="shared" ca="1" si="51"/>
        <v>-4.1910230256664206E-10</v>
      </c>
      <c r="BF63" s="12">
        <f t="shared" ca="1" si="52"/>
        <v>-7.0204540791707059E-7</v>
      </c>
      <c r="BG63" s="13">
        <f t="shared" ca="1" si="53"/>
        <v>1.1191844851053818E-8</v>
      </c>
      <c r="BH63" s="58"/>
      <c r="BI63" s="11">
        <f t="shared" ca="1" si="58"/>
        <v>-4.1910230256664206E-10</v>
      </c>
      <c r="BJ63" s="12">
        <f t="shared" ca="1" si="69"/>
        <v>-1.0506888154977109E-10</v>
      </c>
      <c r="BK63" s="12">
        <f t="shared" ca="1" si="70"/>
        <v>-4.0396547930406134E-10</v>
      </c>
      <c r="BL63" s="12">
        <f t="shared" ca="1" si="59"/>
        <v>-7.0204540791707059E-7</v>
      </c>
      <c r="BM63" s="12">
        <f t="shared" ca="1" si="71"/>
        <v>-1.7600267370344556E-7</v>
      </c>
      <c r="BN63" s="12">
        <f t="shared" ca="1" si="72"/>
        <v>-6.7668945736068505E-7</v>
      </c>
      <c r="BO63" s="12">
        <f t="shared" ca="1" si="60"/>
        <v>1.1191844851053818E-8</v>
      </c>
      <c r="BP63" s="12">
        <f t="shared" ca="1" si="73"/>
        <v>2.8057937495864871E-9</v>
      </c>
      <c r="BQ63" s="13">
        <f t="shared" ca="1" si="74"/>
        <v>1.0787626175911397E-8</v>
      </c>
      <c r="BR63" s="58"/>
      <c r="BS63" s="57">
        <f t="shared" ca="1" si="75"/>
        <v>4.1911088268753189E-10</v>
      </c>
      <c r="BT63" s="58">
        <f t="shared" ca="1" si="76"/>
        <v>7.0263437916386958E-7</v>
      </c>
      <c r="BU63" s="49">
        <f t="shared" ca="1" si="77"/>
        <v>1.1193029041204686E-8</v>
      </c>
    </row>
    <row r="64" spans="1:73">
      <c r="A64" s="5">
        <f t="shared" ref="A64:A87" ca="1" si="78">RANDBETWEEN(101,150)</f>
        <v>106</v>
      </c>
      <c r="B64" s="6">
        <v>131</v>
      </c>
      <c r="C64" s="5">
        <v>1</v>
      </c>
      <c r="D64" s="6">
        <f t="array" aca="1" ref="D64:H64" ca="1">OFFSET(iris!$A$1,Solver!$B64,0,1,5)</f>
        <v>7.4</v>
      </c>
      <c r="E64" s="6">
        <f ca="1"/>
        <v>2.8</v>
      </c>
      <c r="F64" s="6">
        <f ca="1"/>
        <v>6.1</v>
      </c>
      <c r="G64" s="7">
        <f ca="1"/>
        <v>1.9</v>
      </c>
      <c r="H64" s="11" t="str">
        <f ca="1"/>
        <v>Virginica</v>
      </c>
      <c r="I64" s="5">
        <f t="shared" ca="1" si="57"/>
        <v>8.7999999999999989</v>
      </c>
      <c r="J64" s="7">
        <f t="shared" ca="1" si="32"/>
        <v>8</v>
      </c>
      <c r="K64" s="11">
        <v>0</v>
      </c>
      <c r="L64" s="12">
        <v>0</v>
      </c>
      <c r="M64" s="12">
        <v>1</v>
      </c>
      <c r="N64" s="13"/>
      <c r="O64" s="6">
        <f ca="1"/>
        <v>-1.3964348296432632</v>
      </c>
      <c r="P64" s="6">
        <f ca="1"/>
        <v>6.7530237821140737</v>
      </c>
      <c r="Q64" s="5">
        <f t="shared" ca="1" si="33"/>
        <v>0.19838245968209187</v>
      </c>
      <c r="R64" s="7">
        <f t="shared" ca="1" si="33"/>
        <v>0.99883401662089311</v>
      </c>
      <c r="S64" s="6"/>
      <c r="T64" s="11">
        <f t="shared" ca="1" si="34"/>
        <v>0.15902685937257507</v>
      </c>
      <c r="U64" s="92">
        <f t="shared" ca="1" si="35"/>
        <v>1.1646238618666395E-3</v>
      </c>
      <c r="V64" s="58"/>
      <c r="W64" s="11">
        <f t="shared" ca="1" si="36"/>
        <v>-8.6136702778434219E-7</v>
      </c>
      <c r="X64" s="13">
        <f t="shared" ca="1" si="63"/>
        <v>-5.1099699171857106E-9</v>
      </c>
      <c r="Y64" s="6"/>
      <c r="Z64" s="5">
        <f t="shared" ca="1" si="37"/>
        <v>-8.6136702778434219E-7</v>
      </c>
      <c r="AA64" s="6">
        <f t="shared" ca="1" si="38"/>
        <v>-6.3741160056041327E-6</v>
      </c>
      <c r="AB64" s="6">
        <f t="shared" ca="1" si="39"/>
        <v>-2.4118276777961579E-6</v>
      </c>
      <c r="AC64" s="6">
        <f t="shared" ca="1" si="40"/>
        <v>-5.2543388694844869E-6</v>
      </c>
      <c r="AD64" s="6">
        <f t="shared" ca="1" si="41"/>
        <v>-1.63659735279025E-6</v>
      </c>
      <c r="AE64" s="6">
        <f t="shared" ca="1" si="42"/>
        <v>-5.1099699171857106E-9</v>
      </c>
      <c r="AF64" s="6">
        <f t="shared" ca="1" si="43"/>
        <v>-3.7813777387174262E-8</v>
      </c>
      <c r="AG64" s="6">
        <f t="shared" ca="1" si="44"/>
        <v>-1.4307915768119989E-8</v>
      </c>
      <c r="AH64" s="6">
        <f t="shared" ca="1" si="45"/>
        <v>-3.1170816494832832E-8</v>
      </c>
      <c r="AI64" s="7">
        <f t="shared" ca="1" si="46"/>
        <v>-9.7089428426528497E-9</v>
      </c>
      <c r="AJ64" s="6"/>
      <c r="AK64" s="21">
        <v>1</v>
      </c>
      <c r="AL64" s="21">
        <f t="shared" ca="1" si="64"/>
        <v>0.19838245968209187</v>
      </c>
      <c r="AM64" s="27">
        <f t="shared" ca="1" si="65"/>
        <v>0.99883401662089311</v>
      </c>
      <c r="AN64" s="12"/>
      <c r="AO64" s="35">
        <f ca="1"/>
        <v>-11.675891707101984</v>
      </c>
      <c r="AP64" s="36">
        <f ca="1"/>
        <v>-7.5909906694224958</v>
      </c>
      <c r="AQ64" s="37">
        <f ca="1"/>
        <v>10.864614583743474</v>
      </c>
      <c r="AR64" s="12"/>
      <c r="AS64" s="51">
        <f t="shared" ca="1" si="47"/>
        <v>8.4961265080819689E-6</v>
      </c>
      <c r="AT64" s="52">
        <f t="shared" ca="1" si="47"/>
        <v>5.0472566066928082E-4</v>
      </c>
      <c r="AU64" s="53">
        <f t="shared" ca="1" si="47"/>
        <v>0.99998087728584373</v>
      </c>
      <c r="AV64" s="12"/>
      <c r="AW64" s="79">
        <f t="shared" ca="1" si="66"/>
        <v>-8.4961265080819689E-6</v>
      </c>
      <c r="AX64" s="78">
        <f t="shared" ca="1" si="67"/>
        <v>-5.0472566066928082E-4</v>
      </c>
      <c r="AY64" s="80">
        <f t="shared" ca="1" si="68"/>
        <v>1.9122714156272203E-5</v>
      </c>
      <c r="AZ64" s="12"/>
      <c r="BA64" s="11">
        <f t="shared" ca="1" si="48"/>
        <v>8.4960543239163281E-6</v>
      </c>
      <c r="BB64" s="12">
        <f t="shared" ca="1" si="49"/>
        <v>5.044709126767428E-4</v>
      </c>
      <c r="BC64" s="13">
        <f t="shared" ca="1" si="50"/>
        <v>1.9122348477981884E-5</v>
      </c>
      <c r="BD64" s="12"/>
      <c r="BE64" s="11">
        <f t="shared" ca="1" si="51"/>
        <v>-7.2183552355529942E-11</v>
      </c>
      <c r="BF64" s="12">
        <f t="shared" ca="1" si="52"/>
        <v>-2.5461941468920406E-7</v>
      </c>
      <c r="BG64" s="13">
        <f t="shared" ca="1" si="53"/>
        <v>3.6567120394107438E-10</v>
      </c>
      <c r="BH64" s="12"/>
      <c r="BI64" s="11">
        <f t="shared" ca="1" si="58"/>
        <v>-7.2183552355529942E-11</v>
      </c>
      <c r="BJ64" s="12">
        <f t="shared" ca="1" si="69"/>
        <v>-1.4319950664881087E-11</v>
      </c>
      <c r="BK64" s="12">
        <f t="shared" ca="1" si="70"/>
        <v>-7.2099387533238496E-11</v>
      </c>
      <c r="BL64" s="12">
        <f t="shared" ca="1" si="59"/>
        <v>-2.5461941468920406E-7</v>
      </c>
      <c r="BM64" s="12">
        <f t="shared" ca="1" si="71"/>
        <v>-5.0512025768858854E-8</v>
      </c>
      <c r="BN64" s="12">
        <f t="shared" ca="1" si="72"/>
        <v>-2.543225326836785E-7</v>
      </c>
      <c r="BO64" s="12">
        <f t="shared" ca="1" si="60"/>
        <v>3.6567120394107438E-10</v>
      </c>
      <c r="BP64" s="12">
        <f t="shared" ca="1" si="73"/>
        <v>7.2542752872742174E-11</v>
      </c>
      <c r="BQ64" s="13">
        <f t="shared" ca="1" si="74"/>
        <v>3.6524483739506109E-10</v>
      </c>
      <c r="BR64" s="12"/>
      <c r="BS64" s="11">
        <f t="shared" ca="1" si="75"/>
        <v>7.2184165641333107E-11</v>
      </c>
      <c r="BT64" s="12">
        <f t="shared" ca="1" si="76"/>
        <v>2.54747992538042E-7</v>
      </c>
      <c r="BU64" s="13">
        <f t="shared" ca="1" si="77"/>
        <v>3.6567819670249331E-10</v>
      </c>
    </row>
    <row r="65" spans="1:73">
      <c r="A65" s="5">
        <f t="shared" ca="1" si="78"/>
        <v>117</v>
      </c>
      <c r="B65" s="6">
        <v>104</v>
      </c>
      <c r="C65" s="5">
        <v>1</v>
      </c>
      <c r="D65" s="6">
        <f t="array" aca="1" ref="D65:H65" ca="1">OFFSET(iris!$A$1,Solver!$B65,0,1,5)</f>
        <v>6.3</v>
      </c>
      <c r="E65" s="6">
        <f ca="1"/>
        <v>2.9</v>
      </c>
      <c r="F65" s="6">
        <f ca="1"/>
        <v>5.6</v>
      </c>
      <c r="G65" s="7">
        <f ca="1"/>
        <v>1.8</v>
      </c>
      <c r="H65" s="11" t="str">
        <f ca="1"/>
        <v>Virginica</v>
      </c>
      <c r="I65" s="5">
        <f t="shared" ca="1" si="57"/>
        <v>7.2</v>
      </c>
      <c r="J65" s="7">
        <f t="shared" ca="1" si="32"/>
        <v>7.3999999999999995</v>
      </c>
      <c r="K65" s="11">
        <v>0</v>
      </c>
      <c r="L65" s="12">
        <v>0</v>
      </c>
      <c r="M65" s="12">
        <v>1</v>
      </c>
      <c r="N65" s="13"/>
      <c r="O65" s="6">
        <f ca="1"/>
        <v>-0.87363056931420413</v>
      </c>
      <c r="P65" s="6">
        <f ca="1"/>
        <v>4.8863280334767403</v>
      </c>
      <c r="Q65" s="5">
        <f t="shared" ca="1" si="33"/>
        <v>0.29449941801379209</v>
      </c>
      <c r="R65" s="7">
        <f t="shared" ca="1" si="33"/>
        <v>0.99250747013906071</v>
      </c>
      <c r="S65" s="6"/>
      <c r="T65" s="11">
        <f t="shared" ca="1" si="34"/>
        <v>0.20776951080332984</v>
      </c>
      <c r="U65" s="92">
        <f t="shared" ca="1" si="35"/>
        <v>7.4363918572222191E-3</v>
      </c>
      <c r="V65" s="12"/>
      <c r="W65" s="11">
        <f t="shared" ca="1" si="36"/>
        <v>-5.3427888592789643E-5</v>
      </c>
      <c r="X65" s="13">
        <f t="shared" ca="1" si="63"/>
        <v>-1.5321663249975409E-6</v>
      </c>
      <c r="Y65" s="6"/>
      <c r="Z65" s="5">
        <f t="shared" ca="1" si="37"/>
        <v>-5.3427888592789643E-5</v>
      </c>
      <c r="AA65" s="6">
        <f t="shared" ca="1" si="38"/>
        <v>-3.3659569813457475E-4</v>
      </c>
      <c r="AB65" s="6">
        <f t="shared" ca="1" si="39"/>
        <v>-1.5494087691908997E-4</v>
      </c>
      <c r="AC65" s="6">
        <f t="shared" ca="1" si="40"/>
        <v>-2.9919617611962198E-4</v>
      </c>
      <c r="AD65" s="6">
        <f t="shared" ca="1" si="41"/>
        <v>-9.617019946702136E-5</v>
      </c>
      <c r="AE65" s="6">
        <f t="shared" ca="1" si="42"/>
        <v>-1.5321663249975409E-6</v>
      </c>
      <c r="AF65" s="6">
        <f t="shared" ca="1" si="43"/>
        <v>-9.6526478474845072E-6</v>
      </c>
      <c r="AG65" s="6">
        <f t="shared" ca="1" si="44"/>
        <v>-4.4432823424928681E-6</v>
      </c>
      <c r="AH65" s="6">
        <f t="shared" ca="1" si="45"/>
        <v>-8.5801314199862292E-6</v>
      </c>
      <c r="AI65" s="7">
        <f t="shared" ca="1" si="46"/>
        <v>-2.7578993849955735E-6</v>
      </c>
      <c r="AJ65" s="6"/>
      <c r="AK65" s="21">
        <v>1</v>
      </c>
      <c r="AL65" s="21">
        <f t="shared" ca="1" si="64"/>
        <v>0.29449941801379209</v>
      </c>
      <c r="AM65" s="27">
        <f t="shared" ca="1" si="65"/>
        <v>0.99250747013906071</v>
      </c>
      <c r="AN65" s="12"/>
      <c r="AO65" s="35">
        <f ca="1"/>
        <v>-10.774404488274056</v>
      </c>
      <c r="AP65" s="36">
        <f ca="1"/>
        <v>-5.6607655645231638</v>
      </c>
      <c r="AQ65" s="37">
        <f ca="1"/>
        <v>8.0760910526372438</v>
      </c>
      <c r="AR65" s="12"/>
      <c r="AS65" s="51">
        <f t="shared" ca="1" si="47"/>
        <v>2.0927940695484187E-5</v>
      </c>
      <c r="AT65" s="52">
        <f t="shared" ca="1" si="47"/>
        <v>3.4677844510372733E-3</v>
      </c>
      <c r="AU65" s="53">
        <f t="shared" ca="1" si="47"/>
        <v>0.99968921272660927</v>
      </c>
      <c r="AV65" s="12"/>
      <c r="AW65" s="79">
        <f t="shared" ca="1" si="66"/>
        <v>-2.0927940695484187E-5</v>
      </c>
      <c r="AX65" s="78">
        <f t="shared" ca="1" si="67"/>
        <v>-3.4677844510372733E-3</v>
      </c>
      <c r="AY65" s="80">
        <f t="shared" ca="1" si="68"/>
        <v>3.1078727339073353E-4</v>
      </c>
      <c r="AZ65" s="12"/>
      <c r="BA65" s="11">
        <f t="shared" ca="1" si="48"/>
        <v>2.0927502716782432E-5</v>
      </c>
      <c r="BB65" s="12">
        <f t="shared" ca="1" si="49"/>
        <v>3.4557589220384172E-3</v>
      </c>
      <c r="BC65" s="13">
        <f t="shared" ca="1" si="50"/>
        <v>3.1069068466156401E-4</v>
      </c>
      <c r="BD65" s="12"/>
      <c r="BE65" s="11">
        <f t="shared" ca="1" si="51"/>
        <v>-4.3796953576140697E-10</v>
      </c>
      <c r="BF65" s="12">
        <f t="shared" ca="1" si="52"/>
        <v>-1.1983827056378151E-5</v>
      </c>
      <c r="BG65" s="13">
        <f t="shared" ca="1" si="53"/>
        <v>9.6558710753867679E-8</v>
      </c>
      <c r="BH65" s="12"/>
      <c r="BI65" s="11">
        <f t="shared" ca="1" si="58"/>
        <v>-4.3796953576140697E-10</v>
      </c>
      <c r="BJ65" s="12">
        <f t="shared" ca="1" si="69"/>
        <v>-1.2898177338950504E-10</v>
      </c>
      <c r="BK65" s="12">
        <f t="shared" ca="1" si="70"/>
        <v>-4.3468803593653292E-10</v>
      </c>
      <c r="BL65" s="12">
        <f t="shared" ca="1" si="59"/>
        <v>-1.1983827056378151E-5</v>
      </c>
      <c r="BM65" s="12">
        <f t="shared" ca="1" si="71"/>
        <v>-3.5292300936813006E-6</v>
      </c>
      <c r="BN65" s="12">
        <f t="shared" ca="1" si="72"/>
        <v>-1.1894037874309906E-5</v>
      </c>
      <c r="BO65" s="12">
        <f t="shared" ca="1" si="60"/>
        <v>9.6558710753867679E-8</v>
      </c>
      <c r="BP65" s="12">
        <f t="shared" ca="1" si="73"/>
        <v>2.8436484121176119E-8</v>
      </c>
      <c r="BQ65" s="13">
        <f t="shared" ca="1" si="74"/>
        <v>9.5835241730210532E-8</v>
      </c>
      <c r="BR65" s="12"/>
      <c r="BS65" s="11">
        <f t="shared" ca="1" si="75"/>
        <v>4.3797870175370316E-10</v>
      </c>
      <c r="BT65" s="12">
        <f t="shared" ca="1" si="76"/>
        <v>1.2025528998855883E-5</v>
      </c>
      <c r="BU65" s="13">
        <f t="shared" ca="1" si="77"/>
        <v>9.6588729301646553E-8</v>
      </c>
    </row>
    <row r="66" spans="1:73">
      <c r="A66" s="5">
        <f t="shared" ca="1" si="78"/>
        <v>129</v>
      </c>
      <c r="B66" s="6">
        <v>122</v>
      </c>
      <c r="C66" s="5">
        <v>1</v>
      </c>
      <c r="D66" s="6">
        <f t="array" aca="1" ref="D66:H66" ca="1">OFFSET(iris!$A$1,Solver!$B66,0,1,5)</f>
        <v>5.6</v>
      </c>
      <c r="E66" s="6">
        <f ca="1"/>
        <v>2.8</v>
      </c>
      <c r="F66" s="6">
        <f ca="1"/>
        <v>4.9000000000000004</v>
      </c>
      <c r="G66" s="7">
        <f ca="1"/>
        <v>2</v>
      </c>
      <c r="H66" s="11" t="str">
        <f ca="1"/>
        <v>Virginica</v>
      </c>
      <c r="I66" s="5">
        <f t="shared" ca="1" si="57"/>
        <v>5.7</v>
      </c>
      <c r="J66" s="7">
        <f t="shared" ca="1" si="32"/>
        <v>6.9</v>
      </c>
      <c r="K66" s="11">
        <v>0</v>
      </c>
      <c r="L66" s="12">
        <v>0</v>
      </c>
      <c r="M66" s="12">
        <v>1</v>
      </c>
      <c r="N66" s="13"/>
      <c r="O66" s="6">
        <f ca="1"/>
        <v>-0.41022593291116571</v>
      </c>
      <c r="P66" s="6">
        <f ca="1"/>
        <v>3.1239255719046799</v>
      </c>
      <c r="Q66" s="5">
        <f t="shared" ca="1" si="33"/>
        <v>0.39885794791536189</v>
      </c>
      <c r="R66" s="7">
        <f t="shared" ca="1" si="33"/>
        <v>0.95786893374606086</v>
      </c>
      <c r="S66" s="6"/>
      <c r="T66" s="11">
        <f t="shared" ca="1" si="34"/>
        <v>0.23977028530010833</v>
      </c>
      <c r="U66" s="92">
        <f t="shared" ca="1" si="35"/>
        <v>4.0356039510245349E-2</v>
      </c>
      <c r="V66" s="12"/>
      <c r="W66" s="11">
        <f t="shared" ca="1" si="36"/>
        <v>-1.873292463082435E-3</v>
      </c>
      <c r="X66" s="13">
        <f t="shared" ca="1" si="63"/>
        <v>-1.8902030484111158E-4</v>
      </c>
      <c r="Y66" s="6"/>
      <c r="Z66" s="5">
        <f t="shared" ca="1" si="37"/>
        <v>-1.873292463082435E-3</v>
      </c>
      <c r="AA66" s="6">
        <f t="shared" ca="1" si="38"/>
        <v>-1.0490437793261635E-2</v>
      </c>
      <c r="AB66" s="6">
        <f t="shared" ca="1" si="39"/>
        <v>-5.2452188966308176E-3</v>
      </c>
      <c r="AC66" s="6">
        <f t="shared" ca="1" si="40"/>
        <v>-9.1791330691039317E-3</v>
      </c>
      <c r="AD66" s="6">
        <f t="shared" ca="1" si="41"/>
        <v>-3.7465849261648699E-3</v>
      </c>
      <c r="AE66" s="6">
        <f t="shared" ca="1" si="42"/>
        <v>-1.8902030484111158E-4</v>
      </c>
      <c r="AF66" s="6">
        <f t="shared" ca="1" si="43"/>
        <v>-1.0585137071102248E-3</v>
      </c>
      <c r="AG66" s="6">
        <f t="shared" ca="1" si="44"/>
        <v>-5.2925685355511242E-4</v>
      </c>
      <c r="AH66" s="6">
        <f t="shared" ca="1" si="45"/>
        <v>-9.2619949372144681E-4</v>
      </c>
      <c r="AI66" s="7">
        <f t="shared" ca="1" si="46"/>
        <v>-3.7804060968222317E-4</v>
      </c>
      <c r="AJ66" s="6"/>
      <c r="AK66" s="21">
        <v>1</v>
      </c>
      <c r="AL66" s="21">
        <f t="shared" ca="1" si="64"/>
        <v>0.39885794791536189</v>
      </c>
      <c r="AM66" s="27">
        <f t="shared" ca="1" si="65"/>
        <v>0.95786893374606086</v>
      </c>
      <c r="AN66" s="12"/>
      <c r="AO66" s="35">
        <f ca="1"/>
        <v>-9.4529728942502409</v>
      </c>
      <c r="AP66" s="36">
        <f ca="1"/>
        <v>-4.0436476131979404</v>
      </c>
      <c r="AQ66" s="37">
        <f ca="1"/>
        <v>4.8784647327379949</v>
      </c>
      <c r="AR66" s="12"/>
      <c r="AS66" s="51">
        <f t="shared" ca="1" si="47"/>
        <v>7.844982204701437E-5</v>
      </c>
      <c r="AT66" s="52">
        <f t="shared" ca="1" si="47"/>
        <v>1.7231277674902762E-2</v>
      </c>
      <c r="AU66" s="53">
        <f t="shared" ca="1" si="47"/>
        <v>0.99244876852016728</v>
      </c>
      <c r="AV66" s="12"/>
      <c r="AW66" s="79">
        <f t="shared" ca="1" si="66"/>
        <v>-7.844982204701437E-5</v>
      </c>
      <c r="AX66" s="78">
        <f t="shared" ca="1" si="67"/>
        <v>-1.7231277674902762E-2</v>
      </c>
      <c r="AY66" s="80">
        <f t="shared" ca="1" si="68"/>
        <v>7.5512314798327207E-3</v>
      </c>
      <c r="AZ66" s="12"/>
      <c r="BA66" s="11">
        <f t="shared" ca="1" si="48"/>
        <v>7.8443667672435156E-5</v>
      </c>
      <c r="BB66" s="12">
        <f t="shared" ca="1" si="49"/>
        <v>1.693436074459316E-2</v>
      </c>
      <c r="BC66" s="13">
        <f t="shared" ca="1" si="50"/>
        <v>7.4942103829707674E-3</v>
      </c>
      <c r="BD66" s="12"/>
      <c r="BE66" s="11">
        <f t="shared" ca="1" si="51"/>
        <v>-6.1538917696176721E-9</v>
      </c>
      <c r="BF66" s="12">
        <f t="shared" ca="1" si="52"/>
        <v>-2.9180067223705784E-4</v>
      </c>
      <c r="BG66" s="13">
        <f t="shared" ca="1" si="53"/>
        <v>5.6590517360378088E-5</v>
      </c>
      <c r="BH66" s="12"/>
      <c r="BI66" s="11">
        <f t="shared" ca="1" si="58"/>
        <v>-6.1538917696176721E-9</v>
      </c>
      <c r="BJ66" s="12">
        <f t="shared" ca="1" si="69"/>
        <v>-2.4545286429229398E-9</v>
      </c>
      <c r="BK66" s="12">
        <f t="shared" ca="1" si="70"/>
        <v>-5.8946217477523396E-9</v>
      </c>
      <c r="BL66" s="12">
        <f t="shared" ca="1" si="59"/>
        <v>-2.9180067223705784E-4</v>
      </c>
      <c r="BM66" s="12">
        <f t="shared" ca="1" si="71"/>
        <v>-1.16387017328796E-4</v>
      </c>
      <c r="BN66" s="12">
        <f t="shared" ca="1" si="72"/>
        <v>-2.795067987820944E-4</v>
      </c>
      <c r="BO66" s="12">
        <f t="shared" ca="1" si="60"/>
        <v>5.6590517360378088E-5</v>
      </c>
      <c r="BP66" s="12">
        <f t="shared" ca="1" si="73"/>
        <v>2.2571577625829066E-5</v>
      </c>
      <c r="BQ66" s="13">
        <f t="shared" ca="1" si="74"/>
        <v>5.4206298524123304E-5</v>
      </c>
      <c r="BR66" s="12"/>
      <c r="BS66" s="11">
        <f t="shared" ca="1" si="75"/>
        <v>6.1543745792082217E-9</v>
      </c>
      <c r="BT66" s="12">
        <f t="shared" ca="1" si="76"/>
        <v>2.9691693030960234E-4</v>
      </c>
      <c r="BU66" s="13">
        <f t="shared" ca="1" si="77"/>
        <v>5.702109686201666E-5</v>
      </c>
    </row>
    <row r="67" spans="1:73">
      <c r="A67" s="5">
        <f t="shared" ca="1" si="78"/>
        <v>124</v>
      </c>
      <c r="B67" s="6">
        <v>113</v>
      </c>
      <c r="C67" s="5">
        <v>1</v>
      </c>
      <c r="D67" s="6">
        <f t="array" aca="1" ref="D67:H67" ca="1">OFFSET(iris!$A$1,Solver!$B67,0,1,5)</f>
        <v>6.8</v>
      </c>
      <c r="E67" s="6">
        <f ca="1"/>
        <v>3</v>
      </c>
      <c r="F67" s="6">
        <f ca="1"/>
        <v>5.5</v>
      </c>
      <c r="G67" s="7">
        <f ca="1"/>
        <v>2.1</v>
      </c>
      <c r="H67" s="11" t="str">
        <f ca="1"/>
        <v>Virginica</v>
      </c>
      <c r="I67" s="5">
        <f t="shared" ca="1" si="57"/>
        <v>7.2000000000000011</v>
      </c>
      <c r="J67" s="7">
        <f t="shared" ca="1" si="32"/>
        <v>7.6</v>
      </c>
      <c r="K67" s="11">
        <v>0</v>
      </c>
      <c r="L67" s="12">
        <v>0</v>
      </c>
      <c r="M67" s="12">
        <v>1</v>
      </c>
      <c r="N67" s="13"/>
      <c r="O67" s="6">
        <f ca="1"/>
        <v>-0.81609536791227777</v>
      </c>
      <c r="P67" s="6">
        <f ca="1"/>
        <v>4.9234319721873625</v>
      </c>
      <c r="Q67" s="5">
        <f t="shared" ca="1" si="33"/>
        <v>0.3065931329442293</v>
      </c>
      <c r="R67" s="7">
        <f t="shared" ca="1" si="33"/>
        <v>0.99277840738584244</v>
      </c>
      <c r="S67" s="6"/>
      <c r="T67" s="11">
        <f t="shared" ca="1" si="34"/>
        <v>0.21259378377567145</v>
      </c>
      <c r="U67" s="92">
        <f t="shared" ca="1" si="35"/>
        <v>7.1694412142726642E-3</v>
      </c>
      <c r="V67" s="12"/>
      <c r="W67" s="11">
        <f t="shared" ca="1" si="36"/>
        <v>-9.2066301614858126E-5</v>
      </c>
      <c r="X67" s="13">
        <f t="shared" ca="1" si="63"/>
        <v>-2.4814789932740556E-6</v>
      </c>
      <c r="Y67" s="6"/>
      <c r="Z67" s="5">
        <f t="shared" ca="1" si="37"/>
        <v>-9.2066301614858126E-5</v>
      </c>
      <c r="AA67" s="6">
        <f t="shared" ca="1" si="38"/>
        <v>-6.2605085098103527E-4</v>
      </c>
      <c r="AB67" s="6">
        <f t="shared" ca="1" si="39"/>
        <v>-2.7619890484457439E-4</v>
      </c>
      <c r="AC67" s="6">
        <f t="shared" ca="1" si="40"/>
        <v>-5.0636465888171972E-4</v>
      </c>
      <c r="AD67" s="6">
        <f t="shared" ca="1" si="41"/>
        <v>-1.9333923339120206E-4</v>
      </c>
      <c r="AE67" s="6">
        <f t="shared" ca="1" si="42"/>
        <v>-2.4814789932740556E-6</v>
      </c>
      <c r="AF67" s="6">
        <f t="shared" ca="1" si="43"/>
        <v>-1.6874057154263579E-5</v>
      </c>
      <c r="AG67" s="6">
        <f t="shared" ca="1" si="44"/>
        <v>-7.4444369798221664E-6</v>
      </c>
      <c r="AH67" s="6">
        <f t="shared" ca="1" si="45"/>
        <v>-1.3648134463007307E-5</v>
      </c>
      <c r="AI67" s="7">
        <f t="shared" ca="1" si="46"/>
        <v>-5.211105885875517E-6</v>
      </c>
      <c r="AJ67" s="6"/>
      <c r="AK67" s="21">
        <v>1</v>
      </c>
      <c r="AL67" s="21">
        <f t="shared" ca="1" si="64"/>
        <v>0.3065931329442293</v>
      </c>
      <c r="AM67" s="27">
        <f t="shared" ca="1" si="65"/>
        <v>0.99277840738584244</v>
      </c>
      <c r="AN67" s="12"/>
      <c r="AO67" s="35">
        <f ca="1"/>
        <v>-10.67415708395661</v>
      </c>
      <c r="AP67" s="36">
        <f ca="1"/>
        <v>-5.3995459863270128</v>
      </c>
      <c r="AQ67" s="37">
        <f ca="1"/>
        <v>7.7318124121237304</v>
      </c>
      <c r="AR67" s="12"/>
      <c r="AS67" s="51">
        <f t="shared" ca="1" si="47"/>
        <v>2.3134623290258777E-5</v>
      </c>
      <c r="AT67" s="52">
        <f t="shared" ca="1" si="47"/>
        <v>4.4983058091196031E-3</v>
      </c>
      <c r="AU67" s="53">
        <f t="shared" ca="1" si="47"/>
        <v>0.99956154394346919</v>
      </c>
      <c r="AV67" s="12"/>
      <c r="AW67" s="79">
        <f t="shared" ca="1" si="66"/>
        <v>-2.3134623290258777E-5</v>
      </c>
      <c r="AX67" s="78">
        <f t="shared" ca="1" si="67"/>
        <v>-4.4983058091196031E-3</v>
      </c>
      <c r="AY67" s="80">
        <f t="shared" ca="1" si="68"/>
        <v>4.3845605653081154E-4</v>
      </c>
      <c r="AZ67" s="12"/>
      <c r="BA67" s="11">
        <f t="shared" ca="1" si="48"/>
        <v>2.3134088079463993E-5</v>
      </c>
      <c r="BB67" s="12">
        <f t="shared" ca="1" si="49"/>
        <v>4.478071053967244E-3</v>
      </c>
      <c r="BC67" s="13">
        <f t="shared" ca="1" si="50"/>
        <v>4.3826381281736006E-4</v>
      </c>
      <c r="BD67" s="12"/>
      <c r="BE67" s="11">
        <f t="shared" ca="1" si="51"/>
        <v>-5.3519841288206561E-10</v>
      </c>
      <c r="BF67" s="12">
        <f t="shared" ca="1" si="52"/>
        <v>-2.0143733035711199E-5</v>
      </c>
      <c r="BG67" s="13">
        <f t="shared" ca="1" si="53"/>
        <v>1.9215942308805743E-7</v>
      </c>
      <c r="BH67" s="12"/>
      <c r="BI67" s="11">
        <f t="shared" ca="1" si="58"/>
        <v>-5.3519841288206561E-10</v>
      </c>
      <c r="BJ67" s="12">
        <f t="shared" ca="1" si="69"/>
        <v>-1.6408815815229166E-10</v>
      </c>
      <c r="BK67" s="12">
        <f t="shared" ca="1" si="70"/>
        <v>-5.3133342797648765E-10</v>
      </c>
      <c r="BL67" s="12">
        <f t="shared" ca="1" si="59"/>
        <v>-2.0143733035711199E-5</v>
      </c>
      <c r="BM67" s="12">
        <f t="shared" ca="1" si="71"/>
        <v>-6.175930220610867E-6</v>
      </c>
      <c r="BN67" s="12">
        <f t="shared" ca="1" si="72"/>
        <v>-1.9998263201998947E-5</v>
      </c>
      <c r="BO67" s="12">
        <f t="shared" ca="1" si="60"/>
        <v>1.9215942308805743E-7</v>
      </c>
      <c r="BP67" s="12">
        <f t="shared" ca="1" si="73"/>
        <v>5.8914759549323195E-8</v>
      </c>
      <c r="BQ67" s="13">
        <f t="shared" ca="1" si="74"/>
        <v>1.9077172601754393E-7</v>
      </c>
      <c r="BR67" s="12"/>
      <c r="BS67" s="11">
        <f t="shared" ca="1" si="75"/>
        <v>5.3521079478218389E-10</v>
      </c>
      <c r="BT67" s="12">
        <f t="shared" ca="1" si="76"/>
        <v>2.0234755152359169E-5</v>
      </c>
      <c r="BU67" s="13">
        <f t="shared" ca="1" si="77"/>
        <v>1.9224371350855022E-7</v>
      </c>
    </row>
    <row r="68" spans="1:73">
      <c r="A68" s="5">
        <f t="shared" ca="1" si="78"/>
        <v>136</v>
      </c>
      <c r="B68" s="6">
        <v>125</v>
      </c>
      <c r="C68" s="5">
        <v>1</v>
      </c>
      <c r="D68" s="6">
        <f t="array" aca="1" ref="D68:H68" ca="1">OFFSET(iris!$A$1,Solver!$B68,0,1,5)</f>
        <v>6.7</v>
      </c>
      <c r="E68" s="6">
        <f ca="1"/>
        <v>3.3</v>
      </c>
      <c r="F68" s="6">
        <f ca="1"/>
        <v>5.7</v>
      </c>
      <c r="G68" s="7">
        <f ca="1"/>
        <v>2.1</v>
      </c>
      <c r="H68" s="11" t="str">
        <f ca="1"/>
        <v>Virginica</v>
      </c>
      <c r="I68" s="5">
        <f t="shared" ca="1" si="57"/>
        <v>7.0000000000000018</v>
      </c>
      <c r="J68" s="7">
        <f t="shared" ca="1" si="32"/>
        <v>7.8000000000000007</v>
      </c>
      <c r="K68" s="11">
        <v>0</v>
      </c>
      <c r="L68" s="12">
        <v>0</v>
      </c>
      <c r="M68" s="12">
        <v>1</v>
      </c>
      <c r="N68" s="13"/>
      <c r="O68" s="6">
        <f ca="1"/>
        <v>-0.91927726796896048</v>
      </c>
      <c r="P68" s="6">
        <f ca="1"/>
        <v>4.7852397770329862</v>
      </c>
      <c r="Q68" s="5">
        <f t="shared" ca="1" si="33"/>
        <v>0.28510517881619152</v>
      </c>
      <c r="R68" s="7">
        <f t="shared" ca="1" si="33"/>
        <v>0.99171705926106646</v>
      </c>
      <c r="S68" s="6"/>
      <c r="T68" s="11">
        <f t="shared" ca="1" si="34"/>
        <v>0.20382021582837898</v>
      </c>
      <c r="U68" s="92">
        <f t="shared" ca="1" si="35"/>
        <v>8.2143336316488035E-3</v>
      </c>
      <c r="V68" s="12"/>
      <c r="W68" s="11">
        <f t="shared" ca="1" si="36"/>
        <v>-3.4260785628126472E-5</v>
      </c>
      <c r="X68" s="13">
        <f t="shared" ca="1" si="63"/>
        <v>-1.1077906453285862E-6</v>
      </c>
      <c r="Y68" s="6"/>
      <c r="Z68" s="5">
        <f t="shared" ca="1" si="37"/>
        <v>-3.4260785628126472E-5</v>
      </c>
      <c r="AA68" s="6">
        <f t="shared" ca="1" si="38"/>
        <v>-2.2954726370844736E-4</v>
      </c>
      <c r="AB68" s="6">
        <f t="shared" ca="1" si="39"/>
        <v>-1.1306059257281736E-4</v>
      </c>
      <c r="AC68" s="6">
        <f t="shared" ca="1" si="40"/>
        <v>-1.9528647808032088E-4</v>
      </c>
      <c r="AD68" s="6">
        <f t="shared" ca="1" si="41"/>
        <v>-7.1947649819065589E-5</v>
      </c>
      <c r="AE68" s="6">
        <f t="shared" ca="1" si="42"/>
        <v>-1.1077906453285862E-6</v>
      </c>
      <c r="AF68" s="6">
        <f t="shared" ca="1" si="43"/>
        <v>-7.4221973237015275E-6</v>
      </c>
      <c r="AG68" s="6">
        <f t="shared" ca="1" si="44"/>
        <v>-3.6557091295843341E-6</v>
      </c>
      <c r="AH68" s="6">
        <f t="shared" ca="1" si="45"/>
        <v>-6.3144066783729409E-6</v>
      </c>
      <c r="AI68" s="7">
        <f t="shared" ca="1" si="46"/>
        <v>-2.3263603551900312E-6</v>
      </c>
      <c r="AJ68" s="6"/>
      <c r="AK68" s="21">
        <v>1</v>
      </c>
      <c r="AL68" s="21">
        <f t="shared" ca="1" si="64"/>
        <v>0.28510517881619152</v>
      </c>
      <c r="AM68" s="27">
        <f t="shared" ca="1" si="65"/>
        <v>0.99171705926106646</v>
      </c>
      <c r="AN68" s="12"/>
      <c r="AO68" s="35">
        <f ca="1"/>
        <v>-10.845153348168513</v>
      </c>
      <c r="AP68" s="36">
        <f ca="1"/>
        <v>-5.8737557853723956</v>
      </c>
      <c r="AQ68" s="37">
        <f ca="1"/>
        <v>8.3400841930420562</v>
      </c>
      <c r="AR68" s="12"/>
      <c r="AS68" s="51">
        <f t="shared" ca="1" si="47"/>
        <v>1.9498503345324231E-5</v>
      </c>
      <c r="AT68" s="52">
        <f t="shared" ca="1" si="47"/>
        <v>2.8044043110359291E-3</v>
      </c>
      <c r="AU68" s="53">
        <f t="shared" ca="1" si="47"/>
        <v>0.9997613047482129</v>
      </c>
      <c r="AV68" s="12"/>
      <c r="AW68" s="79">
        <f t="shared" ca="1" si="66"/>
        <v>-1.9498503345324231E-5</v>
      </c>
      <c r="AX68" s="78">
        <f t="shared" ca="1" si="67"/>
        <v>-2.8044043110359291E-3</v>
      </c>
      <c r="AY68" s="80">
        <f t="shared" ca="1" si="68"/>
        <v>2.3869525178710216E-4</v>
      </c>
      <c r="AZ68" s="12"/>
      <c r="BA68" s="11">
        <f t="shared" ca="1" si="48"/>
        <v>1.9498123153691521E-5</v>
      </c>
      <c r="BB68" s="12">
        <f t="shared" ca="1" si="49"/>
        <v>2.7965396274961724E-3</v>
      </c>
      <c r="BC68" s="13">
        <f t="shared" ca="1" si="50"/>
        <v>2.3863827636383332E-4</v>
      </c>
      <c r="BD68" s="12"/>
      <c r="BE68" s="11">
        <f t="shared" ca="1" si="51"/>
        <v>-3.8018421953979797E-10</v>
      </c>
      <c r="BF68" s="12">
        <f t="shared" ca="1" si="52"/>
        <v>-7.8426277873330781E-6</v>
      </c>
      <c r="BG68" s="13">
        <f t="shared" ca="1" si="53"/>
        <v>5.6961823462705264E-8</v>
      </c>
      <c r="BH68" s="12"/>
      <c r="BI68" s="11">
        <f t="shared" ca="1" si="58"/>
        <v>-3.8018421953979797E-10</v>
      </c>
      <c r="BJ68" s="12">
        <f t="shared" ca="1" si="69"/>
        <v>-1.0839248989498831E-10</v>
      </c>
      <c r="BK68" s="12">
        <f t="shared" ca="1" si="70"/>
        <v>-3.7703517617947212E-10</v>
      </c>
      <c r="BL68" s="12">
        <f t="shared" ca="1" si="59"/>
        <v>-7.8426277873330781E-6</v>
      </c>
      <c r="BM68" s="12">
        <f t="shared" ca="1" si="71"/>
        <v>-2.2359737976964296E-6</v>
      </c>
      <c r="BN68" s="12">
        <f t="shared" ca="1" si="72"/>
        <v>-7.7776677661330844E-6</v>
      </c>
      <c r="BO68" s="12">
        <f t="shared" ca="1" si="60"/>
        <v>5.6961823462705264E-8</v>
      </c>
      <c r="BP68" s="12">
        <f t="shared" ca="1" si="73"/>
        <v>1.6240110864030917E-8</v>
      </c>
      <c r="BQ68" s="13">
        <f t="shared" ca="1" si="74"/>
        <v>5.6490012054582084E-8</v>
      </c>
      <c r="BR68" s="12"/>
      <c r="BS68" s="11">
        <f t="shared" ca="1" si="75"/>
        <v>3.801916327076202E-10</v>
      </c>
      <c r="BT68" s="12">
        <f t="shared" ca="1" si="76"/>
        <v>7.8646835397569052E-6</v>
      </c>
      <c r="BU68" s="13">
        <f t="shared" ca="1" si="77"/>
        <v>5.6975423225708093E-8</v>
      </c>
    </row>
    <row r="69" spans="1:73">
      <c r="A69" s="5">
        <f t="shared" ca="1" si="78"/>
        <v>122</v>
      </c>
      <c r="B69" s="6">
        <v>127</v>
      </c>
      <c r="C69" s="5">
        <v>1</v>
      </c>
      <c r="D69" s="6">
        <f t="array" aca="1" ref="D69:H69" ca="1">OFFSET(iris!$A$1,Solver!$B69,0,1,5)</f>
        <v>6.2</v>
      </c>
      <c r="E69" s="6">
        <f ca="1"/>
        <v>2.8</v>
      </c>
      <c r="F69" s="6">
        <f ca="1"/>
        <v>4.8</v>
      </c>
      <c r="G69" s="7">
        <f ca="1"/>
        <v>1.8</v>
      </c>
      <c r="H69" s="11" t="str">
        <f ca="1"/>
        <v>Virginica</v>
      </c>
      <c r="I69" s="5">
        <f t="shared" ca="1" si="57"/>
        <v>6.3999999999999995</v>
      </c>
      <c r="J69" s="7">
        <f t="shared" ca="1" si="32"/>
        <v>6.6</v>
      </c>
      <c r="K69" s="11">
        <v>0</v>
      </c>
      <c r="L69" s="12">
        <v>0</v>
      </c>
      <c r="M69" s="12">
        <v>1</v>
      </c>
      <c r="N69" s="13"/>
      <c r="O69" s="6">
        <f ca="1"/>
        <v>0.18862229401319475</v>
      </c>
      <c r="P69" s="6">
        <f ca="1"/>
        <v>3.7770512615785901</v>
      </c>
      <c r="Q69" s="5">
        <f t="shared" ca="1" si="33"/>
        <v>0.5470162592702954</v>
      </c>
      <c r="R69" s="7">
        <f t="shared" ca="1" si="33"/>
        <v>0.9776221422607726</v>
      </c>
      <c r="S69" s="6"/>
      <c r="T69" s="11">
        <f t="shared" ca="1" si="34"/>
        <v>0.24778947136422835</v>
      </c>
      <c r="U69" s="92">
        <f t="shared" ca="1" si="35"/>
        <v>2.1877089222230334E-2</v>
      </c>
      <c r="V69" s="12"/>
      <c r="W69" s="11">
        <f t="shared" ca="1" si="36"/>
        <v>-0.93225745384632375</v>
      </c>
      <c r="X69" s="13">
        <f t="shared" ca="1" si="63"/>
        <v>-2.2459951907616793E-2</v>
      </c>
      <c r="Y69" s="6"/>
      <c r="Z69" s="5">
        <f t="shared" ca="1" si="37"/>
        <v>-0.93225745384632375</v>
      </c>
      <c r="AA69" s="6">
        <f t="shared" ca="1" si="38"/>
        <v>-5.7799962138472072</v>
      </c>
      <c r="AB69" s="6">
        <f t="shared" ca="1" si="39"/>
        <v>-2.6103208707697063</v>
      </c>
      <c r="AC69" s="6">
        <f t="shared" ca="1" si="40"/>
        <v>-4.4748357784623538</v>
      </c>
      <c r="AD69" s="6">
        <f t="shared" ca="1" si="41"/>
        <v>-1.6780634169233828</v>
      </c>
      <c r="AE69" s="6">
        <f t="shared" ca="1" si="42"/>
        <v>-2.2459951907616793E-2</v>
      </c>
      <c r="AF69" s="6">
        <f t="shared" ca="1" si="43"/>
        <v>-0.13925170182722413</v>
      </c>
      <c r="AG69" s="6">
        <f t="shared" ca="1" si="44"/>
        <v>-6.2887865341327023E-2</v>
      </c>
      <c r="AH69" s="6">
        <f t="shared" ca="1" si="45"/>
        <v>-0.10780776915656061</v>
      </c>
      <c r="AI69" s="7">
        <f t="shared" ca="1" si="46"/>
        <v>-4.042791343371023E-2</v>
      </c>
      <c r="AJ69" s="6"/>
      <c r="AK69" s="21">
        <v>1</v>
      </c>
      <c r="AL69" s="21">
        <f t="shared" ca="1" si="64"/>
        <v>0.5470162592702954</v>
      </c>
      <c r="AM69" s="27">
        <f t="shared" ca="1" si="65"/>
        <v>0.9776221422607726</v>
      </c>
      <c r="AN69" s="12"/>
      <c r="AO69" s="35">
        <f ca="1"/>
        <v>-8.4274910335811413</v>
      </c>
      <c r="AP69" s="36">
        <f ca="1"/>
        <v>-0.55989098676250038</v>
      </c>
      <c r="AQ69" s="37">
        <f ca="1"/>
        <v>0.76088854108550752</v>
      </c>
      <c r="AR69" s="12"/>
      <c r="AS69" s="51">
        <f t="shared" ca="1" si="47"/>
        <v>2.1872183849059657E-4</v>
      </c>
      <c r="AT69" s="52">
        <f t="shared" ca="1" si="47"/>
        <v>0.36357268365328343</v>
      </c>
      <c r="AU69" s="53">
        <f t="shared" ca="1" si="47"/>
        <v>0.68154661458203536</v>
      </c>
      <c r="AV69" s="12"/>
      <c r="AW69" s="79">
        <f t="shared" ca="1" si="66"/>
        <v>-2.1872183849059657E-4</v>
      </c>
      <c r="AX69" s="78">
        <f t="shared" ca="1" si="67"/>
        <v>-0.36357268365328343</v>
      </c>
      <c r="AY69" s="80">
        <f t="shared" ca="1" si="68"/>
        <v>0.31845338541796464</v>
      </c>
      <c r="AZ69" s="12"/>
      <c r="BA69" s="11">
        <f t="shared" ca="1" si="48"/>
        <v>2.1867399924796384E-4</v>
      </c>
      <c r="BB69" s="12">
        <f t="shared" ca="1" si="49"/>
        <v>0.23138758735443293</v>
      </c>
      <c r="BC69" s="13">
        <f t="shared" ca="1" si="50"/>
        <v>0.21704082673380193</v>
      </c>
      <c r="BD69" s="12"/>
      <c r="BE69" s="11">
        <f t="shared" ca="1" si="51"/>
        <v>-4.7828779145605986E-8</v>
      </c>
      <c r="BF69" s="12">
        <f t="shared" ca="1" si="52"/>
        <v>-8.4126206098509737E-2</v>
      </c>
      <c r="BG69" s="13">
        <f t="shared" ca="1" si="53"/>
        <v>6.9117386047293103E-2</v>
      </c>
      <c r="BH69" s="12"/>
      <c r="BI69" s="11">
        <f t="shared" ca="1" si="58"/>
        <v>-4.7828779145605986E-8</v>
      </c>
      <c r="BJ69" s="12">
        <f t="shared" ca="1" si="69"/>
        <v>-2.6163119853694503E-8</v>
      </c>
      <c r="BK69" s="12">
        <f t="shared" ca="1" si="70"/>
        <v>-4.6758473530044687E-8</v>
      </c>
      <c r="BL69" s="12">
        <f t="shared" ca="1" si="59"/>
        <v>-8.4126206098509737E-2</v>
      </c>
      <c r="BM69" s="12">
        <f t="shared" ca="1" si="71"/>
        <v>-4.6018402566608711E-2</v>
      </c>
      <c r="BN69" s="12">
        <f t="shared" ca="1" si="72"/>
        <v>-8.2243641826296357E-2</v>
      </c>
      <c r="BO69" s="12">
        <f t="shared" ca="1" si="60"/>
        <v>6.9117386047293103E-2</v>
      </c>
      <c r="BP69" s="12">
        <f t="shared" ca="1" si="73"/>
        <v>3.7808333966131182E-2</v>
      </c>
      <c r="BQ69" s="13">
        <f t="shared" ca="1" si="74"/>
        <v>6.7570687015019518E-2</v>
      </c>
      <c r="BR69" s="12"/>
      <c r="BS69" s="11">
        <f t="shared" ca="1" si="75"/>
        <v>4.7839242632706613E-8</v>
      </c>
      <c r="BT69" s="12">
        <f t="shared" ca="1" si="76"/>
        <v>0.1321850962988505</v>
      </c>
      <c r="BU69" s="13">
        <f t="shared" ca="1" si="77"/>
        <v>0.10141255868416274</v>
      </c>
    </row>
    <row r="70" spans="1:73">
      <c r="A70" s="5">
        <f t="shared" ca="1" si="78"/>
        <v>107</v>
      </c>
      <c r="B70" s="6">
        <v>119</v>
      </c>
      <c r="C70" s="5">
        <v>1</v>
      </c>
      <c r="D70" s="6">
        <f t="array" aca="1" ref="D70:H70" ca="1">OFFSET(iris!$A$1,Solver!$B70,0,1,5)</f>
        <v>7.7</v>
      </c>
      <c r="E70" s="6">
        <f ca="1"/>
        <v>2.6</v>
      </c>
      <c r="F70" s="6">
        <f ca="1"/>
        <v>6.9</v>
      </c>
      <c r="G70" s="7">
        <f ca="1"/>
        <v>2.2999999999999998</v>
      </c>
      <c r="H70" s="11" t="str">
        <f ca="1"/>
        <v>Virginica</v>
      </c>
      <c r="I70" s="5">
        <f t="shared" ca="1" si="57"/>
        <v>9.6999999999999993</v>
      </c>
      <c r="J70" s="7">
        <f t="shared" ca="1" si="32"/>
        <v>9.1999999999999993</v>
      </c>
      <c r="K70" s="11">
        <v>0</v>
      </c>
      <c r="L70" s="12">
        <v>0</v>
      </c>
      <c r="M70" s="12">
        <v>1</v>
      </c>
      <c r="N70" s="13"/>
      <c r="O70" s="6">
        <f ca="1"/>
        <v>-3.0768087782007991</v>
      </c>
      <c r="P70" s="6">
        <f ca="1"/>
        <v>8.0560144286887194</v>
      </c>
      <c r="Q70" s="5">
        <f t="shared" ca="1" si="33"/>
        <v>4.4074071057720002E-2</v>
      </c>
      <c r="R70" s="7">
        <f t="shared" ca="1" si="33"/>
        <v>0.99968291210995786</v>
      </c>
      <c r="S70" s="6"/>
      <c r="T70" s="11">
        <f t="shared" ca="1" si="34"/>
        <v>4.2131547318119043E-2</v>
      </c>
      <c r="U70" s="92">
        <f t="shared" ca="1" si="35"/>
        <v>3.1698734531214283E-4</v>
      </c>
      <c r="V70" s="12"/>
      <c r="W70" s="11">
        <f t="shared" ca="1" si="36"/>
        <v>-3.3844176653418416E-10</v>
      </c>
      <c r="X70" s="13">
        <f t="shared" ca="1" si="63"/>
        <v>-2.0371555159988678E-12</v>
      </c>
      <c r="Y70" s="6"/>
      <c r="Z70" s="5">
        <f t="shared" ca="1" si="37"/>
        <v>-3.3844176653418416E-10</v>
      </c>
      <c r="AA70" s="6">
        <f t="shared" ca="1" si="38"/>
        <v>-2.606001602313218E-9</v>
      </c>
      <c r="AB70" s="6">
        <f t="shared" ca="1" si="39"/>
        <v>-8.7994859298887887E-10</v>
      </c>
      <c r="AC70" s="6">
        <f t="shared" ca="1" si="40"/>
        <v>-2.3352481890858709E-9</v>
      </c>
      <c r="AD70" s="6">
        <f t="shared" ca="1" si="41"/>
        <v>-7.7841606302862349E-10</v>
      </c>
      <c r="AE70" s="6">
        <f t="shared" ca="1" si="42"/>
        <v>-2.0371555159988678E-12</v>
      </c>
      <c r="AF70" s="6">
        <f t="shared" ca="1" si="43"/>
        <v>-1.5686097473191282E-11</v>
      </c>
      <c r="AG70" s="6">
        <f t="shared" ca="1" si="44"/>
        <v>-5.2966043415970566E-12</v>
      </c>
      <c r="AH70" s="6">
        <f t="shared" ca="1" si="45"/>
        <v>-1.4056373060392188E-11</v>
      </c>
      <c r="AI70" s="7">
        <f t="shared" ca="1" si="46"/>
        <v>-4.6854576867973957E-12</v>
      </c>
      <c r="AJ70" s="6"/>
      <c r="AK70" s="21">
        <v>1</v>
      </c>
      <c r="AL70" s="21">
        <f t="shared" ca="1" si="64"/>
        <v>4.4074071057720002E-2</v>
      </c>
      <c r="AM70" s="27">
        <f t="shared" ca="1" si="65"/>
        <v>0.99968291210995786</v>
      </c>
      <c r="AN70" s="12"/>
      <c r="AO70" s="35">
        <f ca="1"/>
        <v>-13.008336878233706</v>
      </c>
      <c r="AP70" s="36">
        <f ca="1"/>
        <v>-10.850308991149131</v>
      </c>
      <c r="AQ70" s="37">
        <f ca="1"/>
        <v>15.284482002396381</v>
      </c>
      <c r="AR70" s="12"/>
      <c r="AS70" s="51">
        <f t="shared" ca="1" si="47"/>
        <v>2.2415586239625507E-6</v>
      </c>
      <c r="AT70" s="52">
        <f t="shared" ca="1" si="47"/>
        <v>1.9398236665171055E-5</v>
      </c>
      <c r="AU70" s="53">
        <f t="shared" ca="1" si="47"/>
        <v>0.99999976983795491</v>
      </c>
      <c r="AV70" s="12"/>
      <c r="AW70" s="79">
        <f t="shared" ca="1" si="66"/>
        <v>-2.2415586239625507E-6</v>
      </c>
      <c r="AX70" s="78">
        <f t="shared" ca="1" si="67"/>
        <v>-1.9398236665171055E-5</v>
      </c>
      <c r="AY70" s="80">
        <f t="shared" ca="1" si="68"/>
        <v>2.3016204508952143E-7</v>
      </c>
      <c r="AZ70" s="12"/>
      <c r="BA70" s="11">
        <f t="shared" ca="1" si="48"/>
        <v>2.2415535993774859E-6</v>
      </c>
      <c r="BB70" s="12">
        <f t="shared" ca="1" si="49"/>
        <v>1.9397860373585335E-5</v>
      </c>
      <c r="BC70" s="13">
        <f t="shared" ca="1" si="50"/>
        <v>2.3016199203941458E-7</v>
      </c>
      <c r="BD70" s="12"/>
      <c r="BE70" s="11">
        <f t="shared" ca="1" si="51"/>
        <v>-5.0245738017588998E-12</v>
      </c>
      <c r="BF70" s="12">
        <f t="shared" ca="1" si="52"/>
        <v>-3.7628428632475175E-10</v>
      </c>
      <c r="BG70" s="13">
        <f t="shared" ca="1" si="53"/>
        <v>5.297455478966981E-14</v>
      </c>
      <c r="BH70" s="12"/>
      <c r="BI70" s="11">
        <f t="shared" ca="1" si="58"/>
        <v>-5.0245738017588998E-12</v>
      </c>
      <c r="BJ70" s="12">
        <f t="shared" ca="1" si="69"/>
        <v>-2.2145342277348009E-13</v>
      </c>
      <c r="BK70" s="12">
        <f t="shared" ca="1" si="70"/>
        <v>-5.0229805702537394E-12</v>
      </c>
      <c r="BL70" s="12">
        <f t="shared" ca="1" si="59"/>
        <v>-3.7628428632475175E-10</v>
      </c>
      <c r="BM70" s="12">
        <f t="shared" ca="1" si="71"/>
        <v>-1.6584380373380566E-11</v>
      </c>
      <c r="BN70" s="12">
        <f t="shared" ca="1" si="72"/>
        <v>-3.7616497113434502E-10</v>
      </c>
      <c r="BO70" s="12">
        <f t="shared" ca="1" si="60"/>
        <v>5.297455478966981E-14</v>
      </c>
      <c r="BP70" s="12">
        <f t="shared" ca="1" si="73"/>
        <v>2.3348042920509887E-15</v>
      </c>
      <c r="BQ70" s="13">
        <f t="shared" ca="1" si="74"/>
        <v>5.2957757199865631E-14</v>
      </c>
      <c r="BR70" s="12"/>
      <c r="BS70" s="11">
        <f t="shared" ca="1" si="75"/>
        <v>5.0245850646608834E-12</v>
      </c>
      <c r="BT70" s="12">
        <f t="shared" ca="1" si="76"/>
        <v>3.7629158571798665E-10</v>
      </c>
      <c r="BU70" s="13">
        <f t="shared" ca="1" si="77"/>
        <v>5.2974566999790894E-14</v>
      </c>
    </row>
    <row r="71" spans="1:73">
      <c r="A71" s="5">
        <f t="shared" ca="1" si="78"/>
        <v>125</v>
      </c>
      <c r="B71" s="6">
        <v>116</v>
      </c>
      <c r="C71" s="5">
        <v>1</v>
      </c>
      <c r="D71" s="6">
        <f t="array" aca="1" ref="D71:H71" ca="1">OFFSET(iris!$A$1,Solver!$B71,0,1,5)</f>
        <v>6.4</v>
      </c>
      <c r="E71" s="6">
        <f ca="1"/>
        <v>3.2</v>
      </c>
      <c r="F71" s="6">
        <f ca="1"/>
        <v>5.3</v>
      </c>
      <c r="G71" s="7">
        <f ca="1"/>
        <v>2.2999999999999998</v>
      </c>
      <c r="H71" s="11" t="str">
        <f ca="1"/>
        <v>Virginica</v>
      </c>
      <c r="I71" s="5">
        <f t="shared" ca="1" si="57"/>
        <v>6.2</v>
      </c>
      <c r="J71" s="7">
        <f t="shared" ca="1" si="32"/>
        <v>7.6</v>
      </c>
      <c r="K71" s="11">
        <v>0</v>
      </c>
      <c r="L71" s="12">
        <v>0</v>
      </c>
      <c r="M71" s="12">
        <v>1</v>
      </c>
      <c r="N71" s="13"/>
      <c r="O71" s="6">
        <f ca="1"/>
        <v>-0.74976629344140955</v>
      </c>
      <c r="P71" s="6">
        <f ca="1"/>
        <v>3.8573465126539999</v>
      </c>
      <c r="Q71" s="5">
        <f t="shared" ca="1" si="33"/>
        <v>0.32087222644602387</v>
      </c>
      <c r="R71" s="7">
        <f t="shared" ca="1" si="33"/>
        <v>0.97931301399673176</v>
      </c>
      <c r="S71" s="6"/>
      <c r="T71" s="11">
        <f t="shared" ca="1" si="34"/>
        <v>0.21791324074159546</v>
      </c>
      <c r="U71" s="92">
        <f t="shared" ca="1" si="35"/>
        <v>2.0259034613368834E-2</v>
      </c>
      <c r="V71" s="12"/>
      <c r="W71" s="11">
        <f t="shared" ca="1" si="36"/>
        <v>-1.1043853167041814E-4</v>
      </c>
      <c r="X71" s="13">
        <f t="shared" ca="1" si="63"/>
        <v>-8.0346870117045086E-6</v>
      </c>
      <c r="Y71" s="6"/>
      <c r="Z71" s="5">
        <f t="shared" ca="1" si="37"/>
        <v>-1.1043853167041814E-4</v>
      </c>
      <c r="AA71" s="6">
        <f t="shared" ca="1" si="38"/>
        <v>-7.0680660269067616E-4</v>
      </c>
      <c r="AB71" s="6">
        <f t="shared" ca="1" si="39"/>
        <v>-3.5340330134533808E-4</v>
      </c>
      <c r="AC71" s="6">
        <f t="shared" ca="1" si="40"/>
        <v>-5.8532421785321617E-4</v>
      </c>
      <c r="AD71" s="6">
        <f t="shared" ca="1" si="41"/>
        <v>-2.5400862284196172E-4</v>
      </c>
      <c r="AE71" s="6">
        <f t="shared" ca="1" si="42"/>
        <v>-8.0346870117045086E-6</v>
      </c>
      <c r="AF71" s="6">
        <f t="shared" ca="1" si="43"/>
        <v>-5.1421996874908855E-5</v>
      </c>
      <c r="AG71" s="6">
        <f t="shared" ca="1" si="44"/>
        <v>-2.5710998437454427E-5</v>
      </c>
      <c r="AH71" s="6">
        <f t="shared" ca="1" si="45"/>
        <v>-4.2583841162033895E-5</v>
      </c>
      <c r="AI71" s="7">
        <f t="shared" ca="1" si="46"/>
        <v>-1.847978012692037E-5</v>
      </c>
      <c r="AJ71" s="6"/>
      <c r="AK71" s="21">
        <v>1</v>
      </c>
      <c r="AL71" s="21">
        <f t="shared" ca="1" si="64"/>
        <v>0.32087222644602387</v>
      </c>
      <c r="AM71" s="27">
        <f t="shared" ca="1" si="65"/>
        <v>0.97931301399673176</v>
      </c>
      <c r="AN71" s="12"/>
      <c r="AO71" s="35">
        <f ca="1"/>
        <v>-10.385688481654604</v>
      </c>
      <c r="AP71" s="36">
        <f ca="1"/>
        <v>-5.3286923252318026</v>
      </c>
      <c r="AQ71" s="37">
        <f ca="1"/>
        <v>7.2408969476138365</v>
      </c>
      <c r="AR71" s="12"/>
      <c r="AS71" s="51">
        <f t="shared" ca="1" si="47"/>
        <v>3.0870196553698984E-5</v>
      </c>
      <c r="AT71" s="52">
        <f t="shared" ca="1" si="47"/>
        <v>4.826995722218801E-3</v>
      </c>
      <c r="AU71" s="53">
        <f t="shared" ca="1" si="47"/>
        <v>0.99928384458864172</v>
      </c>
      <c r="AV71" s="12"/>
      <c r="AW71" s="79">
        <f t="shared" ca="1" si="66"/>
        <v>-3.0870196553698984E-5</v>
      </c>
      <c r="AX71" s="78">
        <f t="shared" ca="1" si="67"/>
        <v>-4.826995722218801E-3</v>
      </c>
      <c r="AY71" s="80">
        <f t="shared" ca="1" si="68"/>
        <v>7.1615541135827687E-4</v>
      </c>
      <c r="AZ71" s="12"/>
      <c r="BA71" s="11">
        <f t="shared" ca="1" si="48"/>
        <v>3.0869243584663716E-5</v>
      </c>
      <c r="BB71" s="12">
        <f t="shared" ca="1" si="49"/>
        <v>4.8036958345164821E-3</v>
      </c>
      <c r="BC71" s="13">
        <f t="shared" ca="1" si="50"/>
        <v>7.1564253278506547E-4</v>
      </c>
      <c r="BD71" s="12"/>
      <c r="BE71" s="11">
        <f t="shared" ca="1" si="51"/>
        <v>-9.5293961692258039E-10</v>
      </c>
      <c r="BF71" s="12">
        <f t="shared" ca="1" si="52"/>
        <v>-2.3187419244051334E-5</v>
      </c>
      <c r="BG71" s="13">
        <f t="shared" ca="1" si="53"/>
        <v>5.1251127245216766E-7</v>
      </c>
      <c r="BH71" s="12"/>
      <c r="BI71" s="11">
        <f t="shared" ca="1" si="58"/>
        <v>-9.5293961692258039E-10</v>
      </c>
      <c r="BJ71" s="12">
        <f t="shared" ca="1" si="69"/>
        <v>-3.0577185655056946E-10</v>
      </c>
      <c r="BK71" s="12">
        <f t="shared" ca="1" si="70"/>
        <v>-9.3322616840534322E-10</v>
      </c>
      <c r="BL71" s="12">
        <f t="shared" ca="1" si="59"/>
        <v>-2.3187419244051334E-5</v>
      </c>
      <c r="BM71" s="12">
        <f t="shared" ca="1" si="71"/>
        <v>-7.4401988383761315E-6</v>
      </c>
      <c r="BN71" s="12">
        <f t="shared" ca="1" si="72"/>
        <v>-2.2707741426697731E-5</v>
      </c>
      <c r="BO71" s="12">
        <f t="shared" ca="1" si="60"/>
        <v>5.1251127245216766E-7</v>
      </c>
      <c r="BP71" s="12">
        <f t="shared" ca="1" si="73"/>
        <v>1.6445063307041177E-7</v>
      </c>
      <c r="BQ71" s="13">
        <f t="shared" ca="1" si="74"/>
        <v>5.0190895893243251E-7</v>
      </c>
      <c r="BR71" s="12"/>
      <c r="BS71" s="11">
        <f t="shared" ca="1" si="75"/>
        <v>9.5296903526400856E-10</v>
      </c>
      <c r="BT71" s="12">
        <f t="shared" ca="1" si="76"/>
        <v>2.3299887702318603E-5</v>
      </c>
      <c r="BU71" s="13">
        <f t="shared" ca="1" si="77"/>
        <v>5.1287857321774272E-7</v>
      </c>
    </row>
    <row r="72" spans="1:73">
      <c r="A72" s="5">
        <f t="shared" ca="1" si="78"/>
        <v>110</v>
      </c>
      <c r="B72" s="6">
        <v>127</v>
      </c>
      <c r="C72" s="5">
        <v>1</v>
      </c>
      <c r="D72" s="6">
        <f t="array" aca="1" ref="D72:H72" ca="1">OFFSET(iris!$A$1,Solver!$B72,0,1,5)</f>
        <v>6.2</v>
      </c>
      <c r="E72" s="6">
        <f ca="1"/>
        <v>2.8</v>
      </c>
      <c r="F72" s="6">
        <f ca="1"/>
        <v>4.8</v>
      </c>
      <c r="G72" s="7">
        <f ca="1"/>
        <v>1.8</v>
      </c>
      <c r="H72" s="11" t="str">
        <f ca="1"/>
        <v>Virginica</v>
      </c>
      <c r="I72" s="5">
        <f t="shared" ca="1" si="57"/>
        <v>6.3999999999999995</v>
      </c>
      <c r="J72" s="7">
        <f t="shared" ca="1" si="32"/>
        <v>6.6</v>
      </c>
      <c r="K72" s="11">
        <v>0</v>
      </c>
      <c r="L72" s="12">
        <v>0</v>
      </c>
      <c r="M72" s="12">
        <v>1</v>
      </c>
      <c r="N72" s="13"/>
      <c r="O72" s="6">
        <f ca="1"/>
        <v>0.18862229401319475</v>
      </c>
      <c r="P72" s="6">
        <f ca="1"/>
        <v>3.7770512615785901</v>
      </c>
      <c r="Q72" s="5">
        <f t="shared" ca="1" si="33"/>
        <v>0.5470162592702954</v>
      </c>
      <c r="R72" s="7">
        <f t="shared" ca="1" si="33"/>
        <v>0.9776221422607726</v>
      </c>
      <c r="S72" s="6"/>
      <c r="T72" s="11">
        <f t="shared" ca="1" si="34"/>
        <v>0.24778947136422835</v>
      </c>
      <c r="U72" s="92">
        <f t="shared" ca="1" si="35"/>
        <v>2.1877089222230334E-2</v>
      </c>
      <c r="V72" s="12"/>
      <c r="W72" s="11">
        <f t="shared" ca="1" si="36"/>
        <v>-0.93225745384632375</v>
      </c>
      <c r="X72" s="13">
        <f t="shared" ca="1" si="63"/>
        <v>-2.2459951907616793E-2</v>
      </c>
      <c r="Y72" s="6"/>
      <c r="Z72" s="5">
        <f t="shared" ca="1" si="37"/>
        <v>-0.93225745384632375</v>
      </c>
      <c r="AA72" s="6">
        <f t="shared" ca="1" si="38"/>
        <v>-5.7799962138472072</v>
      </c>
      <c r="AB72" s="6">
        <f t="shared" ca="1" si="39"/>
        <v>-2.6103208707697063</v>
      </c>
      <c r="AC72" s="6">
        <f t="shared" ca="1" si="40"/>
        <v>-4.4748357784623538</v>
      </c>
      <c r="AD72" s="6">
        <f t="shared" ca="1" si="41"/>
        <v>-1.6780634169233828</v>
      </c>
      <c r="AE72" s="6">
        <f t="shared" ca="1" si="42"/>
        <v>-2.2459951907616793E-2</v>
      </c>
      <c r="AF72" s="6">
        <f t="shared" ca="1" si="43"/>
        <v>-0.13925170182722413</v>
      </c>
      <c r="AG72" s="6">
        <f t="shared" ca="1" si="44"/>
        <v>-6.2887865341327023E-2</v>
      </c>
      <c r="AH72" s="6">
        <f t="shared" ca="1" si="45"/>
        <v>-0.10780776915656061</v>
      </c>
      <c r="AI72" s="7">
        <f t="shared" ca="1" si="46"/>
        <v>-4.042791343371023E-2</v>
      </c>
      <c r="AJ72" s="6"/>
      <c r="AK72" s="21">
        <v>1</v>
      </c>
      <c r="AL72" s="21">
        <f t="shared" ca="1" si="64"/>
        <v>0.5470162592702954</v>
      </c>
      <c r="AM72" s="27">
        <f t="shared" ca="1" si="65"/>
        <v>0.9776221422607726</v>
      </c>
      <c r="AN72" s="12"/>
      <c r="AO72" s="35">
        <f ca="1"/>
        <v>-8.4274910335811413</v>
      </c>
      <c r="AP72" s="36">
        <f ca="1"/>
        <v>-0.55989098676250038</v>
      </c>
      <c r="AQ72" s="37">
        <f ca="1"/>
        <v>0.76088854108550752</v>
      </c>
      <c r="AR72" s="12"/>
      <c r="AS72" s="51">
        <f t="shared" ca="1" si="47"/>
        <v>2.1872183849059657E-4</v>
      </c>
      <c r="AT72" s="52">
        <f t="shared" ca="1" si="47"/>
        <v>0.36357268365328343</v>
      </c>
      <c r="AU72" s="53">
        <f t="shared" ca="1" si="47"/>
        <v>0.68154661458203536</v>
      </c>
      <c r="AV72" s="12"/>
      <c r="AW72" s="79">
        <f t="shared" ca="1" si="66"/>
        <v>-2.1872183849059657E-4</v>
      </c>
      <c r="AX72" s="78">
        <f t="shared" ca="1" si="67"/>
        <v>-0.36357268365328343</v>
      </c>
      <c r="AY72" s="80">
        <f t="shared" ca="1" si="68"/>
        <v>0.31845338541796464</v>
      </c>
      <c r="AZ72" s="12"/>
      <c r="BA72" s="11">
        <f t="shared" ca="1" si="48"/>
        <v>2.1867399924796384E-4</v>
      </c>
      <c r="BB72" s="12">
        <f t="shared" ca="1" si="49"/>
        <v>0.23138758735443293</v>
      </c>
      <c r="BC72" s="13">
        <f t="shared" ca="1" si="50"/>
        <v>0.21704082673380193</v>
      </c>
      <c r="BD72" s="12"/>
      <c r="BE72" s="11">
        <f t="shared" ca="1" si="51"/>
        <v>-4.7828779145605986E-8</v>
      </c>
      <c r="BF72" s="12">
        <f t="shared" ca="1" si="52"/>
        <v>-8.4126206098509737E-2</v>
      </c>
      <c r="BG72" s="13">
        <f t="shared" ca="1" si="53"/>
        <v>6.9117386047293103E-2</v>
      </c>
      <c r="BH72" s="12"/>
      <c r="BI72" s="11">
        <f t="shared" ca="1" si="58"/>
        <v>-4.7828779145605986E-8</v>
      </c>
      <c r="BJ72" s="12">
        <f t="shared" ca="1" si="69"/>
        <v>-2.6163119853694503E-8</v>
      </c>
      <c r="BK72" s="12">
        <f t="shared" ca="1" si="70"/>
        <v>-4.6758473530044687E-8</v>
      </c>
      <c r="BL72" s="12">
        <f t="shared" ca="1" si="59"/>
        <v>-8.4126206098509737E-2</v>
      </c>
      <c r="BM72" s="12">
        <f t="shared" ca="1" si="71"/>
        <v>-4.6018402566608711E-2</v>
      </c>
      <c r="BN72" s="12">
        <f t="shared" ca="1" si="72"/>
        <v>-8.2243641826296357E-2</v>
      </c>
      <c r="BO72" s="12">
        <f t="shared" ca="1" si="60"/>
        <v>6.9117386047293103E-2</v>
      </c>
      <c r="BP72" s="12">
        <f t="shared" ca="1" si="73"/>
        <v>3.7808333966131182E-2</v>
      </c>
      <c r="BQ72" s="13">
        <f t="shared" ca="1" si="74"/>
        <v>6.7570687015019518E-2</v>
      </c>
      <c r="BR72" s="12"/>
      <c r="BS72" s="11">
        <f t="shared" ca="1" si="75"/>
        <v>4.7839242632706613E-8</v>
      </c>
      <c r="BT72" s="12">
        <f t="shared" ca="1" si="76"/>
        <v>0.1321850962988505</v>
      </c>
      <c r="BU72" s="13">
        <f t="shared" ca="1" si="77"/>
        <v>0.10141255868416274</v>
      </c>
    </row>
    <row r="73" spans="1:73">
      <c r="A73" s="5">
        <f t="shared" ca="1" si="78"/>
        <v>104</v>
      </c>
      <c r="B73" s="6">
        <v>146</v>
      </c>
      <c r="C73" s="5">
        <v>1</v>
      </c>
      <c r="D73" s="6">
        <f t="array" aca="1" ref="D73:H73" ca="1">OFFSET(iris!$A$1,Solver!$B73,0,1,5)</f>
        <v>6.7</v>
      </c>
      <c r="E73" s="6">
        <f ca="1"/>
        <v>3</v>
      </c>
      <c r="F73" s="6">
        <f ca="1"/>
        <v>5.2</v>
      </c>
      <c r="G73" s="7">
        <f ca="1"/>
        <v>2.2999999999999998</v>
      </c>
      <c r="H73" s="11" t="str">
        <f ca="1"/>
        <v>Virginica</v>
      </c>
      <c r="I73" s="5">
        <f t="shared" ca="1" si="57"/>
        <v>6.6000000000000005</v>
      </c>
      <c r="J73" s="7">
        <f t="shared" ca="1" si="32"/>
        <v>7.5</v>
      </c>
      <c r="K73" s="11">
        <v>0</v>
      </c>
      <c r="L73" s="12">
        <v>0</v>
      </c>
      <c r="M73" s="12">
        <v>1</v>
      </c>
      <c r="N73" s="13"/>
      <c r="O73" s="6">
        <f ca="1"/>
        <v>-0.64441364758164754</v>
      </c>
      <c r="P73" s="6">
        <f ca="1"/>
        <v>4.2400623484346873</v>
      </c>
      <c r="Q73" s="5">
        <f t="shared" ca="1" si="33"/>
        <v>0.34424951094302791</v>
      </c>
      <c r="R73" s="7">
        <f t="shared" ca="1" si="33"/>
        <v>0.98579791155609564</v>
      </c>
      <c r="S73" s="6"/>
      <c r="T73" s="11">
        <f t="shared" ca="1" si="34"/>
        <v>0.22574178515851401</v>
      </c>
      <c r="U73" s="92">
        <f t="shared" ca="1" si="35"/>
        <v>1.4000389127735892E-2</v>
      </c>
      <c r="V73" s="12"/>
      <c r="W73" s="11">
        <f t="shared" ca="1" si="36"/>
        <v>-3.8173327109026481E-4</v>
      </c>
      <c r="X73" s="13">
        <f t="shared" ca="1" si="63"/>
        <v>-1.8490334890028097E-5</v>
      </c>
      <c r="Y73" s="6"/>
      <c r="Z73" s="5">
        <f t="shared" ca="1" si="37"/>
        <v>-3.8173327109026481E-4</v>
      </c>
      <c r="AA73" s="6">
        <f t="shared" ca="1" si="38"/>
        <v>-2.5576129163047742E-3</v>
      </c>
      <c r="AB73" s="6">
        <f t="shared" ca="1" si="39"/>
        <v>-1.1451998132707944E-3</v>
      </c>
      <c r="AC73" s="6">
        <f t="shared" ca="1" si="40"/>
        <v>-1.9850130096693772E-3</v>
      </c>
      <c r="AD73" s="6">
        <f t="shared" ca="1" si="41"/>
        <v>-8.7798652350760899E-4</v>
      </c>
      <c r="AE73" s="6">
        <f t="shared" ca="1" si="42"/>
        <v>-1.8490334890028097E-5</v>
      </c>
      <c r="AF73" s="6">
        <f t="shared" ca="1" si="43"/>
        <v>-1.2388524376318825E-4</v>
      </c>
      <c r="AG73" s="6">
        <f t="shared" ca="1" si="44"/>
        <v>-5.5471004670084291E-5</v>
      </c>
      <c r="AH73" s="6">
        <f t="shared" ca="1" si="45"/>
        <v>-9.6149741428146109E-5</v>
      </c>
      <c r="AI73" s="7">
        <f t="shared" ca="1" si="46"/>
        <v>-4.2527770247064617E-5</v>
      </c>
      <c r="AJ73" s="6"/>
      <c r="AK73" s="21">
        <v>1</v>
      </c>
      <c r="AL73" s="21">
        <f t="shared" ca="1" si="64"/>
        <v>0.34424951094302791</v>
      </c>
      <c r="AM73" s="27">
        <f t="shared" ca="1" si="65"/>
        <v>0.98579791155609564</v>
      </c>
      <c r="AN73" s="12"/>
      <c r="AO73" s="35">
        <f ca="1"/>
        <v>-10.26543503544154</v>
      </c>
      <c r="AP73" s="36">
        <f ca="1"/>
        <v>-4.7209393382519167</v>
      </c>
      <c r="AQ73" s="37">
        <f ca="1"/>
        <v>6.6118006679707015</v>
      </c>
      <c r="AR73" s="12"/>
      <c r="AS73" s="51">
        <f t="shared" ca="1" si="47"/>
        <v>3.4814734668498199E-5</v>
      </c>
      <c r="AT73" s="52">
        <f t="shared" ca="1" si="47"/>
        <v>8.828177231575543E-3</v>
      </c>
      <c r="AU73" s="53">
        <f t="shared" ca="1" si="47"/>
        <v>0.99865739587517244</v>
      </c>
      <c r="AV73" s="12"/>
      <c r="AW73" s="79">
        <f t="shared" ca="1" si="66"/>
        <v>-3.4814734668498199E-5</v>
      </c>
      <c r="AX73" s="78">
        <f t="shared" ca="1" si="67"/>
        <v>-8.828177231575543E-3</v>
      </c>
      <c r="AY73" s="80">
        <f t="shared" ca="1" si="68"/>
        <v>1.3426041248275622E-3</v>
      </c>
      <c r="AZ73" s="12"/>
      <c r="BA73" s="11">
        <f t="shared" ca="1" si="48"/>
        <v>3.4813522602748166E-5</v>
      </c>
      <c r="BB73" s="12">
        <f t="shared" ca="1" si="49"/>
        <v>8.7502405183434336E-3</v>
      </c>
      <c r="BC73" s="13">
        <f t="shared" ca="1" si="50"/>
        <v>1.3408015389914994E-3</v>
      </c>
      <c r="BD73" s="12"/>
      <c r="BE73" s="11">
        <f t="shared" ca="1" si="51"/>
        <v>-1.2120235522904422E-9</v>
      </c>
      <c r="BF73" s="12">
        <f t="shared" ca="1" si="52"/>
        <v>-7.7248674114849272E-5</v>
      </c>
      <c r="BG73" s="13">
        <f t="shared" ca="1" si="53"/>
        <v>1.8001656768251305E-6</v>
      </c>
      <c r="BH73" s="12"/>
      <c r="BI73" s="11">
        <f t="shared" ca="1" si="58"/>
        <v>-1.2120235522904422E-9</v>
      </c>
      <c r="BJ73" s="12">
        <f t="shared" ca="1" si="69"/>
        <v>-4.1723851512741616E-10</v>
      </c>
      <c r="BK73" s="12">
        <f t="shared" ca="1" si="70"/>
        <v>-1.1948102866047182E-9</v>
      </c>
      <c r="BL73" s="12">
        <f t="shared" ca="1" si="59"/>
        <v>-7.7248674114849272E-5</v>
      </c>
      <c r="BM73" s="12">
        <f t="shared" ca="1" si="71"/>
        <v>-2.6592818285034203E-5</v>
      </c>
      <c r="BN73" s="12">
        <f t="shared" ca="1" si="72"/>
        <v>-7.6151581612895835E-5</v>
      </c>
      <c r="BO73" s="12">
        <f t="shared" ca="1" si="60"/>
        <v>1.8001656768251305E-6</v>
      </c>
      <c r="BP73" s="12">
        <f t="shared" ca="1" si="73"/>
        <v>6.1970615386347603E-7</v>
      </c>
      <c r="BQ73" s="13">
        <f t="shared" ca="1" si="74"/>
        <v>1.7745995646691791E-6</v>
      </c>
      <c r="BR73" s="12"/>
      <c r="BS73" s="11">
        <f t="shared" ca="1" si="75"/>
        <v>1.2120657500379304E-9</v>
      </c>
      <c r="BT73" s="12">
        <f t="shared" ca="1" si="76"/>
        <v>7.7936713232108824E-5</v>
      </c>
      <c r="BU73" s="13">
        <f t="shared" ca="1" si="77"/>
        <v>1.8025858360039842E-6</v>
      </c>
    </row>
    <row r="74" spans="1:73">
      <c r="A74" s="5">
        <f t="shared" ca="1" si="78"/>
        <v>124</v>
      </c>
      <c r="B74" s="6">
        <v>107</v>
      </c>
      <c r="C74" s="5">
        <v>1</v>
      </c>
      <c r="D74" s="6">
        <f t="array" aca="1" ref="D74:H74" ca="1">OFFSET(iris!$A$1,Solver!$B74,0,1,5)</f>
        <v>4.9000000000000004</v>
      </c>
      <c r="E74" s="6">
        <f ca="1"/>
        <v>2.5</v>
      </c>
      <c r="F74" s="6">
        <f ca="1"/>
        <v>4.5</v>
      </c>
      <c r="G74" s="7">
        <f ca="1"/>
        <v>1.7</v>
      </c>
      <c r="H74" s="11" t="str">
        <f ca="1"/>
        <v>Virginica</v>
      </c>
      <c r="I74" s="5">
        <f t="shared" ca="1" si="57"/>
        <v>5.2</v>
      </c>
      <c r="J74" s="7">
        <f t="shared" ca="1" si="32"/>
        <v>6.2</v>
      </c>
      <c r="K74" s="11">
        <v>0</v>
      </c>
      <c r="L74" s="12">
        <v>0</v>
      </c>
      <c r="M74" s="12">
        <v>1</v>
      </c>
      <c r="N74" s="13"/>
      <c r="O74" s="6">
        <f ca="1"/>
        <v>4.1664944523273517E-2</v>
      </c>
      <c r="P74" s="6">
        <f ca="1"/>
        <v>2.3917757973037181</v>
      </c>
      <c r="Q74" s="5">
        <f t="shared" ca="1" si="33"/>
        <v>0.51041472953831912</v>
      </c>
      <c r="R74" s="7">
        <f t="shared" ca="1" si="33"/>
        <v>0.91619801323171901</v>
      </c>
      <c r="S74" s="6"/>
      <c r="T74" s="11">
        <f t="shared" ca="1" si="34"/>
        <v>0.24989153340864367</v>
      </c>
      <c r="U74" s="92">
        <f t="shared" ca="1" si="35"/>
        <v>7.677921378196978E-2</v>
      </c>
      <c r="V74" s="12"/>
      <c r="W74" s="11">
        <f t="shared" ca="1" si="36"/>
        <v>-0.24852509383165336</v>
      </c>
      <c r="X74" s="13">
        <f t="shared" ca="1" si="63"/>
        <v>5.6435130784481015E-3</v>
      </c>
      <c r="Y74" s="6"/>
      <c r="Z74" s="5">
        <f t="shared" ca="1" si="37"/>
        <v>-0.24852509383165336</v>
      </c>
      <c r="AA74" s="6">
        <f t="shared" ca="1" si="38"/>
        <v>-1.2177729597751015</v>
      </c>
      <c r="AB74" s="6">
        <f t="shared" ca="1" si="39"/>
        <v>-0.62131273457913339</v>
      </c>
      <c r="AC74" s="6">
        <f t="shared" ca="1" si="40"/>
        <v>-1.11836292224244</v>
      </c>
      <c r="AD74" s="6">
        <f t="shared" ca="1" si="41"/>
        <v>-0.42249265951381071</v>
      </c>
      <c r="AE74" s="6">
        <f t="shared" ca="1" si="42"/>
        <v>5.6435130784481015E-3</v>
      </c>
      <c r="AF74" s="6">
        <f t="shared" ca="1" si="43"/>
        <v>2.7653214084395698E-2</v>
      </c>
      <c r="AG74" s="6">
        <f t="shared" ca="1" si="44"/>
        <v>1.4108782696120254E-2</v>
      </c>
      <c r="AH74" s="6">
        <f t="shared" ca="1" si="45"/>
        <v>2.5395808853016455E-2</v>
      </c>
      <c r="AI74" s="7">
        <f t="shared" ca="1" si="46"/>
        <v>9.5939722333617718E-3</v>
      </c>
      <c r="AJ74" s="6"/>
      <c r="AK74" s="21">
        <v>1</v>
      </c>
      <c r="AL74" s="21">
        <f t="shared" ca="1" si="64"/>
        <v>0.51041472953831912</v>
      </c>
      <c r="AM74" s="27">
        <f t="shared" ca="1" si="65"/>
        <v>0.91619801323171901</v>
      </c>
      <c r="AN74" s="12"/>
      <c r="AO74" s="35">
        <f ca="1"/>
        <v>-7.9830861479362971</v>
      </c>
      <c r="AP74" s="36">
        <f ca="1"/>
        <v>-2.3949687055110847</v>
      </c>
      <c r="AQ74" s="37">
        <f ca="1"/>
        <v>1.4317964752881442</v>
      </c>
      <c r="AR74" s="12"/>
      <c r="AS74" s="51">
        <f t="shared" ca="1" si="47"/>
        <v>3.4106848175074458E-4</v>
      </c>
      <c r="AT74" s="52">
        <f t="shared" ca="1" si="47"/>
        <v>8.3557163335897591E-2</v>
      </c>
      <c r="AU74" s="53">
        <f t="shared" ca="1" si="47"/>
        <v>0.8071810731073098</v>
      </c>
      <c r="AV74" s="12"/>
      <c r="AW74" s="79">
        <f t="shared" ca="1" si="66"/>
        <v>-3.4106848175074458E-4</v>
      </c>
      <c r="AX74" s="78">
        <f t="shared" ca="1" si="67"/>
        <v>-8.3557163335897591E-2</v>
      </c>
      <c r="AY74" s="80">
        <f t="shared" ca="1" si="68"/>
        <v>0.1928189268926902</v>
      </c>
      <c r="AZ74" s="12"/>
      <c r="BA74" s="11">
        <f t="shared" ca="1" si="48"/>
        <v>3.4095215404150085E-4</v>
      </c>
      <c r="BB74" s="12">
        <f t="shared" ca="1" si="49"/>
        <v>7.6575363791155718E-2</v>
      </c>
      <c r="BC74" s="13">
        <f t="shared" ca="1" si="50"/>
        <v>0.15563978832464159</v>
      </c>
      <c r="BD74" s="12"/>
      <c r="BE74" s="11">
        <f t="shared" ca="1" si="51"/>
        <v>-1.162880335285807E-7</v>
      </c>
      <c r="BF74" s="12">
        <f t="shared" ca="1" si="52"/>
        <v>-6.3984201798033763E-3</v>
      </c>
      <c r="BG74" s="13">
        <f t="shared" ca="1" si="53"/>
        <v>3.0010296966562846E-2</v>
      </c>
      <c r="BH74" s="12"/>
      <c r="BI74" s="11">
        <f t="shared" ca="1" si="58"/>
        <v>-1.162880335285807E-7</v>
      </c>
      <c r="BJ74" s="12">
        <f t="shared" ca="1" si="69"/>
        <v>-5.9355125182033503E-8</v>
      </c>
      <c r="BK74" s="12">
        <f t="shared" ca="1" si="70"/>
        <v>-1.0654286528150917E-7</v>
      </c>
      <c r="BL74" s="12">
        <f t="shared" ca="1" si="59"/>
        <v>-6.3984201798033763E-3</v>
      </c>
      <c r="BM74" s="12">
        <f t="shared" ca="1" si="71"/>
        <v>-3.2658479055468637E-3</v>
      </c>
      <c r="BN74" s="12">
        <f t="shared" ca="1" si="72"/>
        <v>-5.8622198565575915E-3</v>
      </c>
      <c r="BO74" s="12">
        <f t="shared" ca="1" si="60"/>
        <v>3.0010296966562846E-2</v>
      </c>
      <c r="BP74" s="12">
        <f t="shared" ca="1" si="73"/>
        <v>1.5317697609552814E-2</v>
      </c>
      <c r="BQ74" s="13">
        <f t="shared" ca="1" si="74"/>
        <v>2.7495374457258762E-2</v>
      </c>
      <c r="BR74" s="12"/>
      <c r="BS74" s="11">
        <f t="shared" ca="1" si="75"/>
        <v>1.1632770924375799E-7</v>
      </c>
      <c r="BT74" s="12">
        <f t="shared" ca="1" si="76"/>
        <v>6.9817995447418683E-3</v>
      </c>
      <c r="BU74" s="13">
        <f t="shared" ca="1" si="77"/>
        <v>3.7179138568048609E-2</v>
      </c>
    </row>
    <row r="75" spans="1:73">
      <c r="A75" s="5">
        <f t="shared" ca="1" si="78"/>
        <v>115</v>
      </c>
      <c r="B75" s="6">
        <v>109</v>
      </c>
      <c r="C75" s="5">
        <v>1</v>
      </c>
      <c r="D75" s="6">
        <f t="array" aca="1" ref="D75:H75" ca="1">OFFSET(iris!$A$1,Solver!$B75,0,1,5)</f>
        <v>6.7</v>
      </c>
      <c r="E75" s="6">
        <f ca="1"/>
        <v>2.5</v>
      </c>
      <c r="F75" s="6">
        <f ca="1"/>
        <v>5.8</v>
      </c>
      <c r="G75" s="7">
        <f ca="1"/>
        <v>1.8</v>
      </c>
      <c r="H75" s="11" t="str">
        <f ca="1"/>
        <v>Virginica</v>
      </c>
      <c r="I75" s="5">
        <f t="shared" ca="1" si="57"/>
        <v>8.1999999999999993</v>
      </c>
      <c r="J75" s="7">
        <f t="shared" ca="1" si="32"/>
        <v>7.6</v>
      </c>
      <c r="K75" s="11">
        <v>0</v>
      </c>
      <c r="L75" s="12">
        <v>0</v>
      </c>
      <c r="M75" s="12">
        <v>1</v>
      </c>
      <c r="N75" s="13"/>
      <c r="O75" s="6">
        <f ca="1"/>
        <v>-1.3235182705661552</v>
      </c>
      <c r="P75" s="6">
        <f ca="1"/>
        <v>5.9962589603945586</v>
      </c>
      <c r="Q75" s="5">
        <f t="shared" ca="1" si="33"/>
        <v>0.21023354048179005</v>
      </c>
      <c r="R75" s="7">
        <f t="shared" ca="1" si="33"/>
        <v>0.99751813233868492</v>
      </c>
      <c r="S75" s="6"/>
      <c r="T75" s="11">
        <f t="shared" ca="1" si="34"/>
        <v>0.16603539893828159</v>
      </c>
      <c r="U75" s="92">
        <f t="shared" ca="1" si="35"/>
        <v>2.4757079942266964E-3</v>
      </c>
      <c r="V75" s="12"/>
      <c r="W75" s="11">
        <f t="shared" ca="1" si="36"/>
        <v>-1.4213957215311512E-6</v>
      </c>
      <c r="X75" s="13">
        <f t="shared" ca="1" si="63"/>
        <v>-1.7158214349398734E-8</v>
      </c>
      <c r="Y75" s="6"/>
      <c r="Z75" s="5">
        <f t="shared" ca="1" si="37"/>
        <v>-1.4213957215311512E-6</v>
      </c>
      <c r="AA75" s="6">
        <f t="shared" ca="1" si="38"/>
        <v>-9.5233513342587135E-6</v>
      </c>
      <c r="AB75" s="6">
        <f t="shared" ca="1" si="39"/>
        <v>-3.5534893038278779E-6</v>
      </c>
      <c r="AC75" s="6">
        <f t="shared" ca="1" si="40"/>
        <v>-8.2440951848806761E-6</v>
      </c>
      <c r="AD75" s="6">
        <f t="shared" ca="1" si="41"/>
        <v>-2.5585122987560723E-6</v>
      </c>
      <c r="AE75" s="6">
        <f t="shared" ca="1" si="42"/>
        <v>-1.7158214349398734E-8</v>
      </c>
      <c r="AF75" s="6">
        <f t="shared" ca="1" si="43"/>
        <v>-1.1496003614097152E-7</v>
      </c>
      <c r="AG75" s="6">
        <f t="shared" ca="1" si="44"/>
        <v>-4.2895535873496834E-8</v>
      </c>
      <c r="AH75" s="6">
        <f t="shared" ca="1" si="45"/>
        <v>-9.9517643226512658E-8</v>
      </c>
      <c r="AI75" s="7">
        <f t="shared" ca="1" si="46"/>
        <v>-3.0884785828917721E-8</v>
      </c>
      <c r="AJ75" s="6"/>
      <c r="AK75" s="21">
        <v>1</v>
      </c>
      <c r="AL75" s="21">
        <f t="shared" ca="1" si="64"/>
        <v>0.21023354048179005</v>
      </c>
      <c r="AM75" s="27">
        <f t="shared" ca="1" si="65"/>
        <v>0.99751813233868492</v>
      </c>
      <c r="AN75" s="12"/>
      <c r="AO75" s="35">
        <f ca="1"/>
        <v>-11.558114082121126</v>
      </c>
      <c r="AP75" s="36">
        <f ca="1"/>
        <v>-7.3621975893287654</v>
      </c>
      <c r="AQ75" s="37">
        <f ca="1"/>
        <v>10.517466961004718</v>
      </c>
      <c r="AR75" s="12"/>
      <c r="AS75" s="51">
        <f t="shared" ca="1" si="47"/>
        <v>9.5580804553871143E-6</v>
      </c>
      <c r="AT75" s="52">
        <f t="shared" ca="1" si="47"/>
        <v>6.3439917390050609E-4</v>
      </c>
      <c r="AU75" s="53">
        <f t="shared" ca="1" si="47"/>
        <v>0.99997294108468004</v>
      </c>
      <c r="AV75" s="12"/>
      <c r="AW75" s="79">
        <f t="shared" ca="1" si="66"/>
        <v>-9.5580804553871143E-6</v>
      </c>
      <c r="AX75" s="78">
        <f t="shared" ca="1" si="67"/>
        <v>-6.3439917390050609E-4</v>
      </c>
      <c r="AY75" s="80">
        <f t="shared" ca="1" si="68"/>
        <v>2.705891531995519E-5</v>
      </c>
      <c r="AZ75" s="12"/>
      <c r="BA75" s="11">
        <f t="shared" ca="1" si="48"/>
        <v>9.5579890984851227E-6</v>
      </c>
      <c r="BB75" s="12">
        <f t="shared" ca="1" si="49"/>
        <v>6.3399671158866045E-4</v>
      </c>
      <c r="BC75" s="13">
        <f t="shared" ca="1" si="50"/>
        <v>2.7058183134996081E-5</v>
      </c>
      <c r="BD75" s="12"/>
      <c r="BE75" s="11">
        <f t="shared" ca="1" si="51"/>
        <v>-9.1356028795033753E-11</v>
      </c>
      <c r="BF75" s="12">
        <f t="shared" ca="1" si="52"/>
        <v>-4.0220699008748361E-7</v>
      </c>
      <c r="BG75" s="13">
        <f t="shared" ca="1" si="53"/>
        <v>7.3216508616169865E-10</v>
      </c>
      <c r="BH75" s="12"/>
      <c r="BI75" s="11">
        <f t="shared" ca="1" si="58"/>
        <v>-9.1356028795033753E-11</v>
      </c>
      <c r="BJ75" s="12">
        <f t="shared" ca="1" si="69"/>
        <v>-1.9206101377936307E-11</v>
      </c>
      <c r="BK75" s="12">
        <f t="shared" ca="1" si="70"/>
        <v>-9.1129295221501183E-11</v>
      </c>
      <c r="BL75" s="12">
        <f t="shared" ca="1" si="59"/>
        <v>-4.0220699008748361E-7</v>
      </c>
      <c r="BM75" s="12">
        <f t="shared" ca="1" si="71"/>
        <v>-8.4557399532615918E-8</v>
      </c>
      <c r="BN75" s="12">
        <f t="shared" ca="1" si="72"/>
        <v>-4.012087655656306E-7</v>
      </c>
      <c r="BO75" s="12">
        <f t="shared" ca="1" si="60"/>
        <v>7.3216508616169865E-10</v>
      </c>
      <c r="BP75" s="12">
        <f t="shared" ca="1" si="73"/>
        <v>1.5392565828092878E-10</v>
      </c>
      <c r="BQ75" s="13">
        <f t="shared" ca="1" si="74"/>
        <v>7.3034794931160999E-10</v>
      </c>
      <c r="BR75" s="12"/>
      <c r="BS75" s="11">
        <f t="shared" ca="1" si="75"/>
        <v>9.1356901991653144E-11</v>
      </c>
      <c r="BT75" s="12">
        <f t="shared" ca="1" si="76"/>
        <v>4.0246231184564459E-7</v>
      </c>
      <c r="BU75" s="13">
        <f t="shared" ca="1" si="77"/>
        <v>7.3218489829250572E-10</v>
      </c>
    </row>
    <row r="76" spans="1:73">
      <c r="A76" s="5">
        <f t="shared" ca="1" si="78"/>
        <v>132</v>
      </c>
      <c r="B76" s="6">
        <v>131</v>
      </c>
      <c r="C76" s="5">
        <v>1</v>
      </c>
      <c r="D76" s="6">
        <f t="array" aca="1" ref="D76:H76" ca="1">OFFSET(iris!$A$1,Solver!$B76,0,1,5)</f>
        <v>7.4</v>
      </c>
      <c r="E76" s="6">
        <f ca="1"/>
        <v>2.8</v>
      </c>
      <c r="F76" s="6">
        <f ca="1"/>
        <v>6.1</v>
      </c>
      <c r="G76" s="7">
        <f ca="1"/>
        <v>1.9</v>
      </c>
      <c r="H76" s="11" t="str">
        <f ca="1"/>
        <v>Virginica</v>
      </c>
      <c r="I76" s="5">
        <f t="shared" ca="1" si="57"/>
        <v>8.7999999999999989</v>
      </c>
      <c r="J76" s="7">
        <f t="shared" ca="1" si="32"/>
        <v>8</v>
      </c>
      <c r="K76" s="11">
        <v>0</v>
      </c>
      <c r="L76" s="12">
        <v>0</v>
      </c>
      <c r="M76" s="12">
        <v>1</v>
      </c>
      <c r="N76" s="13"/>
      <c r="O76" s="6">
        <f ca="1"/>
        <v>-1.3964348296432632</v>
      </c>
      <c r="P76" s="6">
        <f ca="1"/>
        <v>6.7530237821140737</v>
      </c>
      <c r="Q76" s="5">
        <f t="shared" ca="1" si="33"/>
        <v>0.19838245968209187</v>
      </c>
      <c r="R76" s="7">
        <f t="shared" ca="1" si="33"/>
        <v>0.99883401662089311</v>
      </c>
      <c r="S76" s="6"/>
      <c r="T76" s="11">
        <f t="shared" ca="1" si="34"/>
        <v>0.15902685937257507</v>
      </c>
      <c r="U76" s="92">
        <f t="shared" ca="1" si="35"/>
        <v>1.1646238618666395E-3</v>
      </c>
      <c r="V76" s="12"/>
      <c r="W76" s="11">
        <f t="shared" ca="1" si="36"/>
        <v>-8.6136702778434219E-7</v>
      </c>
      <c r="X76" s="13">
        <f t="shared" ca="1" si="63"/>
        <v>-5.1099699171857106E-9</v>
      </c>
      <c r="Y76" s="6"/>
      <c r="Z76" s="5">
        <f t="shared" ca="1" si="37"/>
        <v>-8.6136702778434219E-7</v>
      </c>
      <c r="AA76" s="6">
        <f t="shared" ca="1" si="38"/>
        <v>-6.3741160056041327E-6</v>
      </c>
      <c r="AB76" s="6">
        <f t="shared" ca="1" si="39"/>
        <v>-2.4118276777961579E-6</v>
      </c>
      <c r="AC76" s="6">
        <f t="shared" ca="1" si="40"/>
        <v>-5.2543388694844869E-6</v>
      </c>
      <c r="AD76" s="6">
        <f t="shared" ca="1" si="41"/>
        <v>-1.63659735279025E-6</v>
      </c>
      <c r="AE76" s="6">
        <f t="shared" ca="1" si="42"/>
        <v>-5.1099699171857106E-9</v>
      </c>
      <c r="AF76" s="6">
        <f t="shared" ca="1" si="43"/>
        <v>-3.7813777387174262E-8</v>
      </c>
      <c r="AG76" s="6">
        <f t="shared" ca="1" si="44"/>
        <v>-1.4307915768119989E-8</v>
      </c>
      <c r="AH76" s="6">
        <f t="shared" ca="1" si="45"/>
        <v>-3.1170816494832832E-8</v>
      </c>
      <c r="AI76" s="7">
        <f t="shared" ca="1" si="46"/>
        <v>-9.7089428426528497E-9</v>
      </c>
      <c r="AJ76" s="6"/>
      <c r="AK76" s="21">
        <v>1</v>
      </c>
      <c r="AL76" s="21">
        <f t="shared" ca="1" si="64"/>
        <v>0.19838245968209187</v>
      </c>
      <c r="AM76" s="27">
        <f t="shared" ca="1" si="65"/>
        <v>0.99883401662089311</v>
      </c>
      <c r="AN76" s="12"/>
      <c r="AO76" s="35">
        <f ca="1"/>
        <v>-11.675891707101984</v>
      </c>
      <c r="AP76" s="36">
        <f ca="1"/>
        <v>-7.5909906694224958</v>
      </c>
      <c r="AQ76" s="37">
        <f ca="1"/>
        <v>10.864614583743474</v>
      </c>
      <c r="AR76" s="12"/>
      <c r="AS76" s="51">
        <f t="shared" ca="1" si="47"/>
        <v>8.4961265080819689E-6</v>
      </c>
      <c r="AT76" s="52">
        <f t="shared" ca="1" si="47"/>
        <v>5.0472566066928082E-4</v>
      </c>
      <c r="AU76" s="53">
        <f t="shared" ca="1" si="47"/>
        <v>0.99998087728584373</v>
      </c>
      <c r="AV76" s="12"/>
      <c r="AW76" s="79">
        <f t="shared" ca="1" si="66"/>
        <v>-8.4961265080819689E-6</v>
      </c>
      <c r="AX76" s="78">
        <f t="shared" ca="1" si="67"/>
        <v>-5.0472566066928082E-4</v>
      </c>
      <c r="AY76" s="80">
        <f t="shared" ca="1" si="68"/>
        <v>1.9122714156272203E-5</v>
      </c>
      <c r="AZ76" s="12"/>
      <c r="BA76" s="11">
        <f t="shared" ca="1" si="48"/>
        <v>8.4960543239163281E-6</v>
      </c>
      <c r="BB76" s="12">
        <f t="shared" ca="1" si="49"/>
        <v>5.044709126767428E-4</v>
      </c>
      <c r="BC76" s="13">
        <f t="shared" ca="1" si="50"/>
        <v>1.9122348477981884E-5</v>
      </c>
      <c r="BD76" s="12"/>
      <c r="BE76" s="11">
        <f t="shared" ca="1" si="51"/>
        <v>-7.2183552355529942E-11</v>
      </c>
      <c r="BF76" s="12">
        <f t="shared" ca="1" si="52"/>
        <v>-2.5461941468920406E-7</v>
      </c>
      <c r="BG76" s="13">
        <f t="shared" ca="1" si="53"/>
        <v>3.6567120394107438E-10</v>
      </c>
      <c r="BH76" s="12"/>
      <c r="BI76" s="11">
        <f t="shared" ca="1" si="58"/>
        <v>-7.2183552355529942E-11</v>
      </c>
      <c r="BJ76" s="12">
        <f t="shared" ca="1" si="69"/>
        <v>-1.4319950664881087E-11</v>
      </c>
      <c r="BK76" s="12">
        <f t="shared" ca="1" si="70"/>
        <v>-7.2099387533238496E-11</v>
      </c>
      <c r="BL76" s="12">
        <f t="shared" ca="1" si="59"/>
        <v>-2.5461941468920406E-7</v>
      </c>
      <c r="BM76" s="12">
        <f t="shared" ca="1" si="71"/>
        <v>-5.0512025768858854E-8</v>
      </c>
      <c r="BN76" s="12">
        <f t="shared" ca="1" si="72"/>
        <v>-2.543225326836785E-7</v>
      </c>
      <c r="BO76" s="12">
        <f t="shared" ca="1" si="60"/>
        <v>3.6567120394107438E-10</v>
      </c>
      <c r="BP76" s="12">
        <f t="shared" ca="1" si="73"/>
        <v>7.2542752872742174E-11</v>
      </c>
      <c r="BQ76" s="13">
        <f t="shared" ca="1" si="74"/>
        <v>3.6524483739506109E-10</v>
      </c>
      <c r="BR76" s="12"/>
      <c r="BS76" s="11">
        <f t="shared" ca="1" si="75"/>
        <v>7.2184165641333107E-11</v>
      </c>
      <c r="BT76" s="12">
        <f t="shared" ca="1" si="76"/>
        <v>2.54747992538042E-7</v>
      </c>
      <c r="BU76" s="13">
        <f t="shared" ca="1" si="77"/>
        <v>3.6567819670249331E-10</v>
      </c>
    </row>
    <row r="77" spans="1:73">
      <c r="A77" s="5">
        <f t="shared" ca="1" si="78"/>
        <v>108</v>
      </c>
      <c r="B77" s="6">
        <v>132</v>
      </c>
      <c r="C77" s="5">
        <v>1</v>
      </c>
      <c r="D77" s="6">
        <f t="array" aca="1" ref="D77:H77" ca="1">OFFSET(iris!$A$1,Solver!$B77,0,1,5)</f>
        <v>7.9</v>
      </c>
      <c r="E77" s="6">
        <f ca="1"/>
        <v>3.8</v>
      </c>
      <c r="F77" s="6">
        <f ca="1"/>
        <v>6.4</v>
      </c>
      <c r="G77" s="7">
        <f ca="1"/>
        <v>2</v>
      </c>
      <c r="H77" s="11" t="str">
        <f ca="1"/>
        <v>Virginica</v>
      </c>
      <c r="I77" s="5">
        <f t="shared" ca="1" si="57"/>
        <v>8.5</v>
      </c>
      <c r="J77" s="7">
        <f t="shared" ca="1" si="32"/>
        <v>8.4</v>
      </c>
      <c r="K77" s="11">
        <v>0</v>
      </c>
      <c r="L77" s="12">
        <v>0</v>
      </c>
      <c r="M77" s="12">
        <v>1</v>
      </c>
      <c r="N77" s="13"/>
      <c r="O77" s="6">
        <f ca="1"/>
        <v>-1.0127086332415871</v>
      </c>
      <c r="P77" s="6">
        <f ca="1"/>
        <v>6.5759208030390726</v>
      </c>
      <c r="Q77" s="5">
        <f t="shared" ca="1" si="33"/>
        <v>0.2664501015583664</v>
      </c>
      <c r="R77" s="7">
        <f t="shared" ca="1" si="33"/>
        <v>0.99860841703373326</v>
      </c>
      <c r="S77" s="6"/>
      <c r="T77" s="11">
        <f t="shared" ca="1" si="34"/>
        <v>0.19545444493790265</v>
      </c>
      <c r="U77" s="92">
        <f t="shared" ca="1" si="35"/>
        <v>1.3896464631147029E-3</v>
      </c>
      <c r="V77" s="12"/>
      <c r="W77" s="11">
        <f t="shared" ca="1" si="36"/>
        <v>-1.8831431368011023E-5</v>
      </c>
      <c r="X77" s="13">
        <f t="shared" ref="X77:X87" ca="1" si="79">U77*($D$7*BE77+$D$8*BF77+$D$9*BG77)</f>
        <v>-1.0801555091257507E-7</v>
      </c>
      <c r="Y77" s="6"/>
      <c r="Z77" s="5">
        <f t="shared" ca="1" si="37"/>
        <v>-1.8831431368011023E-5</v>
      </c>
      <c r="AA77" s="6">
        <f t="shared" ca="1" si="38"/>
        <v>-1.4876830780728709E-4</v>
      </c>
      <c r="AB77" s="6">
        <f t="shared" ca="1" si="39"/>
        <v>-7.1559439198441881E-5</v>
      </c>
      <c r="AC77" s="6">
        <f t="shared" ca="1" si="40"/>
        <v>-1.2052116075527055E-4</v>
      </c>
      <c r="AD77" s="6">
        <f t="shared" ca="1" si="41"/>
        <v>-3.7662862736022047E-5</v>
      </c>
      <c r="AE77" s="6">
        <f t="shared" ca="1" si="42"/>
        <v>-1.0801555091257507E-7</v>
      </c>
      <c r="AF77" s="6">
        <f t="shared" ca="1" si="43"/>
        <v>-8.5332285220934318E-7</v>
      </c>
      <c r="AG77" s="6">
        <f t="shared" ca="1" si="44"/>
        <v>-4.1045909346778525E-7</v>
      </c>
      <c r="AH77" s="6">
        <f t="shared" ca="1" si="45"/>
        <v>-6.9129952584048054E-7</v>
      </c>
      <c r="AI77" s="7">
        <f t="shared" ca="1" si="46"/>
        <v>-2.1603110182515015E-7</v>
      </c>
      <c r="AJ77" s="6"/>
      <c r="AK77" s="21">
        <v>1</v>
      </c>
      <c r="AL77" s="21">
        <f t="shared" ref="AL77:AL87" ca="1" si="80">Q77</f>
        <v>0.2664501015583664</v>
      </c>
      <c r="AM77" s="27">
        <f t="shared" ref="AM77:AM87" ca="1" si="81">R77</f>
        <v>0.99860841703373326</v>
      </c>
      <c r="AN77" s="12"/>
      <c r="AO77" s="35">
        <f ca="1"/>
        <v>-11.090022587918533</v>
      </c>
      <c r="AP77" s="36">
        <f ca="1"/>
        <v>-6.150828358628587</v>
      </c>
      <c r="AQ77" s="37">
        <f ca="1"/>
        <v>8.9160417048907519</v>
      </c>
      <c r="AR77" s="12"/>
      <c r="AS77" s="51">
        <f t="shared" ca="1" si="47"/>
        <v>1.5263627434666481E-5</v>
      </c>
      <c r="AT77" s="52">
        <f t="shared" ca="1" si="47"/>
        <v>2.1271806703791413E-3</v>
      </c>
      <c r="AU77" s="53">
        <f t="shared" ca="1" si="47"/>
        <v>0.99986579954115995</v>
      </c>
      <c r="AV77" s="12"/>
      <c r="AW77" s="79">
        <f t="shared" ref="AW77:AW87" ca="1" si="82">(K77-AS77)</f>
        <v>-1.5263627434666481E-5</v>
      </c>
      <c r="AX77" s="78">
        <f t="shared" ref="AX77:AX87" ca="1" si="83">(L77-AT77)</f>
        <v>-2.1271806703791413E-3</v>
      </c>
      <c r="AY77" s="80">
        <f t="shared" ref="AY77:AY87" ca="1" si="84">(M77-AU77)</f>
        <v>1.3420045884005027E-4</v>
      </c>
      <c r="AZ77" s="12"/>
      <c r="BA77" s="11">
        <f t="shared" ca="1" si="48"/>
        <v>1.5263394456344015E-5</v>
      </c>
      <c r="BB77" s="12">
        <f t="shared" ca="1" si="49"/>
        <v>2.1226557727747068E-3</v>
      </c>
      <c r="BC77" s="13">
        <f t="shared" ca="1" si="50"/>
        <v>1.3418244907701518E-4</v>
      </c>
      <c r="BD77" s="12"/>
      <c r="BE77" s="11">
        <f t="shared" ca="1" si="51"/>
        <v>-2.3297476636998879E-10</v>
      </c>
      <c r="BF77" s="12">
        <f t="shared" ca="1" si="52"/>
        <v>-4.5152723297150547E-6</v>
      </c>
      <c r="BG77" s="13">
        <f t="shared" ca="1" si="53"/>
        <v>1.8007346234417117E-8</v>
      </c>
      <c r="BH77" s="12"/>
      <c r="BI77" s="11">
        <f t="shared" ca="1" si="58"/>
        <v>-2.3297476636998879E-10</v>
      </c>
      <c r="BJ77" s="12">
        <f t="shared" ref="BJ77:BJ87" ca="1" si="85">BE77*AL77</f>
        <v>-6.2076150159820194E-11</v>
      </c>
      <c r="BK77" s="12">
        <f t="shared" ref="BK77:BK87" ca="1" si="86">BE77*AM77</f>
        <v>-2.3265056265353834E-10</v>
      </c>
      <c r="BL77" s="12">
        <f t="shared" ca="1" si="59"/>
        <v>-4.5152723297150547E-6</v>
      </c>
      <c r="BM77" s="12">
        <f t="shared" ref="BM77:BM87" ca="1" si="87">BF77*AL77</f>
        <v>-1.203094770816258E-6</v>
      </c>
      <c r="BN77" s="12">
        <f t="shared" ref="BN77:BN87" ca="1" si="88">BF77*AM77</f>
        <v>-4.508988953652968E-6</v>
      </c>
      <c r="BO77" s="12">
        <f t="shared" ca="1" si="60"/>
        <v>1.8007346234417117E-8</v>
      </c>
      <c r="BP77" s="12">
        <f t="shared" ref="BP77:BP87" ca="1" si="89">BG77*AL77</f>
        <v>4.7980592329571074E-9</v>
      </c>
      <c r="BQ77" s="13">
        <f t="shared" ref="BQ77:BQ87" ca="1" si="90">BG77*AM77</f>
        <v>1.7982287518129634E-8</v>
      </c>
      <c r="BR77" s="12"/>
      <c r="BS77" s="11">
        <f t="shared" ref="BS77:BS87" ca="1" si="91">(K77-AS77)^2</f>
        <v>2.3297832246430326E-10</v>
      </c>
      <c r="BT77" s="12">
        <f t="shared" ref="BT77:BT87" ca="1" si="92">(L77-AT77)^2</f>
        <v>4.5248976044346531E-6</v>
      </c>
      <c r="BU77" s="13">
        <f t="shared" ref="BU77:BU87" ca="1" si="93">(M77-AU77)^2</f>
        <v>1.8009763152880028E-8</v>
      </c>
    </row>
    <row r="78" spans="1:73">
      <c r="A78" s="5">
        <f t="shared" ca="1" si="78"/>
        <v>148</v>
      </c>
      <c r="B78" s="6">
        <v>108</v>
      </c>
      <c r="C78" s="5">
        <v>1</v>
      </c>
      <c r="D78" s="6">
        <f t="array" aca="1" ref="D78:H78" ca="1">OFFSET(iris!$A$1,Solver!$B78,0,1,5)</f>
        <v>7.3</v>
      </c>
      <c r="E78" s="6">
        <f ca="1"/>
        <v>2.9</v>
      </c>
      <c r="F78" s="6">
        <f ca="1"/>
        <v>6.3</v>
      </c>
      <c r="G78" s="7">
        <f ca="1"/>
        <v>1.8</v>
      </c>
      <c r="H78" s="11" t="str">
        <f ca="1"/>
        <v>Virginica</v>
      </c>
      <c r="I78" s="5">
        <f t="shared" ca="1" si="57"/>
        <v>8.8999999999999986</v>
      </c>
      <c r="J78" s="7">
        <f t="shared" ref="J78:J87" ca="1" si="94">F78+G78</f>
        <v>8.1</v>
      </c>
      <c r="K78" s="11">
        <v>0</v>
      </c>
      <c r="L78" s="12">
        <v>0</v>
      </c>
      <c r="M78" s="12">
        <v>1</v>
      </c>
      <c r="N78" s="13"/>
      <c r="O78" s="6">
        <f ca="1"/>
        <v>-1.5349520127384588</v>
      </c>
      <c r="P78" s="6">
        <f ca="1"/>
        <v>6.9033506761000663</v>
      </c>
      <c r="Q78" s="5">
        <f t="shared" ref="Q78:R87" ca="1" si="95">1/(1+EXP(-O78))</f>
        <v>0.1772703021980446</v>
      </c>
      <c r="R78" s="7">
        <f t="shared" ca="1" si="95"/>
        <v>0.99899659351843317</v>
      </c>
      <c r="S78" s="6"/>
      <c r="T78" s="11">
        <f t="shared" ref="T78:T87" ca="1" si="96">EXP(-O78)/(1+EXP(-O78))^2</f>
        <v>0.14584554215665857</v>
      </c>
      <c r="U78" s="92">
        <f t="shared" ref="U78:U87" ca="1" si="97">EXP(-P78)/(1+EXP(-P78))^2</f>
        <v>1.0023996569994665E-3</v>
      </c>
      <c r="V78" s="12"/>
      <c r="W78" s="11">
        <f t="shared" ref="W78:W87" ca="1" si="98">T78*($C$7*BE78+$C$8*BF78+$C$9*BG78)</f>
        <v>-3.2435877066441583E-7</v>
      </c>
      <c r="X78" s="13">
        <f t="shared" ca="1" si="79"/>
        <v>-1.8066927348391009E-9</v>
      </c>
      <c r="Y78" s="6"/>
      <c r="Z78" s="5">
        <f t="shared" ref="Z78:Z87" ca="1" si="99">W78</f>
        <v>-3.2435877066441583E-7</v>
      </c>
      <c r="AA78" s="6">
        <f t="shared" ref="AA78:AA87" ca="1" si="100">W78*D78</f>
        <v>-2.3678190258502355E-6</v>
      </c>
      <c r="AB78" s="6">
        <f t="shared" ref="AB78:AB87" ca="1" si="101">W78*E78</f>
        <v>-9.4064043492680585E-7</v>
      </c>
      <c r="AC78" s="6">
        <f t="shared" ref="AC78:AC87" ca="1" si="102">W78*F78</f>
        <v>-2.0434602551858199E-6</v>
      </c>
      <c r="AD78" s="6">
        <f t="shared" ref="AD78:AD87" ca="1" si="103">W78*G78</f>
        <v>-5.8384578719594847E-7</v>
      </c>
      <c r="AE78" s="6">
        <f t="shared" ref="AE78:AE87" ca="1" si="104">X78</f>
        <v>-1.8066927348391009E-9</v>
      </c>
      <c r="AF78" s="6">
        <f t="shared" ref="AF78:AF87" ca="1" si="105">X78*D78</f>
        <v>-1.3188856964325436E-8</v>
      </c>
      <c r="AG78" s="6">
        <f t="shared" ref="AG78:AG87" ca="1" si="106">X78*E78</f>
        <v>-5.2394089310333924E-9</v>
      </c>
      <c r="AH78" s="6">
        <f t="shared" ref="AH78:AH87" ca="1" si="107">X78*F78</f>
        <v>-1.1382164229486335E-8</v>
      </c>
      <c r="AI78" s="7">
        <f t="shared" ref="AI78:AI87" ca="1" si="108">X78*G78</f>
        <v>-3.2520469227103819E-9</v>
      </c>
      <c r="AJ78" s="6"/>
      <c r="AK78" s="21">
        <v>1</v>
      </c>
      <c r="AL78" s="21">
        <f t="shared" ca="1" si="80"/>
        <v>0.1772703021980446</v>
      </c>
      <c r="AM78" s="27">
        <f t="shared" ca="1" si="81"/>
        <v>0.99899659351843317</v>
      </c>
      <c r="AN78" s="12"/>
      <c r="AO78" s="35">
        <f ca="1"/>
        <v>-11.858764507161649</v>
      </c>
      <c r="AP78" s="36">
        <f ca="1"/>
        <v>-8.0361173899296432</v>
      </c>
      <c r="AQ78" s="37">
        <f ca="1"/>
        <v>11.469607572786483</v>
      </c>
      <c r="AR78" s="12"/>
      <c r="AS78" s="51">
        <f t="shared" ref="AS78:AU87" ca="1" si="109">1/(1+EXP(-AO78))</f>
        <v>7.0762136861592515E-6</v>
      </c>
      <c r="AT78" s="52">
        <f t="shared" ca="1" si="109"/>
        <v>3.2345812358019923E-4</v>
      </c>
      <c r="AU78" s="53">
        <f t="shared" ca="1" si="109"/>
        <v>0.99998955741097584</v>
      </c>
      <c r="AV78" s="12"/>
      <c r="AW78" s="79">
        <f t="shared" ca="1" si="82"/>
        <v>-7.0762136861592515E-6</v>
      </c>
      <c r="AX78" s="78">
        <f t="shared" ca="1" si="83"/>
        <v>-3.2345812358019923E-4</v>
      </c>
      <c r="AY78" s="80">
        <f t="shared" ca="1" si="84"/>
        <v>1.0442589024162174E-5</v>
      </c>
      <c r="AZ78" s="12"/>
      <c r="BA78" s="11">
        <f t="shared" ref="BA78:BA87" ca="1" si="110">EXP(-AO78)/(1+EXP(-AO78))^2</f>
        <v>7.0761636133591193E-6</v>
      </c>
      <c r="BB78" s="12">
        <f t="shared" ref="BB78:BB87" ca="1" si="111">EXP(-AP78)/(1+EXP(-AP78))^2</f>
        <v>3.2335349842248923E-4</v>
      </c>
      <c r="BC78" s="13">
        <f t="shared" ref="BC78:BC87" ca="1" si="112">EXP(-AQ78)/(1+EXP(-AQ78))^2</f>
        <v>1.0442479976541123E-5</v>
      </c>
      <c r="BD78" s="12"/>
      <c r="BE78" s="11">
        <f t="shared" ref="BE78:BE87" ca="1" si="113">AW78*BA78</f>
        <v>-5.0072445806353902E-11</v>
      </c>
      <c r="BF78" s="12">
        <f t="shared" ref="BF78:BF87" ca="1" si="114">AX78*BB78</f>
        <v>-1.0459131585283128E-7</v>
      </c>
      <c r="BG78" s="13">
        <f t="shared" ref="BG78:BG87" ca="1" si="115">AY78*BC78</f>
        <v>1.0904652678806161E-10</v>
      </c>
      <c r="BH78" s="12"/>
      <c r="BI78" s="11">
        <f t="shared" ca="1" si="58"/>
        <v>-5.0072445806353902E-11</v>
      </c>
      <c r="BJ78" s="12">
        <f t="shared" ca="1" si="85"/>
        <v>-8.8763575998875666E-12</v>
      </c>
      <c r="BK78" s="12">
        <f t="shared" ca="1" si="86"/>
        <v>-5.0022202789683905E-11</v>
      </c>
      <c r="BL78" s="12">
        <f t="shared" ca="1" si="59"/>
        <v>-1.0459131585283128E-7</v>
      </c>
      <c r="BM78" s="12">
        <f t="shared" ca="1" si="87"/>
        <v>-1.8540934168522534E-8</v>
      </c>
      <c r="BN78" s="12">
        <f t="shared" ca="1" si="88"/>
        <v>-1.0448636824858895E-7</v>
      </c>
      <c r="BO78" s="12">
        <f t="shared" ca="1" si="60"/>
        <v>1.0904652678806161E-10</v>
      </c>
      <c r="BP78" s="12">
        <f t="shared" ca="1" si="89"/>
        <v>1.9330710757366849E-11</v>
      </c>
      <c r="BQ78" s="13">
        <f t="shared" ca="1" si="90"/>
        <v>1.0893710879629012E-10</v>
      </c>
      <c r="BR78" s="12"/>
      <c r="BS78" s="11">
        <f t="shared" ca="1" si="91"/>
        <v>5.0072800132187503E-11</v>
      </c>
      <c r="BT78" s="12">
        <f t="shared" ca="1" si="92"/>
        <v>1.0462515771002343E-7</v>
      </c>
      <c r="BU78" s="13">
        <f t="shared" ca="1" si="93"/>
        <v>1.0904766552755231E-10</v>
      </c>
    </row>
    <row r="79" spans="1:73">
      <c r="A79" s="5">
        <f t="shared" ca="1" si="78"/>
        <v>105</v>
      </c>
      <c r="B79" s="6">
        <v>131</v>
      </c>
      <c r="C79" s="5">
        <v>1</v>
      </c>
      <c r="D79" s="6">
        <f t="array" aca="1" ref="D79:H79" ca="1">OFFSET(iris!$A$1,Solver!$B79,0,1,5)</f>
        <v>7.4</v>
      </c>
      <c r="E79" s="6">
        <f ca="1"/>
        <v>2.8</v>
      </c>
      <c r="F79" s="6">
        <f ca="1"/>
        <v>6.1</v>
      </c>
      <c r="G79" s="7">
        <f ca="1"/>
        <v>1.9</v>
      </c>
      <c r="H79" s="11" t="str">
        <f ca="1"/>
        <v>Virginica</v>
      </c>
      <c r="I79" s="5">
        <f t="shared" ref="I79:I87" ca="1" si="116">+D79-E79+F79-G79</f>
        <v>8.7999999999999989</v>
      </c>
      <c r="J79" s="7">
        <f t="shared" ca="1" si="94"/>
        <v>8</v>
      </c>
      <c r="K79" s="11">
        <v>0</v>
      </c>
      <c r="L79" s="12">
        <v>0</v>
      </c>
      <c r="M79" s="12">
        <v>1</v>
      </c>
      <c r="N79" s="13"/>
      <c r="O79" s="6">
        <f ca="1"/>
        <v>-1.3964348296432632</v>
      </c>
      <c r="P79" s="6">
        <f ca="1"/>
        <v>6.7530237821140737</v>
      </c>
      <c r="Q79" s="5">
        <f t="shared" ca="1" si="95"/>
        <v>0.19838245968209187</v>
      </c>
      <c r="R79" s="7">
        <f t="shared" ca="1" si="95"/>
        <v>0.99883401662089311</v>
      </c>
      <c r="S79" s="6"/>
      <c r="T79" s="11">
        <f t="shared" ca="1" si="96"/>
        <v>0.15902685937257507</v>
      </c>
      <c r="U79" s="92">
        <f t="shared" ca="1" si="97"/>
        <v>1.1646238618666395E-3</v>
      </c>
      <c r="V79" s="12"/>
      <c r="W79" s="11">
        <f t="shared" ca="1" si="98"/>
        <v>-8.6136702778434219E-7</v>
      </c>
      <c r="X79" s="13">
        <f t="shared" ca="1" si="79"/>
        <v>-5.1099699171857106E-9</v>
      </c>
      <c r="Y79" s="6"/>
      <c r="Z79" s="5">
        <f t="shared" ca="1" si="99"/>
        <v>-8.6136702778434219E-7</v>
      </c>
      <c r="AA79" s="6">
        <f t="shared" ca="1" si="100"/>
        <v>-6.3741160056041327E-6</v>
      </c>
      <c r="AB79" s="6">
        <f t="shared" ca="1" si="101"/>
        <v>-2.4118276777961579E-6</v>
      </c>
      <c r="AC79" s="6">
        <f t="shared" ca="1" si="102"/>
        <v>-5.2543388694844869E-6</v>
      </c>
      <c r="AD79" s="6">
        <f t="shared" ca="1" si="103"/>
        <v>-1.63659735279025E-6</v>
      </c>
      <c r="AE79" s="6">
        <f t="shared" ca="1" si="104"/>
        <v>-5.1099699171857106E-9</v>
      </c>
      <c r="AF79" s="6">
        <f t="shared" ca="1" si="105"/>
        <v>-3.7813777387174262E-8</v>
      </c>
      <c r="AG79" s="6">
        <f t="shared" ca="1" si="106"/>
        <v>-1.4307915768119989E-8</v>
      </c>
      <c r="AH79" s="6">
        <f t="shared" ca="1" si="107"/>
        <v>-3.1170816494832832E-8</v>
      </c>
      <c r="AI79" s="7">
        <f t="shared" ca="1" si="108"/>
        <v>-9.7089428426528497E-9</v>
      </c>
      <c r="AJ79" s="6"/>
      <c r="AK79" s="21">
        <v>1</v>
      </c>
      <c r="AL79" s="21">
        <f t="shared" ca="1" si="80"/>
        <v>0.19838245968209187</v>
      </c>
      <c r="AM79" s="27">
        <f t="shared" ca="1" si="81"/>
        <v>0.99883401662089311</v>
      </c>
      <c r="AN79" s="12"/>
      <c r="AO79" s="35">
        <f ca="1"/>
        <v>-11.675891707101984</v>
      </c>
      <c r="AP79" s="36">
        <f ca="1"/>
        <v>-7.5909906694224958</v>
      </c>
      <c r="AQ79" s="37">
        <f ca="1"/>
        <v>10.864614583743474</v>
      </c>
      <c r="AR79" s="12"/>
      <c r="AS79" s="51">
        <f t="shared" ca="1" si="109"/>
        <v>8.4961265080819689E-6</v>
      </c>
      <c r="AT79" s="52">
        <f t="shared" ca="1" si="109"/>
        <v>5.0472566066928082E-4</v>
      </c>
      <c r="AU79" s="53">
        <f t="shared" ca="1" si="109"/>
        <v>0.99998087728584373</v>
      </c>
      <c r="AV79" s="12"/>
      <c r="AW79" s="79">
        <f t="shared" ca="1" si="82"/>
        <v>-8.4961265080819689E-6</v>
      </c>
      <c r="AX79" s="78">
        <f t="shared" ca="1" si="83"/>
        <v>-5.0472566066928082E-4</v>
      </c>
      <c r="AY79" s="80">
        <f t="shared" ca="1" si="84"/>
        <v>1.9122714156272203E-5</v>
      </c>
      <c r="AZ79" s="12"/>
      <c r="BA79" s="11">
        <f t="shared" ca="1" si="110"/>
        <v>8.4960543239163281E-6</v>
      </c>
      <c r="BB79" s="12">
        <f t="shared" ca="1" si="111"/>
        <v>5.044709126767428E-4</v>
      </c>
      <c r="BC79" s="13">
        <f t="shared" ca="1" si="112"/>
        <v>1.9122348477981884E-5</v>
      </c>
      <c r="BD79" s="12"/>
      <c r="BE79" s="11">
        <f t="shared" ca="1" si="113"/>
        <v>-7.2183552355529942E-11</v>
      </c>
      <c r="BF79" s="12">
        <f t="shared" ca="1" si="114"/>
        <v>-2.5461941468920406E-7</v>
      </c>
      <c r="BG79" s="13">
        <f t="shared" ca="1" si="115"/>
        <v>3.6567120394107438E-10</v>
      </c>
      <c r="BH79" s="12"/>
      <c r="BI79" s="11">
        <f t="shared" ca="1" si="58"/>
        <v>-7.2183552355529942E-11</v>
      </c>
      <c r="BJ79" s="12">
        <f t="shared" ca="1" si="85"/>
        <v>-1.4319950664881087E-11</v>
      </c>
      <c r="BK79" s="12">
        <f t="shared" ca="1" si="86"/>
        <v>-7.2099387533238496E-11</v>
      </c>
      <c r="BL79" s="12">
        <f t="shared" ca="1" si="59"/>
        <v>-2.5461941468920406E-7</v>
      </c>
      <c r="BM79" s="12">
        <f t="shared" ca="1" si="87"/>
        <v>-5.0512025768858854E-8</v>
      </c>
      <c r="BN79" s="12">
        <f t="shared" ca="1" si="88"/>
        <v>-2.543225326836785E-7</v>
      </c>
      <c r="BO79" s="12">
        <f t="shared" ca="1" si="60"/>
        <v>3.6567120394107438E-10</v>
      </c>
      <c r="BP79" s="12">
        <f t="shared" ca="1" si="89"/>
        <v>7.2542752872742174E-11</v>
      </c>
      <c r="BQ79" s="13">
        <f t="shared" ca="1" si="90"/>
        <v>3.6524483739506109E-10</v>
      </c>
      <c r="BR79" s="12"/>
      <c r="BS79" s="11">
        <f t="shared" ca="1" si="91"/>
        <v>7.2184165641333107E-11</v>
      </c>
      <c r="BT79" s="12">
        <f t="shared" ca="1" si="92"/>
        <v>2.54747992538042E-7</v>
      </c>
      <c r="BU79" s="13">
        <f t="shared" ca="1" si="93"/>
        <v>3.6567819670249331E-10</v>
      </c>
    </row>
    <row r="80" spans="1:73">
      <c r="A80" s="5">
        <f t="shared" ca="1" si="78"/>
        <v>110</v>
      </c>
      <c r="B80" s="6">
        <v>120</v>
      </c>
      <c r="C80" s="5">
        <v>1</v>
      </c>
      <c r="D80" s="6">
        <f t="array" aca="1" ref="D80:H80" ca="1">OFFSET(iris!$A$1,Solver!$B80,0,1,5)</f>
        <v>6</v>
      </c>
      <c r="E80" s="6">
        <f ca="1"/>
        <v>2.2000000000000002</v>
      </c>
      <c r="F80" s="6">
        <f ca="1"/>
        <v>5</v>
      </c>
      <c r="G80" s="7">
        <f ca="1"/>
        <v>1.5</v>
      </c>
      <c r="H80" s="11" t="str">
        <f ca="1"/>
        <v>Virginica</v>
      </c>
      <c r="I80" s="5">
        <f t="shared" ca="1" si="116"/>
        <v>7.3000000000000007</v>
      </c>
      <c r="J80" s="7">
        <f t="shared" ca="1" si="94"/>
        <v>6.5</v>
      </c>
      <c r="K80" s="11">
        <v>0</v>
      </c>
      <c r="L80" s="12">
        <v>0</v>
      </c>
      <c r="M80" s="12">
        <v>1</v>
      </c>
      <c r="N80" s="13"/>
      <c r="O80" s="6">
        <f ca="1"/>
        <v>-0.28432570301592275</v>
      </c>
      <c r="P80" s="6">
        <f ca="1"/>
        <v>4.7101063829187018</v>
      </c>
      <c r="Q80" s="5">
        <f t="shared" ca="1" si="95"/>
        <v>0.42939359293095297</v>
      </c>
      <c r="R80" s="7">
        <f t="shared" ca="1" si="95"/>
        <v>0.99107652567486437</v>
      </c>
      <c r="S80" s="6"/>
      <c r="T80" s="11">
        <f t="shared" ca="1" si="96"/>
        <v>0.24501473528080006</v>
      </c>
      <c r="U80" s="92">
        <f t="shared" ca="1" si="97"/>
        <v>8.8438459311043823E-3</v>
      </c>
      <c r="V80" s="12"/>
      <c r="W80" s="11">
        <f t="shared" ca="1" si="98"/>
        <v>-1.6919126520068824E-2</v>
      </c>
      <c r="X80" s="13">
        <f t="shared" ca="1" si="79"/>
        <v>-4.4106844777043436E-4</v>
      </c>
      <c r="Y80" s="6"/>
      <c r="Z80" s="5">
        <f t="shared" ca="1" si="99"/>
        <v>-1.6919126520068824E-2</v>
      </c>
      <c r="AA80" s="6">
        <f t="shared" ca="1" si="100"/>
        <v>-0.10151475912041294</v>
      </c>
      <c r="AB80" s="6">
        <f t="shared" ca="1" si="101"/>
        <v>-3.7222078344151414E-2</v>
      </c>
      <c r="AC80" s="6">
        <f t="shared" ca="1" si="102"/>
        <v>-8.4595632600344126E-2</v>
      </c>
      <c r="AD80" s="6">
        <f t="shared" ca="1" si="103"/>
        <v>-2.5378689780103235E-2</v>
      </c>
      <c r="AE80" s="6">
        <f t="shared" ca="1" si="104"/>
        <v>-4.4106844777043436E-4</v>
      </c>
      <c r="AF80" s="6">
        <f t="shared" ca="1" si="105"/>
        <v>-2.6464106866226061E-3</v>
      </c>
      <c r="AG80" s="6">
        <f t="shared" ca="1" si="106"/>
        <v>-9.703505850949557E-4</v>
      </c>
      <c r="AH80" s="6">
        <f t="shared" ca="1" si="107"/>
        <v>-2.2053422388521719E-3</v>
      </c>
      <c r="AI80" s="7">
        <f t="shared" ca="1" si="108"/>
        <v>-6.6160267165565152E-4</v>
      </c>
      <c r="AJ80" s="6"/>
      <c r="AK80" s="21">
        <v>1</v>
      </c>
      <c r="AL80" s="21">
        <f t="shared" ca="1" si="80"/>
        <v>0.42939359293095297</v>
      </c>
      <c r="AM80" s="27">
        <f t="shared" ca="1" si="81"/>
        <v>0.99107652567486437</v>
      </c>
      <c r="AN80" s="12"/>
      <c r="AO80" s="35">
        <f ca="1"/>
        <v>-9.6011052175451539</v>
      </c>
      <c r="AP80" s="36">
        <f ca="1"/>
        <v>-2.8233996528827596</v>
      </c>
      <c r="AQ80" s="37">
        <f ca="1"/>
        <v>4.2081047303586789</v>
      </c>
      <c r="AR80" s="12"/>
      <c r="AS80" s="51">
        <f t="shared" ca="1" si="109"/>
        <v>6.7649346109618181E-5</v>
      </c>
      <c r="AT80" s="52">
        <f t="shared" ca="1" si="109"/>
        <v>5.6072722998303966E-2</v>
      </c>
      <c r="AU80" s="53">
        <f t="shared" ca="1" si="109"/>
        <v>0.98534347605689132</v>
      </c>
      <c r="AV80" s="12"/>
      <c r="AW80" s="79">
        <f t="shared" ca="1" si="82"/>
        <v>-6.7649346109618181E-5</v>
      </c>
      <c r="AX80" s="78">
        <f t="shared" ca="1" si="83"/>
        <v>-5.6072722998303966E-2</v>
      </c>
      <c r="AY80" s="80">
        <f t="shared" ca="1" si="84"/>
        <v>1.4656523943108679E-2</v>
      </c>
      <c r="AZ80" s="12"/>
      <c r="BA80" s="11">
        <f t="shared" ca="1" si="110"/>
        <v>6.7644769675589123E-5</v>
      </c>
      <c r="BB80" s="12">
        <f t="shared" ca="1" si="111"/>
        <v>5.2928572733859439E-2</v>
      </c>
      <c r="BC80" s="13">
        <f t="shared" ca="1" si="112"/>
        <v>1.4441710249013816E-2</v>
      </c>
      <c r="BD80" s="12"/>
      <c r="BE80" s="11">
        <f t="shared" ca="1" si="113"/>
        <v>-4.5761244362893332E-9</v>
      </c>
      <c r="BF80" s="12">
        <f t="shared" ca="1" si="114"/>
        <v>-2.9678491976012846E-3</v>
      </c>
      <c r="BG80" s="13">
        <f t="shared" ca="1" si="115"/>
        <v>2.1166527204410901E-4</v>
      </c>
      <c r="BH80" s="12"/>
      <c r="BI80" s="11">
        <f t="shared" ca="1" si="58"/>
        <v>-4.5761244362893332E-9</v>
      </c>
      <c r="BJ80" s="12">
        <f t="shared" ca="1" si="85"/>
        <v>-1.9649585133974086E-9</v>
      </c>
      <c r="BK80" s="12">
        <f t="shared" ca="1" si="86"/>
        <v>-4.5352895073734799E-9</v>
      </c>
      <c r="BL80" s="12">
        <f t="shared" ca="1" si="59"/>
        <v>-2.9678491976012846E-3</v>
      </c>
      <c r="BM80" s="12">
        <f t="shared" ca="1" si="87"/>
        <v>-1.2743754302352614E-3</v>
      </c>
      <c r="BN80" s="12">
        <f t="shared" ca="1" si="88"/>
        <v>-2.941365671485615E-3</v>
      </c>
      <c r="BO80" s="12">
        <f t="shared" ca="1" si="60"/>
        <v>2.1166527204410901E-4</v>
      </c>
      <c r="BP80" s="12">
        <f t="shared" ca="1" si="89"/>
        <v>9.0887711661727567E-5</v>
      </c>
      <c r="BQ80" s="13">
        <f t="shared" ca="1" si="90"/>
        <v>2.0977648242350057E-4</v>
      </c>
      <c r="BR80" s="12"/>
      <c r="BS80" s="11">
        <f t="shared" ca="1" si="91"/>
        <v>4.5764340290589129E-9</v>
      </c>
      <c r="BT80" s="12">
        <f t="shared" ca="1" si="92"/>
        <v>3.1441502644445267E-3</v>
      </c>
      <c r="BU80" s="13">
        <f t="shared" ca="1" si="93"/>
        <v>2.1481369409491799E-4</v>
      </c>
    </row>
    <row r="81" spans="1:73">
      <c r="A81" s="5">
        <f t="shared" ca="1" si="78"/>
        <v>125</v>
      </c>
      <c r="B81" s="6">
        <v>116</v>
      </c>
      <c r="C81" s="5">
        <v>1</v>
      </c>
      <c r="D81" s="6">
        <f t="array" aca="1" ref="D81:H81" ca="1">OFFSET(iris!$A$1,Solver!$B81,0,1,5)</f>
        <v>6.4</v>
      </c>
      <c r="E81" s="6">
        <f ca="1"/>
        <v>3.2</v>
      </c>
      <c r="F81" s="6">
        <f ca="1"/>
        <v>5.3</v>
      </c>
      <c r="G81" s="7">
        <f ca="1"/>
        <v>2.2999999999999998</v>
      </c>
      <c r="H81" s="11" t="str">
        <f ca="1"/>
        <v>Virginica</v>
      </c>
      <c r="I81" s="5">
        <f t="shared" ca="1" si="116"/>
        <v>6.2</v>
      </c>
      <c r="J81" s="7">
        <f t="shared" ca="1" si="94"/>
        <v>7.6</v>
      </c>
      <c r="K81" s="11">
        <v>0</v>
      </c>
      <c r="L81" s="12">
        <v>0</v>
      </c>
      <c r="M81" s="12">
        <v>1</v>
      </c>
      <c r="N81" s="13"/>
      <c r="O81" s="6">
        <f ca="1"/>
        <v>-0.74976629344140955</v>
      </c>
      <c r="P81" s="6">
        <f ca="1"/>
        <v>3.8573465126539999</v>
      </c>
      <c r="Q81" s="5">
        <f t="shared" ca="1" si="95"/>
        <v>0.32087222644602387</v>
      </c>
      <c r="R81" s="7">
        <f t="shared" ca="1" si="95"/>
        <v>0.97931301399673176</v>
      </c>
      <c r="S81" s="6"/>
      <c r="T81" s="11">
        <f t="shared" ca="1" si="96"/>
        <v>0.21791324074159546</v>
      </c>
      <c r="U81" s="92">
        <f t="shared" ca="1" si="97"/>
        <v>2.0259034613368834E-2</v>
      </c>
      <c r="V81" s="12"/>
      <c r="W81" s="11">
        <f t="shared" ca="1" si="98"/>
        <v>-1.1043853167041814E-4</v>
      </c>
      <c r="X81" s="13">
        <f t="shared" ca="1" si="79"/>
        <v>-8.0346870117045086E-6</v>
      </c>
      <c r="Y81" s="6"/>
      <c r="Z81" s="5">
        <f t="shared" ca="1" si="99"/>
        <v>-1.1043853167041814E-4</v>
      </c>
      <c r="AA81" s="6">
        <f t="shared" ca="1" si="100"/>
        <v>-7.0680660269067616E-4</v>
      </c>
      <c r="AB81" s="6">
        <f t="shared" ca="1" si="101"/>
        <v>-3.5340330134533808E-4</v>
      </c>
      <c r="AC81" s="6">
        <f t="shared" ca="1" si="102"/>
        <v>-5.8532421785321617E-4</v>
      </c>
      <c r="AD81" s="6">
        <f t="shared" ca="1" si="103"/>
        <v>-2.5400862284196172E-4</v>
      </c>
      <c r="AE81" s="6">
        <f t="shared" ca="1" si="104"/>
        <v>-8.0346870117045086E-6</v>
      </c>
      <c r="AF81" s="6">
        <f t="shared" ca="1" si="105"/>
        <v>-5.1421996874908855E-5</v>
      </c>
      <c r="AG81" s="6">
        <f t="shared" ca="1" si="106"/>
        <v>-2.5710998437454427E-5</v>
      </c>
      <c r="AH81" s="6">
        <f t="shared" ca="1" si="107"/>
        <v>-4.2583841162033895E-5</v>
      </c>
      <c r="AI81" s="7">
        <f t="shared" ca="1" si="108"/>
        <v>-1.847978012692037E-5</v>
      </c>
      <c r="AJ81" s="6"/>
      <c r="AK81" s="21">
        <v>1</v>
      </c>
      <c r="AL81" s="21">
        <f t="shared" ca="1" si="80"/>
        <v>0.32087222644602387</v>
      </c>
      <c r="AM81" s="27">
        <f t="shared" ca="1" si="81"/>
        <v>0.97931301399673176</v>
      </c>
      <c r="AN81" s="12"/>
      <c r="AO81" s="35">
        <f ca="1"/>
        <v>-10.385688481654604</v>
      </c>
      <c r="AP81" s="36">
        <f ca="1"/>
        <v>-5.3286923252318026</v>
      </c>
      <c r="AQ81" s="37">
        <f ca="1"/>
        <v>7.2408969476138365</v>
      </c>
      <c r="AR81" s="12"/>
      <c r="AS81" s="51">
        <f t="shared" ca="1" si="109"/>
        <v>3.0870196553698984E-5</v>
      </c>
      <c r="AT81" s="52">
        <f t="shared" ca="1" si="109"/>
        <v>4.826995722218801E-3</v>
      </c>
      <c r="AU81" s="53">
        <f t="shared" ca="1" si="109"/>
        <v>0.99928384458864172</v>
      </c>
      <c r="AV81" s="12"/>
      <c r="AW81" s="79">
        <f t="shared" ca="1" si="82"/>
        <v>-3.0870196553698984E-5</v>
      </c>
      <c r="AX81" s="78">
        <f t="shared" ca="1" si="83"/>
        <v>-4.826995722218801E-3</v>
      </c>
      <c r="AY81" s="80">
        <f t="shared" ca="1" si="84"/>
        <v>7.1615541135827687E-4</v>
      </c>
      <c r="AZ81" s="12"/>
      <c r="BA81" s="11">
        <f t="shared" ca="1" si="110"/>
        <v>3.0869243584663716E-5</v>
      </c>
      <c r="BB81" s="12">
        <f t="shared" ca="1" si="111"/>
        <v>4.8036958345164821E-3</v>
      </c>
      <c r="BC81" s="13">
        <f t="shared" ca="1" si="112"/>
        <v>7.1564253278506547E-4</v>
      </c>
      <c r="BD81" s="12"/>
      <c r="BE81" s="11">
        <f t="shared" ca="1" si="113"/>
        <v>-9.5293961692258039E-10</v>
      </c>
      <c r="BF81" s="12">
        <f t="shared" ca="1" si="114"/>
        <v>-2.3187419244051334E-5</v>
      </c>
      <c r="BG81" s="13">
        <f t="shared" ca="1" si="115"/>
        <v>5.1251127245216766E-7</v>
      </c>
      <c r="BH81" s="12"/>
      <c r="BI81" s="11">
        <f t="shared" ca="1" si="58"/>
        <v>-9.5293961692258039E-10</v>
      </c>
      <c r="BJ81" s="12">
        <f t="shared" ca="1" si="85"/>
        <v>-3.0577185655056946E-10</v>
      </c>
      <c r="BK81" s="12">
        <f t="shared" ca="1" si="86"/>
        <v>-9.3322616840534322E-10</v>
      </c>
      <c r="BL81" s="12">
        <f t="shared" ca="1" si="59"/>
        <v>-2.3187419244051334E-5</v>
      </c>
      <c r="BM81" s="12">
        <f t="shared" ca="1" si="87"/>
        <v>-7.4401988383761315E-6</v>
      </c>
      <c r="BN81" s="12">
        <f t="shared" ca="1" si="88"/>
        <v>-2.2707741426697731E-5</v>
      </c>
      <c r="BO81" s="12">
        <f t="shared" ca="1" si="60"/>
        <v>5.1251127245216766E-7</v>
      </c>
      <c r="BP81" s="12">
        <f t="shared" ca="1" si="89"/>
        <v>1.6445063307041177E-7</v>
      </c>
      <c r="BQ81" s="13">
        <f t="shared" ca="1" si="90"/>
        <v>5.0190895893243251E-7</v>
      </c>
      <c r="BR81" s="12"/>
      <c r="BS81" s="11">
        <f t="shared" ca="1" si="91"/>
        <v>9.5296903526400856E-10</v>
      </c>
      <c r="BT81" s="12">
        <f t="shared" ca="1" si="92"/>
        <v>2.3299887702318603E-5</v>
      </c>
      <c r="BU81" s="13">
        <f t="shared" ca="1" si="93"/>
        <v>5.1287857321774272E-7</v>
      </c>
    </row>
    <row r="82" spans="1:73">
      <c r="A82" s="5">
        <f t="shared" ca="1" si="78"/>
        <v>149</v>
      </c>
      <c r="B82" s="6">
        <v>129</v>
      </c>
      <c r="C82" s="5">
        <v>1</v>
      </c>
      <c r="D82" s="6">
        <f t="array" aca="1" ref="D82:H82" ca="1">OFFSET(iris!$A$1,Solver!$B82,0,1,5)</f>
        <v>6.4</v>
      </c>
      <c r="E82" s="6">
        <f ca="1"/>
        <v>2.8</v>
      </c>
      <c r="F82" s="6">
        <f ca="1"/>
        <v>5.6</v>
      </c>
      <c r="G82" s="7">
        <f ca="1"/>
        <v>2.1</v>
      </c>
      <c r="H82" s="11" t="str">
        <f ca="1"/>
        <v>Virginica</v>
      </c>
      <c r="I82" s="5">
        <f t="shared" ca="1" si="116"/>
        <v>7.1</v>
      </c>
      <c r="J82" s="7">
        <f t="shared" ca="1" si="94"/>
        <v>7.6999999999999993</v>
      </c>
      <c r="K82" s="11">
        <v>0</v>
      </c>
      <c r="L82" s="12">
        <v>0</v>
      </c>
      <c r="M82" s="12">
        <v>1</v>
      </c>
      <c r="N82" s="13"/>
      <c r="O82" s="6">
        <f ca="1"/>
        <v>-1.2609131271052854</v>
      </c>
      <c r="P82" s="6">
        <f ca="1"/>
        <v>4.8498867930909153</v>
      </c>
      <c r="Q82" s="5">
        <f t="shared" ca="1" si="95"/>
        <v>0.2208167425245651</v>
      </c>
      <c r="R82" s="7">
        <f t="shared" ca="1" si="95"/>
        <v>0.9922315573611189</v>
      </c>
      <c r="S82" s="6"/>
      <c r="T82" s="11">
        <f t="shared" ca="1" si="96"/>
        <v>0.17205670874540505</v>
      </c>
      <c r="U82" s="92">
        <f t="shared" ca="1" si="97"/>
        <v>7.708093937847528E-3</v>
      </c>
      <c r="V82" s="12"/>
      <c r="W82" s="11">
        <f t="shared" ca="1" si="98"/>
        <v>-1.9249915203060486E-6</v>
      </c>
      <c r="X82" s="13">
        <f t="shared" ca="1" si="79"/>
        <v>-6.970902648513826E-8</v>
      </c>
      <c r="Y82" s="6"/>
      <c r="Z82" s="5">
        <f t="shared" ca="1" si="99"/>
        <v>-1.9249915203060486E-6</v>
      </c>
      <c r="AA82" s="6">
        <f t="shared" ca="1" si="100"/>
        <v>-1.2319945729958711E-5</v>
      </c>
      <c r="AB82" s="6">
        <f t="shared" ca="1" si="101"/>
        <v>-5.3899762568569359E-6</v>
      </c>
      <c r="AC82" s="6">
        <f t="shared" ca="1" si="102"/>
        <v>-1.0779952513713872E-5</v>
      </c>
      <c r="AD82" s="6">
        <f t="shared" ca="1" si="103"/>
        <v>-4.042482192642702E-6</v>
      </c>
      <c r="AE82" s="6">
        <f t="shared" ca="1" si="104"/>
        <v>-6.970902648513826E-8</v>
      </c>
      <c r="AF82" s="6">
        <f t="shared" ca="1" si="105"/>
        <v>-4.461377695048849E-7</v>
      </c>
      <c r="AG82" s="6">
        <f t="shared" ca="1" si="106"/>
        <v>-1.9518527415838711E-7</v>
      </c>
      <c r="AH82" s="6">
        <f t="shared" ca="1" si="107"/>
        <v>-3.9037054831677423E-7</v>
      </c>
      <c r="AI82" s="7">
        <f t="shared" ca="1" si="108"/>
        <v>-1.4638895561879036E-7</v>
      </c>
      <c r="AJ82" s="6"/>
      <c r="AK82" s="21">
        <v>1</v>
      </c>
      <c r="AL82" s="21">
        <f t="shared" ca="1" si="80"/>
        <v>0.2208167425245651</v>
      </c>
      <c r="AM82" s="27">
        <f t="shared" ca="1" si="81"/>
        <v>0.9922315573611189</v>
      </c>
      <c r="AN82" s="12"/>
      <c r="AO82" s="35">
        <f ca="1"/>
        <v>-11.4022294228481</v>
      </c>
      <c r="AP82" s="36">
        <f ca="1"/>
        <v>-7.2288038035489564</v>
      </c>
      <c r="AQ82" s="37">
        <f ca="1"/>
        <v>10.182368999504407</v>
      </c>
      <c r="AR82" s="12"/>
      <c r="AS82" s="51">
        <f t="shared" ca="1" si="109"/>
        <v>1.1170428394964362E-5</v>
      </c>
      <c r="AT82" s="52">
        <f t="shared" ca="1" si="109"/>
        <v>7.2486224458432637E-4</v>
      </c>
      <c r="AU82" s="53">
        <f t="shared" ca="1" si="109"/>
        <v>0.9999621699512351</v>
      </c>
      <c r="AV82" s="12"/>
      <c r="AW82" s="79">
        <f t="shared" ca="1" si="82"/>
        <v>-1.1170428394964362E-5</v>
      </c>
      <c r="AX82" s="78">
        <f t="shared" ca="1" si="83"/>
        <v>-7.2486224458432637E-4</v>
      </c>
      <c r="AY82" s="80">
        <f t="shared" ca="1" si="84"/>
        <v>3.7830048764897484E-5</v>
      </c>
      <c r="AZ82" s="12"/>
      <c r="BA82" s="11">
        <f t="shared" ca="1" si="110"/>
        <v>1.1170303616493835E-5</v>
      </c>
      <c r="BB82" s="12">
        <f t="shared" ca="1" si="111"/>
        <v>7.2433681931070252E-4</v>
      </c>
      <c r="BC82" s="13">
        <f t="shared" ca="1" si="112"/>
        <v>3.7828617652225709E-5</v>
      </c>
      <c r="BD82" s="12"/>
      <c r="BE82" s="11">
        <f t="shared" ca="1" si="113"/>
        <v>-1.2477707669805586E-10</v>
      </c>
      <c r="BF82" s="12">
        <f t="shared" ca="1" si="114"/>
        <v>-5.2504441268062751E-7</v>
      </c>
      <c r="BG82" s="13">
        <f t="shared" ca="1" si="115"/>
        <v>1.4310584504923604E-9</v>
      </c>
      <c r="BH82" s="12"/>
      <c r="BI82" s="11">
        <f t="shared" ca="1" si="58"/>
        <v>-1.2477707669805586E-10</v>
      </c>
      <c r="BJ82" s="12">
        <f t="shared" ca="1" si="85"/>
        <v>-2.7552867618202512E-11</v>
      </c>
      <c r="BK82" s="12">
        <f t="shared" ca="1" si="86"/>
        <v>-1.2380775313507973E-10</v>
      </c>
      <c r="BL82" s="12">
        <f t="shared" ca="1" si="59"/>
        <v>-5.2504441268062751E-7</v>
      </c>
      <c r="BM82" s="12">
        <f t="shared" ca="1" si="87"/>
        <v>-1.1593859688885963E-7</v>
      </c>
      <c r="BN82" s="12">
        <f t="shared" ca="1" si="88"/>
        <v>-5.2096563527785299E-7</v>
      </c>
      <c r="BO82" s="12">
        <f t="shared" ca="1" si="60"/>
        <v>1.4310584504923604E-9</v>
      </c>
      <c r="BP82" s="12">
        <f t="shared" ca="1" si="89"/>
        <v>3.1600166539997462E-10</v>
      </c>
      <c r="BQ82" s="13">
        <f t="shared" ca="1" si="90"/>
        <v>1.4199413550068243E-9</v>
      </c>
      <c r="BR82" s="12"/>
      <c r="BS82" s="11">
        <f t="shared" ca="1" si="91"/>
        <v>1.247784705270261E-10</v>
      </c>
      <c r="BT82" s="12">
        <f t="shared" ca="1" si="92"/>
        <v>5.2542527362382777E-7</v>
      </c>
      <c r="BU82" s="13">
        <f t="shared" ca="1" si="93"/>
        <v>1.4311125895545217E-9</v>
      </c>
    </row>
    <row r="83" spans="1:73">
      <c r="A83" s="5">
        <f t="shared" ca="1" si="78"/>
        <v>107</v>
      </c>
      <c r="B83" s="6">
        <v>147</v>
      </c>
      <c r="C83" s="5">
        <v>1</v>
      </c>
      <c r="D83" s="6">
        <f t="array" aca="1" ref="D83:H83" ca="1">OFFSET(iris!$A$1,Solver!$B83,0,1,5)</f>
        <v>6.3</v>
      </c>
      <c r="E83" s="6">
        <f ca="1"/>
        <v>2.5</v>
      </c>
      <c r="F83" s="6">
        <f ca="1"/>
        <v>5</v>
      </c>
      <c r="G83" s="7">
        <f ca="1"/>
        <v>1.9</v>
      </c>
      <c r="H83" s="11" t="str">
        <f ca="1"/>
        <v>Virginica</v>
      </c>
      <c r="I83" s="5">
        <f t="shared" ca="1" si="116"/>
        <v>6.9</v>
      </c>
      <c r="J83" s="7">
        <f t="shared" ca="1" si="94"/>
        <v>6.9</v>
      </c>
      <c r="K83" s="11">
        <v>0</v>
      </c>
      <c r="L83" s="12">
        <v>0</v>
      </c>
      <c r="M83" s="12">
        <v>1</v>
      </c>
      <c r="N83" s="13"/>
      <c r="O83" s="6">
        <f ca="1"/>
        <v>-0.41157194396010821</v>
      </c>
      <c r="P83" s="6">
        <f ca="1"/>
        <v>4.3876883856892235</v>
      </c>
      <c r="Q83" s="5">
        <f t="shared" ca="1" si="95"/>
        <v>0.39853525844126192</v>
      </c>
      <c r="R83" s="7">
        <f t="shared" ca="1" si="95"/>
        <v>0.98772316594481058</v>
      </c>
      <c r="S83" s="6"/>
      <c r="T83" s="11">
        <f t="shared" ca="1" si="96"/>
        <v>0.23970490622041848</v>
      </c>
      <c r="U83" s="92">
        <f t="shared" ca="1" si="97"/>
        <v>1.2126113400770728E-2</v>
      </c>
      <c r="V83" s="12"/>
      <c r="W83" s="11">
        <f t="shared" ca="1" si="98"/>
        <v>-4.2266649651561154E-3</v>
      </c>
      <c r="X83" s="13">
        <f t="shared" ca="1" si="79"/>
        <v>-1.5989575169585054E-4</v>
      </c>
      <c r="Y83" s="6"/>
      <c r="Z83" s="5">
        <f t="shared" ca="1" si="99"/>
        <v>-4.2266649651561154E-3</v>
      </c>
      <c r="AA83" s="6">
        <f t="shared" ca="1" si="100"/>
        <v>-2.6627989280483527E-2</v>
      </c>
      <c r="AB83" s="6">
        <f t="shared" ca="1" si="101"/>
        <v>-1.0566662412890289E-2</v>
      </c>
      <c r="AC83" s="6">
        <f t="shared" ca="1" si="102"/>
        <v>-2.1133324825780578E-2</v>
      </c>
      <c r="AD83" s="6">
        <f t="shared" ca="1" si="103"/>
        <v>-8.0306634337966188E-3</v>
      </c>
      <c r="AE83" s="6">
        <f t="shared" ca="1" si="104"/>
        <v>-1.5989575169585054E-4</v>
      </c>
      <c r="AF83" s="6">
        <f t="shared" ca="1" si="105"/>
        <v>-1.0073432356838585E-3</v>
      </c>
      <c r="AG83" s="6">
        <f t="shared" ca="1" si="106"/>
        <v>-3.9973937923962633E-4</v>
      </c>
      <c r="AH83" s="6">
        <f t="shared" ca="1" si="107"/>
        <v>-7.9947875847925266E-4</v>
      </c>
      <c r="AI83" s="7">
        <f t="shared" ca="1" si="108"/>
        <v>-3.0380192822211601E-4</v>
      </c>
      <c r="AJ83" s="6"/>
      <c r="AK83" s="21">
        <v>1</v>
      </c>
      <c r="AL83" s="21">
        <f t="shared" ca="1" si="80"/>
        <v>0.39853525844126192</v>
      </c>
      <c r="AM83" s="27">
        <f t="shared" ca="1" si="81"/>
        <v>0.98772316594481058</v>
      </c>
      <c r="AN83" s="12"/>
      <c r="AO83" s="35">
        <f ca="1"/>
        <v>-9.824107170684961</v>
      </c>
      <c r="AP83" s="36">
        <f ca="1"/>
        <v>-3.5359470108562192</v>
      </c>
      <c r="AQ83" s="37">
        <f ca="1"/>
        <v>5.070458596032581</v>
      </c>
      <c r="AR83" s="12"/>
      <c r="AS83" s="51">
        <f t="shared" ca="1" si="109"/>
        <v>5.4127872577610114E-5</v>
      </c>
      <c r="AT83" s="52">
        <f t="shared" ca="1" si="109"/>
        <v>2.8306553756412306E-2</v>
      </c>
      <c r="AU83" s="53">
        <f t="shared" ca="1" si="109"/>
        <v>0.99375964683710327</v>
      </c>
      <c r="AV83" s="12"/>
      <c r="AW83" s="79">
        <f t="shared" ca="1" si="82"/>
        <v>-5.4127872577610114E-5</v>
      </c>
      <c r="AX83" s="78">
        <f t="shared" ca="1" si="83"/>
        <v>-2.8306553756412306E-2</v>
      </c>
      <c r="AY83" s="80">
        <f t="shared" ca="1" si="84"/>
        <v>6.2403531628967279E-3</v>
      </c>
      <c r="AZ83" s="12"/>
      <c r="BA83" s="11">
        <f t="shared" ca="1" si="110"/>
        <v>5.4124942751020342E-5</v>
      </c>
      <c r="BB83" s="12">
        <f t="shared" ca="1" si="111"/>
        <v>2.7505292770847647E-2</v>
      </c>
      <c r="BC83" s="13">
        <f t="shared" ca="1" si="112"/>
        <v>6.2014111552990796E-3</v>
      </c>
      <c r="BD83" s="12"/>
      <c r="BE83" s="11">
        <f t="shared" ca="1" si="113"/>
        <v>-2.9296680044976714E-9</v>
      </c>
      <c r="BF83" s="12">
        <f t="shared" ca="1" si="114"/>
        <v>-7.7858004840385771E-4</v>
      </c>
      <c r="BG83" s="13">
        <f t="shared" ca="1" si="115"/>
        <v>3.8698995717393663E-5</v>
      </c>
      <c r="BH83" s="12"/>
      <c r="BI83" s="11">
        <f t="shared" ref="BI83:BI87" ca="1" si="117">BE83</f>
        <v>-2.9296680044976714E-9</v>
      </c>
      <c r="BJ83" s="12">
        <f t="shared" ca="1" si="85"/>
        <v>-1.1675759953195755E-9</v>
      </c>
      <c r="BK83" s="12">
        <f t="shared" ca="1" si="86"/>
        <v>-2.8937009565696557E-9</v>
      </c>
      <c r="BL83" s="12">
        <f t="shared" ref="BL83:BL87" ca="1" si="118">BF83</f>
        <v>-7.7858004840385771E-4</v>
      </c>
      <c r="BM83" s="12">
        <f t="shared" ca="1" si="87"/>
        <v>-3.1029160080784166E-4</v>
      </c>
      <c r="BN83" s="12">
        <f t="shared" ca="1" si="88"/>
        <v>-7.6902155035092222E-4</v>
      </c>
      <c r="BO83" s="12">
        <f t="shared" ref="BO83:BO87" ca="1" si="119">BG83</f>
        <v>3.8698995717393663E-5</v>
      </c>
      <c r="BP83" s="12">
        <f t="shared" ca="1" si="89"/>
        <v>1.5422914259648771E-5</v>
      </c>
      <c r="BQ83" s="13">
        <f t="shared" ca="1" si="90"/>
        <v>3.8223894568868732E-5</v>
      </c>
      <c r="BR83" s="12"/>
      <c r="BS83" s="11">
        <f t="shared" ca="1" si="91"/>
        <v>2.929826589777997E-9</v>
      </c>
      <c r="BT83" s="12">
        <f t="shared" ca="1" si="92"/>
        <v>8.0126098556465965E-4</v>
      </c>
      <c r="BU83" s="13">
        <f t="shared" ca="1" si="93"/>
        <v>3.8942007597675196E-5</v>
      </c>
    </row>
    <row r="84" spans="1:73">
      <c r="A84" s="5">
        <f t="shared" ca="1" si="78"/>
        <v>106</v>
      </c>
      <c r="B84" s="6">
        <v>134</v>
      </c>
      <c r="C84" s="5">
        <v>1</v>
      </c>
      <c r="D84" s="6">
        <f t="array" aca="1" ref="D84:H84" ca="1">OFFSET(iris!$A$1,Solver!$B84,0,1,5)</f>
        <v>6.3</v>
      </c>
      <c r="E84" s="6">
        <f ca="1"/>
        <v>2.8</v>
      </c>
      <c r="F84" s="6">
        <f ca="1"/>
        <v>5.0999999999999996</v>
      </c>
      <c r="G84" s="7">
        <f ca="1"/>
        <v>1.5</v>
      </c>
      <c r="H84" s="11" t="str">
        <f ca="1"/>
        <v>Virginica</v>
      </c>
      <c r="I84" s="5">
        <f t="shared" ca="1" si="116"/>
        <v>7.1</v>
      </c>
      <c r="J84" s="7">
        <f t="shared" ca="1" si="94"/>
        <v>6.6</v>
      </c>
      <c r="K84" s="11">
        <v>0</v>
      </c>
      <c r="L84" s="12">
        <v>0</v>
      </c>
      <c r="M84" s="12">
        <v>1</v>
      </c>
      <c r="N84" s="13"/>
      <c r="O84" s="6">
        <f ca="1"/>
        <v>0.13301502159675582</v>
      </c>
      <c r="P84" s="6">
        <f ca="1"/>
        <v>4.541978759249905</v>
      </c>
      <c r="Q84" s="5">
        <f t="shared" ca="1" si="95"/>
        <v>0.53320481211267923</v>
      </c>
      <c r="R84" s="7">
        <f t="shared" ca="1" si="95"/>
        <v>0.98945996832312788</v>
      </c>
      <c r="S84" s="6"/>
      <c r="T84" s="11">
        <f t="shared" ca="1" si="96"/>
        <v>0.24889744045256162</v>
      </c>
      <c r="U84" s="92">
        <f t="shared" ca="1" si="97"/>
        <v>1.0428939409122533E-2</v>
      </c>
      <c r="V84" s="12"/>
      <c r="W84" s="11">
        <f t="shared" ca="1" si="98"/>
        <v>-0.69110632314712006</v>
      </c>
      <c r="X84" s="13">
        <f t="shared" ca="1" si="79"/>
        <v>-1.1374452634332455E-2</v>
      </c>
      <c r="Y84" s="6"/>
      <c r="Z84" s="5">
        <f t="shared" ca="1" si="99"/>
        <v>-0.69110632314712006</v>
      </c>
      <c r="AA84" s="6">
        <f t="shared" ca="1" si="100"/>
        <v>-4.3539698358268559</v>
      </c>
      <c r="AB84" s="6">
        <f t="shared" ca="1" si="101"/>
        <v>-1.935097704811936</v>
      </c>
      <c r="AC84" s="6">
        <f t="shared" ca="1" si="102"/>
        <v>-3.5246422480503119</v>
      </c>
      <c r="AD84" s="6">
        <f t="shared" ca="1" si="103"/>
        <v>-1.03665948472068</v>
      </c>
      <c r="AE84" s="6">
        <f t="shared" ca="1" si="104"/>
        <v>-1.1374452634332455E-2</v>
      </c>
      <c r="AF84" s="6">
        <f t="shared" ca="1" si="105"/>
        <v>-7.165905159629446E-2</v>
      </c>
      <c r="AG84" s="6">
        <f t="shared" ca="1" si="106"/>
        <v>-3.1848467376130875E-2</v>
      </c>
      <c r="AH84" s="6">
        <f t="shared" ca="1" si="107"/>
        <v>-5.8009708435095515E-2</v>
      </c>
      <c r="AI84" s="7">
        <f t="shared" ca="1" si="108"/>
        <v>-1.7061678951498682E-2</v>
      </c>
      <c r="AJ84" s="6"/>
      <c r="AK84" s="21">
        <v>1</v>
      </c>
      <c r="AL84" s="21">
        <f t="shared" ca="1" si="80"/>
        <v>0.53320481211267923</v>
      </c>
      <c r="AM84" s="27">
        <f t="shared" ca="1" si="81"/>
        <v>0.98945996832312788</v>
      </c>
      <c r="AN84" s="12"/>
      <c r="AO84" s="35">
        <f ca="1"/>
        <v>-8.6918709683557296</v>
      </c>
      <c r="AP84" s="36">
        <f ca="1"/>
        <v>-0.64887864134375661</v>
      </c>
      <c r="AQ84" s="37">
        <f ca="1"/>
        <v>1.2284647184750881</v>
      </c>
      <c r="AR84" s="12"/>
      <c r="AS84" s="51">
        <f t="shared" ca="1" si="109"/>
        <v>1.6791731039418723E-4</v>
      </c>
      <c r="AT84" s="52">
        <f t="shared" ca="1" si="109"/>
        <v>0.3432422774091542</v>
      </c>
      <c r="AU84" s="53">
        <f t="shared" ca="1" si="109"/>
        <v>0.7735497511374626</v>
      </c>
      <c r="AV84" s="12"/>
      <c r="AW84" s="79">
        <f t="shared" ca="1" si="82"/>
        <v>-1.6791731039418723E-4</v>
      </c>
      <c r="AX84" s="78">
        <f t="shared" ca="1" si="83"/>
        <v>-0.3432422774091542</v>
      </c>
      <c r="AY84" s="80">
        <f t="shared" ca="1" si="84"/>
        <v>0.2264502488625374</v>
      </c>
      <c r="AZ84" s="12"/>
      <c r="BA84" s="11">
        <f t="shared" ca="1" si="110"/>
        <v>1.6788911417105719E-4</v>
      </c>
      <c r="BB84" s="12">
        <f t="shared" ca="1" si="111"/>
        <v>0.22542701640813145</v>
      </c>
      <c r="BC84" s="13">
        <f t="shared" ca="1" si="112"/>
        <v>0.17517053365263238</v>
      </c>
      <c r="BD84" s="12"/>
      <c r="BE84" s="11">
        <f t="shared" ca="1" si="113"/>
        <v>-2.8191488496066547E-8</v>
      </c>
      <c r="BF84" s="12">
        <f t="shared" ca="1" si="114"/>
        <v>-7.7376082501477816E-2</v>
      </c>
      <c r="BG84" s="13">
        <f t="shared" ca="1" si="115"/>
        <v>3.9667410939022082E-2</v>
      </c>
      <c r="BH84" s="12"/>
      <c r="BI84" s="11">
        <f t="shared" ca="1" si="117"/>
        <v>-2.8191488496066547E-8</v>
      </c>
      <c r="BJ84" s="12">
        <f t="shared" ca="1" si="85"/>
        <v>-1.5031837326721922E-8</v>
      </c>
      <c r="BK84" s="12">
        <f t="shared" ca="1" si="86"/>
        <v>-2.7894349314299831E-8</v>
      </c>
      <c r="BL84" s="12">
        <f t="shared" ca="1" si="118"/>
        <v>-7.7376082501477816E-2</v>
      </c>
      <c r="BM84" s="12">
        <f t="shared" ca="1" si="87"/>
        <v>-4.1257299532215644E-2</v>
      </c>
      <c r="BN84" s="12">
        <f t="shared" ca="1" si="88"/>
        <v>-7.6560536140879973E-2</v>
      </c>
      <c r="BO84" s="12">
        <f t="shared" ca="1" si="119"/>
        <v>3.9667410939022082E-2</v>
      </c>
      <c r="BP84" s="12">
        <f t="shared" ca="1" si="89"/>
        <v>2.1150854396737705E-2</v>
      </c>
      <c r="BQ84" s="13">
        <f t="shared" ca="1" si="90"/>
        <v>3.9249315171185288E-2</v>
      </c>
      <c r="BR84" s="12"/>
      <c r="BS84" s="11">
        <f t="shared" ca="1" si="91"/>
        <v>2.8196223130017818E-8</v>
      </c>
      <c r="BT84" s="12">
        <f t="shared" ca="1" si="92"/>
        <v>0.11781526100102277</v>
      </c>
      <c r="BU84" s="13">
        <f t="shared" ca="1" si="93"/>
        <v>5.1279715209905118E-2</v>
      </c>
    </row>
    <row r="85" spans="1:73">
      <c r="A85" s="5">
        <f t="shared" ca="1" si="78"/>
        <v>119</v>
      </c>
      <c r="B85" s="6">
        <v>121</v>
      </c>
      <c r="C85" s="5">
        <v>1</v>
      </c>
      <c r="D85" s="6">
        <f t="array" aca="1" ref="D85:H85" ca="1">OFFSET(iris!$A$1,Solver!$B85,0,1,5)</f>
        <v>6.9</v>
      </c>
      <c r="E85" s="6">
        <f ca="1"/>
        <v>3.2</v>
      </c>
      <c r="F85" s="6">
        <f ca="1"/>
        <v>5.7</v>
      </c>
      <c r="G85" s="7">
        <f ca="1"/>
        <v>2.2999999999999998</v>
      </c>
      <c r="H85" s="11" t="str">
        <f ca="1"/>
        <v>Virginica</v>
      </c>
      <c r="I85" s="5">
        <f t="shared" ca="1" si="116"/>
        <v>7.1000000000000005</v>
      </c>
      <c r="J85" s="7">
        <f t="shared" ca="1" si="94"/>
        <v>8</v>
      </c>
      <c r="K85" s="11">
        <v>0</v>
      </c>
      <c r="L85" s="12">
        <v>0</v>
      </c>
      <c r="M85" s="12">
        <v>1</v>
      </c>
      <c r="N85" s="13"/>
      <c r="O85" s="6">
        <f ca="1"/>
        <v>-1.1538397264180111</v>
      </c>
      <c r="P85" s="6">
        <f ca="1"/>
        <v>4.9351081843250251</v>
      </c>
      <c r="Q85" s="5">
        <f t="shared" ca="1" si="95"/>
        <v>0.23978844035614416</v>
      </c>
      <c r="R85" s="7">
        <f t="shared" ca="1" si="95"/>
        <v>0.99286163945729533</v>
      </c>
      <c r="S85" s="6"/>
      <c r="T85" s="11">
        <f t="shared" ca="1" si="96"/>
        <v>0.18228994422771205</v>
      </c>
      <c r="U85" s="92">
        <f t="shared" ca="1" si="97"/>
        <v>7.0874043514670077E-3</v>
      </c>
      <c r="V85" s="12"/>
      <c r="W85" s="11">
        <f t="shared" ca="1" si="98"/>
        <v>-4.6604931737159091E-6</v>
      </c>
      <c r="X85" s="13">
        <f t="shared" ca="1" si="79"/>
        <v>-1.4628889202544415E-7</v>
      </c>
      <c r="Y85" s="6"/>
      <c r="Z85" s="5">
        <f t="shared" ca="1" si="99"/>
        <v>-4.6604931737159091E-6</v>
      </c>
      <c r="AA85" s="6">
        <f t="shared" ca="1" si="100"/>
        <v>-3.2157402898639775E-5</v>
      </c>
      <c r="AB85" s="6">
        <f t="shared" ca="1" si="101"/>
        <v>-1.491357815589091E-5</v>
      </c>
      <c r="AC85" s="6">
        <f t="shared" ca="1" si="102"/>
        <v>-2.6564811090180681E-5</v>
      </c>
      <c r="AD85" s="6">
        <f t="shared" ca="1" si="103"/>
        <v>-1.071913429954659E-5</v>
      </c>
      <c r="AE85" s="6">
        <f t="shared" ca="1" si="104"/>
        <v>-1.4628889202544415E-7</v>
      </c>
      <c r="AF85" s="6">
        <f t="shared" ca="1" si="105"/>
        <v>-1.0093933549755647E-6</v>
      </c>
      <c r="AG85" s="6">
        <f t="shared" ca="1" si="106"/>
        <v>-4.6812445448142134E-7</v>
      </c>
      <c r="AH85" s="6">
        <f t="shared" ca="1" si="107"/>
        <v>-8.3384668454503172E-7</v>
      </c>
      <c r="AI85" s="7">
        <f t="shared" ca="1" si="108"/>
        <v>-3.3646445165852151E-7</v>
      </c>
      <c r="AJ85" s="6"/>
      <c r="AK85" s="21">
        <v>1</v>
      </c>
      <c r="AL85" s="21">
        <f t="shared" ca="1" si="80"/>
        <v>0.23978844035614416</v>
      </c>
      <c r="AM85" s="27">
        <f t="shared" ca="1" si="81"/>
        <v>0.99286163945729533</v>
      </c>
      <c r="AN85" s="12"/>
      <c r="AO85" s="35">
        <f ca="1"/>
        <v>-11.247496117715926</v>
      </c>
      <c r="AP85" s="36">
        <f ca="1"/>
        <v>-6.8154813615309031</v>
      </c>
      <c r="AQ85" s="37">
        <f ca="1"/>
        <v>9.643536623446229</v>
      </c>
      <c r="AR85" s="12"/>
      <c r="AS85" s="51">
        <f t="shared" ca="1" si="109"/>
        <v>1.3039737167465477E-5</v>
      </c>
      <c r="AT85" s="52">
        <f t="shared" ca="1" si="109"/>
        <v>1.0954638196494935E-3</v>
      </c>
      <c r="AU85" s="53">
        <f t="shared" ca="1" si="109"/>
        <v>0.99993516088204937</v>
      </c>
      <c r="AV85" s="12"/>
      <c r="AW85" s="79">
        <f t="shared" ca="1" si="82"/>
        <v>-1.3039737167465477E-5</v>
      </c>
      <c r="AX85" s="78">
        <f t="shared" ca="1" si="83"/>
        <v>-1.0954638196494935E-3</v>
      </c>
      <c r="AY85" s="80">
        <f t="shared" ca="1" si="84"/>
        <v>6.4839117950632463E-5</v>
      </c>
      <c r="AZ85" s="12"/>
      <c r="BA85" s="11">
        <f t="shared" ca="1" si="110"/>
        <v>1.3039567132720081E-5</v>
      </c>
      <c r="BB85" s="12">
        <f t="shared" ca="1" si="111"/>
        <v>1.0942637786693326E-3</v>
      </c>
      <c r="BC85" s="13">
        <f t="shared" ca="1" si="112"/>
        <v>6.4834913839334753E-5</v>
      </c>
      <c r="BD85" s="12"/>
      <c r="BE85" s="11">
        <f t="shared" ca="1" si="113"/>
        <v>-1.7003252818819128E-10</v>
      </c>
      <c r="BF85" s="12">
        <f t="shared" ca="1" si="114"/>
        <v>-1.1987263786851951E-6</v>
      </c>
      <c r="BG85" s="13">
        <f t="shared" ca="1" si="115"/>
        <v>4.2038386257477194E-9</v>
      </c>
      <c r="BH85" s="12"/>
      <c r="BI85" s="11">
        <f t="shared" ca="1" si="117"/>
        <v>-1.7003252818819128E-10</v>
      </c>
      <c r="BJ85" s="12">
        <f t="shared" ca="1" si="85"/>
        <v>-4.077183474405851E-11</v>
      </c>
      <c r="BK85" s="12">
        <f t="shared" ca="1" si="86"/>
        <v>-1.6881877469799637E-10</v>
      </c>
      <c r="BL85" s="12">
        <f t="shared" ca="1" si="118"/>
        <v>-1.1987263786851951E-6</v>
      </c>
      <c r="BM85" s="12">
        <f t="shared" ca="1" si="87"/>
        <v>-2.8744072875869157E-7</v>
      </c>
      <c r="BN85" s="12">
        <f t="shared" ca="1" si="88"/>
        <v>-1.1901694376020895E-6</v>
      </c>
      <c r="BO85" s="12">
        <f t="shared" ca="1" si="119"/>
        <v>4.2038386257477194E-9</v>
      </c>
      <c r="BP85" s="12">
        <f t="shared" ca="1" si="89"/>
        <v>1.0080319075769621E-9</v>
      </c>
      <c r="BQ85" s="13">
        <f t="shared" ca="1" si="90"/>
        <v>4.1738301099737843E-9</v>
      </c>
      <c r="BR85" s="12"/>
      <c r="BS85" s="11">
        <f t="shared" ca="1" si="91"/>
        <v>1.700347453965806E-10</v>
      </c>
      <c r="BT85" s="12">
        <f t="shared" ca="1" si="92"/>
        <v>1.2000409801610582E-6</v>
      </c>
      <c r="BU85" s="13">
        <f t="shared" ca="1" si="93"/>
        <v>4.2041112166160293E-9</v>
      </c>
    </row>
    <row r="86" spans="1:73">
      <c r="A86" s="5">
        <f t="shared" ca="1" si="78"/>
        <v>135</v>
      </c>
      <c r="B86" s="6">
        <v>140</v>
      </c>
      <c r="C86" s="5">
        <v>1</v>
      </c>
      <c r="D86" s="6">
        <f t="array" aca="1" ref="D86:H86" ca="1">OFFSET(iris!$A$1,Solver!$B86,0,1,5)</f>
        <v>6.9</v>
      </c>
      <c r="E86" s="6">
        <f ca="1"/>
        <v>3.1</v>
      </c>
      <c r="F86" s="6">
        <f ca="1"/>
        <v>5.4</v>
      </c>
      <c r="G86" s="7">
        <f ca="1"/>
        <v>2.1</v>
      </c>
      <c r="H86" s="11" t="str">
        <f ca="1"/>
        <v>Virginica</v>
      </c>
      <c r="I86" s="5">
        <f t="shared" ca="1" si="116"/>
        <v>7.1000000000000014</v>
      </c>
      <c r="J86" s="7">
        <f t="shared" ca="1" si="94"/>
        <v>7.5</v>
      </c>
      <c r="K86" s="11">
        <v>0</v>
      </c>
      <c r="L86" s="12">
        <v>0</v>
      </c>
      <c r="M86" s="12">
        <v>1</v>
      </c>
      <c r="N86" s="13"/>
      <c r="O86" s="6">
        <f ca="1"/>
        <v>-0.55691942847913767</v>
      </c>
      <c r="P86" s="6">
        <f ca="1"/>
        <v>4.786202437616998</v>
      </c>
      <c r="Q86" s="5">
        <f t="shared" ca="1" si="95"/>
        <v>0.3642605437086453</v>
      </c>
      <c r="R86" s="7">
        <f t="shared" ca="1" si="95"/>
        <v>0.99172496313431646</v>
      </c>
      <c r="S86" s="6"/>
      <c r="T86" s="11">
        <f t="shared" ca="1" si="96"/>
        <v>0.23157480000572742</v>
      </c>
      <c r="U86" s="92">
        <f t="shared" ca="1" si="97"/>
        <v>8.2065606305551583E-3</v>
      </c>
      <c r="V86" s="12"/>
      <c r="W86" s="11">
        <f t="shared" ca="1" si="98"/>
        <v>-1.1036221919976323E-3</v>
      </c>
      <c r="X86" s="13">
        <f t="shared" ca="1" si="79"/>
        <v>-3.0504321288830354E-5</v>
      </c>
      <c r="Y86" s="6"/>
      <c r="Z86" s="5">
        <f t="shared" ca="1" si="99"/>
        <v>-1.1036221919976323E-3</v>
      </c>
      <c r="AA86" s="6">
        <f t="shared" ca="1" si="100"/>
        <v>-7.614993124783663E-3</v>
      </c>
      <c r="AB86" s="6">
        <f t="shared" ca="1" si="101"/>
        <v>-3.4212287951926601E-3</v>
      </c>
      <c r="AC86" s="6">
        <f t="shared" ca="1" si="102"/>
        <v>-5.9595598367872147E-3</v>
      </c>
      <c r="AD86" s="6">
        <f t="shared" ca="1" si="103"/>
        <v>-2.317606603195028E-3</v>
      </c>
      <c r="AE86" s="6">
        <f t="shared" ca="1" si="104"/>
        <v>-3.0504321288830354E-5</v>
      </c>
      <c r="AF86" s="6">
        <f t="shared" ca="1" si="105"/>
        <v>-2.1047981689292946E-4</v>
      </c>
      <c r="AG86" s="6">
        <f t="shared" ca="1" si="106"/>
        <v>-9.4563395995374101E-5</v>
      </c>
      <c r="AH86" s="6">
        <f t="shared" ca="1" si="107"/>
        <v>-1.6472333495968393E-4</v>
      </c>
      <c r="AI86" s="7">
        <f t="shared" ca="1" si="108"/>
        <v>-6.4059074706543744E-5</v>
      </c>
      <c r="AJ86" s="6"/>
      <c r="AK86" s="21">
        <v>1</v>
      </c>
      <c r="AL86" s="21">
        <f t="shared" ca="1" si="80"/>
        <v>0.3642605437086453</v>
      </c>
      <c r="AM86" s="27">
        <f t="shared" ca="1" si="81"/>
        <v>0.99172496313431646</v>
      </c>
      <c r="AN86" s="12"/>
      <c r="AO86" s="35">
        <f ca="1"/>
        <v>-10.167142293999625</v>
      </c>
      <c r="AP86" s="36">
        <f ca="1"/>
        <v>-4.1942365637860135</v>
      </c>
      <c r="AQ86" s="37">
        <f ca="1"/>
        <v>6.0756137704562461</v>
      </c>
      <c r="AR86" s="12"/>
      <c r="AS86" s="51">
        <f t="shared" ca="1" si="109"/>
        <v>3.841046132253442E-5</v>
      </c>
      <c r="AT86" s="52">
        <f t="shared" ca="1" si="109"/>
        <v>1.4858157917654078E-2</v>
      </c>
      <c r="AU86" s="53">
        <f t="shared" ca="1" si="109"/>
        <v>0.99770703460938903</v>
      </c>
      <c r="AV86" s="12"/>
      <c r="AW86" s="79">
        <f t="shared" ca="1" si="82"/>
        <v>-3.841046132253442E-5</v>
      </c>
      <c r="AX86" s="78">
        <f t="shared" ca="1" si="83"/>
        <v>-1.4858157917654078E-2</v>
      </c>
      <c r="AY86" s="80">
        <f t="shared" ca="1" si="84"/>
        <v>2.2929653906109682E-3</v>
      </c>
      <c r="AZ86" s="12"/>
      <c r="BA86" s="11">
        <f t="shared" ca="1" si="110"/>
        <v>3.8408985958995412E-5</v>
      </c>
      <c r="BB86" s="12">
        <f t="shared" ca="1" si="111"/>
        <v>1.4637393060948131E-2</v>
      </c>
      <c r="BC86" s="13">
        <f t="shared" ca="1" si="112"/>
        <v>2.2877077003283547E-3</v>
      </c>
      <c r="BD86" s="12"/>
      <c r="BE86" s="11">
        <f t="shared" ca="1" si="113"/>
        <v>-1.4753068696157608E-9</v>
      </c>
      <c r="BF86" s="12">
        <f t="shared" ca="1" si="114"/>
        <v>-2.1748469760234134E-4</v>
      </c>
      <c r="BG86" s="13">
        <f t="shared" ca="1" si="115"/>
        <v>5.2456345806871257E-6</v>
      </c>
      <c r="BH86" s="12"/>
      <c r="BI86" s="11">
        <f t="shared" ca="1" si="117"/>
        <v>-1.4753068696157608E-9</v>
      </c>
      <c r="BJ86" s="12">
        <f t="shared" ca="1" si="85"/>
        <v>-5.3739608246333656E-10</v>
      </c>
      <c r="BK86" s="12">
        <f t="shared" ca="1" si="86"/>
        <v>-1.4630986508814941E-9</v>
      </c>
      <c r="BL86" s="12">
        <f t="shared" ca="1" si="118"/>
        <v>-2.1748469760234134E-4</v>
      </c>
      <c r="BM86" s="12">
        <f t="shared" ca="1" si="87"/>
        <v>-7.9221094196939168E-5</v>
      </c>
      <c r="BN86" s="12">
        <f t="shared" ca="1" si="88"/>
        <v>-2.1568500371195993E-4</v>
      </c>
      <c r="BO86" s="12">
        <f t="shared" ca="1" si="119"/>
        <v>5.2456345806871257E-6</v>
      </c>
      <c r="BP86" s="12">
        <f t="shared" ca="1" si="89"/>
        <v>1.910777704457964E-6</v>
      </c>
      <c r="BQ86" s="13">
        <f t="shared" ca="1" si="90"/>
        <v>5.202226761148035E-6</v>
      </c>
      <c r="BR86" s="12"/>
      <c r="BS86" s="11">
        <f t="shared" ca="1" si="91"/>
        <v>1.4753635390099126E-9</v>
      </c>
      <c r="BT86" s="12">
        <f t="shared" ca="1" si="92"/>
        <v>2.2076485670594656E-4</v>
      </c>
      <c r="BU86" s="13">
        <f t="shared" ca="1" si="93"/>
        <v>5.2576902825397097E-6</v>
      </c>
    </row>
    <row r="87" spans="1:73" ht="16" thickBot="1">
      <c r="A87" s="8">
        <f t="shared" ca="1" si="78"/>
        <v>116</v>
      </c>
      <c r="B87" s="9">
        <v>115</v>
      </c>
      <c r="C87" s="8">
        <v>1</v>
      </c>
      <c r="D87" s="9">
        <f t="array" aca="1" ref="D87:H87" ca="1">OFFSET(iris!$A$1,Solver!$B87,0,1,5)</f>
        <v>5.8</v>
      </c>
      <c r="E87" s="9">
        <f ca="1"/>
        <v>2.8</v>
      </c>
      <c r="F87" s="9">
        <f ca="1"/>
        <v>5.0999999999999996</v>
      </c>
      <c r="G87" s="10">
        <f ca="1"/>
        <v>2.4</v>
      </c>
      <c r="H87" s="14" t="str">
        <f ca="1"/>
        <v>Virginica</v>
      </c>
      <c r="I87" s="8">
        <f t="shared" ca="1" si="116"/>
        <v>5.6999999999999993</v>
      </c>
      <c r="J87" s="10">
        <f t="shared" ca="1" si="94"/>
        <v>7.5</v>
      </c>
      <c r="K87" s="14">
        <v>0</v>
      </c>
      <c r="L87" s="15">
        <v>0</v>
      </c>
      <c r="M87" s="15">
        <v>1</v>
      </c>
      <c r="N87" s="16"/>
      <c r="O87" s="9">
        <f ca="1"/>
        <v>-1.0948832667701418</v>
      </c>
      <c r="P87" s="9">
        <f ca="1"/>
        <v>3.2841990251860231</v>
      </c>
      <c r="Q87" s="8">
        <f t="shared" ca="1" si="95"/>
        <v>0.25069984322757077</v>
      </c>
      <c r="R87" s="10">
        <f t="shared" ca="1" si="95"/>
        <v>0.96388274850822653</v>
      </c>
      <c r="S87" s="9"/>
      <c r="T87" s="11">
        <f t="shared" ca="1" si="96"/>
        <v>0.18784943183324221</v>
      </c>
      <c r="U87" s="92">
        <f t="shared" ca="1" si="97"/>
        <v>3.4812795636453502E-2</v>
      </c>
      <c r="V87" s="12"/>
      <c r="W87" s="11">
        <f t="shared" ca="1" si="98"/>
        <v>-2.8603461842984252E-6</v>
      </c>
      <c r="X87" s="13">
        <f t="shared" ca="1" si="79"/>
        <v>-4.188575618717081E-7</v>
      </c>
      <c r="Y87" s="9"/>
      <c r="Z87" s="8">
        <f t="shared" ca="1" si="99"/>
        <v>-2.8603461842984252E-6</v>
      </c>
      <c r="AA87" s="9">
        <f t="shared" ca="1" si="100"/>
        <v>-1.6590007868930864E-5</v>
      </c>
      <c r="AB87" s="9">
        <f t="shared" ca="1" si="101"/>
        <v>-8.0089693160355898E-6</v>
      </c>
      <c r="AC87" s="9">
        <f t="shared" ca="1" si="102"/>
        <v>-1.4587765539921967E-5</v>
      </c>
      <c r="AD87" s="9">
        <f t="shared" ca="1" si="103"/>
        <v>-6.86483084231622E-6</v>
      </c>
      <c r="AE87" s="9">
        <f t="shared" ca="1" si="104"/>
        <v>-4.188575618717081E-7</v>
      </c>
      <c r="AF87" s="9">
        <f t="shared" ca="1" si="105"/>
        <v>-2.4293738588559071E-6</v>
      </c>
      <c r="AG87" s="9">
        <f t="shared" ca="1" si="106"/>
        <v>-1.1728011732407826E-6</v>
      </c>
      <c r="AH87" s="9">
        <f t="shared" ca="1" si="107"/>
        <v>-2.1361735655457113E-6</v>
      </c>
      <c r="AI87" s="10">
        <f t="shared" ca="1" si="108"/>
        <v>-1.0052581484920994E-6</v>
      </c>
      <c r="AJ87" s="9"/>
      <c r="AK87" s="28">
        <v>1</v>
      </c>
      <c r="AL87" s="28">
        <f t="shared" ca="1" si="80"/>
        <v>0.25069984322757077</v>
      </c>
      <c r="AM87" s="29">
        <f t="shared" ca="1" si="81"/>
        <v>0.96388274850822653</v>
      </c>
      <c r="AN87" s="15"/>
      <c r="AO87" s="38">
        <f ca="1"/>
        <v>-10.796422324858</v>
      </c>
      <c r="AP87" s="39">
        <f ca="1"/>
        <v>-7.0833759990783669</v>
      </c>
      <c r="AQ87" s="40">
        <f ca="1"/>
        <v>9.1538815270183278</v>
      </c>
      <c r="AR87" s="15"/>
      <c r="AS87" s="54">
        <f t="shared" ca="1" si="109"/>
        <v>2.0472197798173304E-5</v>
      </c>
      <c r="AT87" s="55">
        <f t="shared" ca="1" si="109"/>
        <v>8.3823289076715996E-4</v>
      </c>
      <c r="AU87" s="56">
        <f t="shared" ca="1" si="109"/>
        <v>0.9998942028873683</v>
      </c>
      <c r="AV87" s="15"/>
      <c r="AW87" s="81">
        <f t="shared" ca="1" si="82"/>
        <v>-2.0472197798173304E-5</v>
      </c>
      <c r="AX87" s="82">
        <f t="shared" ca="1" si="83"/>
        <v>-8.3823289076715996E-4</v>
      </c>
      <c r="AY87" s="83">
        <f t="shared" ca="1" si="84"/>
        <v>1.0579711263170033E-4</v>
      </c>
      <c r="AZ87" s="15"/>
      <c r="BA87" s="14">
        <f t="shared" ca="1" si="110"/>
        <v>2.0471778687290613E-5</v>
      </c>
      <c r="BB87" s="15">
        <f t="shared" ca="1" si="111"/>
        <v>8.3753025638799608E-4</v>
      </c>
      <c r="BC87" s="16">
        <f t="shared" ca="1" si="112"/>
        <v>1.0578591960269027E-4</v>
      </c>
      <c r="BD87" s="15"/>
      <c r="BE87" s="14">
        <f t="shared" ca="1" si="113"/>
        <v>-4.1910230256664206E-10</v>
      </c>
      <c r="BF87" s="15">
        <f t="shared" ca="1" si="114"/>
        <v>-7.0204540791707059E-7</v>
      </c>
      <c r="BG87" s="16">
        <f t="shared" ca="1" si="115"/>
        <v>1.1191844851053818E-8</v>
      </c>
      <c r="BH87" s="15"/>
      <c r="BI87" s="14">
        <f t="shared" ca="1" si="117"/>
        <v>-4.1910230256664206E-10</v>
      </c>
      <c r="BJ87" s="15">
        <f t="shared" ca="1" si="85"/>
        <v>-1.0506888154977109E-10</v>
      </c>
      <c r="BK87" s="15">
        <f t="shared" ca="1" si="86"/>
        <v>-4.0396547930406134E-10</v>
      </c>
      <c r="BL87" s="15">
        <f t="shared" ca="1" si="118"/>
        <v>-7.0204540791707059E-7</v>
      </c>
      <c r="BM87" s="15">
        <f t="shared" ca="1" si="87"/>
        <v>-1.7600267370344556E-7</v>
      </c>
      <c r="BN87" s="15">
        <f t="shared" ca="1" si="88"/>
        <v>-6.7668945736068505E-7</v>
      </c>
      <c r="BO87" s="15">
        <f t="shared" ca="1" si="119"/>
        <v>1.1191844851053818E-8</v>
      </c>
      <c r="BP87" s="15">
        <f t="shared" ca="1" si="89"/>
        <v>2.8057937495864871E-9</v>
      </c>
      <c r="BQ87" s="16">
        <f t="shared" ca="1" si="90"/>
        <v>1.0787626175911397E-8</v>
      </c>
      <c r="BR87" s="15"/>
      <c r="BS87" s="14">
        <f t="shared" ca="1" si="91"/>
        <v>4.1911088268753189E-10</v>
      </c>
      <c r="BT87" s="15">
        <f t="shared" ca="1" si="92"/>
        <v>7.0263437916386958E-7</v>
      </c>
      <c r="BU87" s="16">
        <f t="shared" ca="1" si="93"/>
        <v>1.1193029041204686E-8</v>
      </c>
    </row>
    <row r="88" spans="1:73" ht="16" thickBot="1">
      <c r="V88" s="15"/>
    </row>
    <row r="89" spans="1:73">
      <c r="W89"/>
    </row>
    <row r="90" spans="1:73">
      <c r="W90"/>
    </row>
    <row r="91" spans="1:73">
      <c r="W91"/>
    </row>
    <row r="92" spans="1:73">
      <c r="W92"/>
    </row>
    <row r="93" spans="1:73">
      <c r="W93"/>
    </row>
    <row r="94" spans="1:73">
      <c r="W94"/>
    </row>
    <row r="95" spans="1:73">
      <c r="W95"/>
    </row>
    <row r="96" spans="1:73">
      <c r="W96"/>
    </row>
    <row r="97" spans="23:23">
      <c r="W97"/>
    </row>
    <row r="98" spans="23:23">
      <c r="W98"/>
    </row>
    <row r="99" spans="23:23">
      <c r="W99"/>
    </row>
    <row r="100" spans="23:23">
      <c r="W100"/>
    </row>
    <row r="101" spans="23:23">
      <c r="W101"/>
    </row>
    <row r="102" spans="23:23">
      <c r="W102"/>
    </row>
    <row r="103" spans="23:23">
      <c r="W103"/>
    </row>
    <row r="104" spans="23:23">
      <c r="W104"/>
    </row>
    <row r="105" spans="23:23">
      <c r="W105"/>
    </row>
    <row r="106" spans="23:23">
      <c r="W106"/>
    </row>
    <row r="107" spans="23:23">
      <c r="W107"/>
    </row>
  </sheetData>
  <mergeCells count="19">
    <mergeCell ref="AK11:AM11"/>
    <mergeCell ref="AO11:AQ11"/>
    <mergeCell ref="AS11:AU11"/>
    <mergeCell ref="I12:J12"/>
    <mergeCell ref="K12:M12"/>
    <mergeCell ref="O12:P12"/>
    <mergeCell ref="Q12:R12"/>
    <mergeCell ref="AS12:AU12"/>
    <mergeCell ref="BS12:BU12"/>
    <mergeCell ref="AW11:AY11"/>
    <mergeCell ref="BA11:BC11"/>
    <mergeCell ref="BE11:BG11"/>
    <mergeCell ref="BI11:BQ11"/>
    <mergeCell ref="O6:Q6"/>
    <mergeCell ref="V1:Z1"/>
    <mergeCell ref="T12:U12"/>
    <mergeCell ref="W12:X12"/>
    <mergeCell ref="Z11:AI11"/>
    <mergeCell ref="O1:S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91561-87F1-4B41-BAF4-A373BE64FA25}">
  <dimension ref="A1:Y76"/>
  <sheetViews>
    <sheetView topLeftCell="C1" zoomScale="85" zoomScaleNormal="85" workbookViewId="0">
      <selection activeCell="V2" sqref="V2:Y4"/>
    </sheetView>
  </sheetViews>
  <sheetFormatPr baseColWidth="10" defaultColWidth="9.1640625" defaultRowHeight="15"/>
  <cols>
    <col min="1" max="5" width="9.1640625" style="1"/>
    <col min="6" max="7" width="10" style="1" bestFit="1" customWidth="1"/>
    <col min="8" max="10" width="8.5" style="1" bestFit="1" customWidth="1"/>
    <col min="11" max="16" width="9.1640625" style="1"/>
    <col min="17" max="17" width="11.1640625" style="1" customWidth="1"/>
    <col min="18" max="18" width="10.5" style="1" bestFit="1" customWidth="1"/>
    <col min="19" max="19" width="10.5" style="1" customWidth="1"/>
    <col min="20" max="16384" width="9.1640625" style="1"/>
  </cols>
  <sheetData>
    <row r="1" spans="1:25" ht="16" thickBot="1">
      <c r="A1" s="118" t="s">
        <v>19</v>
      </c>
      <c r="B1" s="119" t="s">
        <v>31</v>
      </c>
      <c r="C1" s="120" t="s">
        <v>20</v>
      </c>
      <c r="D1" s="120" t="s">
        <v>21</v>
      </c>
      <c r="E1" s="120" t="s">
        <v>22</v>
      </c>
      <c r="F1" s="119" t="s">
        <v>23</v>
      </c>
      <c r="G1" s="121" t="s">
        <v>24</v>
      </c>
      <c r="H1" s="157" t="s">
        <v>25</v>
      </c>
      <c r="I1" s="157"/>
      <c r="J1" s="157"/>
      <c r="L1" s="122" t="s">
        <v>66</v>
      </c>
      <c r="M1" s="122">
        <v>3</v>
      </c>
      <c r="N1" s="156" t="s">
        <v>67</v>
      </c>
      <c r="O1" s="156"/>
      <c r="P1" s="156"/>
      <c r="Q1" s="122"/>
      <c r="R1" s="122" t="s">
        <v>68</v>
      </c>
      <c r="U1" s="117" t="s">
        <v>65</v>
      </c>
      <c r="V1" s="117" t="s">
        <v>20</v>
      </c>
      <c r="W1" s="117" t="s">
        <v>21</v>
      </c>
      <c r="X1" s="117" t="s">
        <v>22</v>
      </c>
      <c r="Y1" s="117" t="s">
        <v>23</v>
      </c>
    </row>
    <row r="2" spans="1:25">
      <c r="A2" s="1">
        <f ca="1">RANDBETWEEN(1,50)</f>
        <v>28</v>
      </c>
      <c r="B2" s="1">
        <v>32</v>
      </c>
      <c r="C2" s="6">
        <f t="array" aca="1" ref="C2:G2" ca="1">OFFSET(iris!$A$1,Solver!$B13,0,1,5)</f>
        <v>4.9000000000000004</v>
      </c>
      <c r="D2" s="6">
        <f ca="1"/>
        <v>3.1</v>
      </c>
      <c r="E2" s="6">
        <f ca="1"/>
        <v>1.5</v>
      </c>
      <c r="F2" s="7">
        <f ca="1"/>
        <v>0.1</v>
      </c>
      <c r="G2" s="5" t="str">
        <f ca="1"/>
        <v>Setosa</v>
      </c>
      <c r="H2" s="47">
        <v>1</v>
      </c>
      <c r="I2" s="48">
        <v>0</v>
      </c>
      <c r="J2" s="48">
        <v>0</v>
      </c>
      <c r="L2" s="124">
        <f t="array" aca="1" ref="L2:L76" ca="1">Clusnew</f>
        <v>1</v>
      </c>
      <c r="M2" s="124"/>
      <c r="N2" s="124">
        <f t="shared" ref="N2:N33" ca="1" si="0">(C2-$V$2)^2+(D2-$W$2)^2+(E2-$X$2)^2+(F2-$Y$2)^2</f>
        <v>0.12068799999999991</v>
      </c>
      <c r="O2" s="124">
        <f t="shared" ref="O2:O33" ca="1" si="1">(C2-$V$3)^2+(D2-$W$3)^2+(E2-$X$3)^2+(F2-$Y$3)^2</f>
        <v>11.601377410468316</v>
      </c>
      <c r="P2" s="124">
        <f t="shared" ref="P2:P33" ca="1" si="2">(C2-$V$4)^2+(D2-$W$4)^2+(E2-$X$4)^2+(F2-$Y$4)^2</f>
        <v>26.133494809688582</v>
      </c>
      <c r="Q2" s="124"/>
      <c r="R2" s="124">
        <f t="shared" ref="R2:R33" ca="1" si="3">IF(N2&lt;=MIN(N2:P2),1,IF(O2&lt;=MIN(N2:P2),2,3))</f>
        <v>1</v>
      </c>
      <c r="T2" s="1">
        <v>2</v>
      </c>
      <c r="U2" s="117">
        <v>1</v>
      </c>
      <c r="V2" s="1">
        <f t="shared" ref="V2:Y4" ca="1" si="4">AVERAGEIF($L$2:$L$76,$U2,C$2:C$76)</f>
        <v>4.9879999999999987</v>
      </c>
      <c r="W2" s="1">
        <f t="shared" ca="1" si="4"/>
        <v>3.3920000000000003</v>
      </c>
      <c r="X2" s="1">
        <f t="shared" ca="1" si="4"/>
        <v>1.4239999999999997</v>
      </c>
      <c r="Y2" s="1">
        <f t="shared" ca="1" si="4"/>
        <v>0.24800000000000005</v>
      </c>
    </row>
    <row r="3" spans="1:25">
      <c r="A3" s="1">
        <f t="shared" ref="A3:A16" ca="1" si="5">RANDBETWEEN(1,50)</f>
        <v>21</v>
      </c>
      <c r="B3" s="1">
        <v>11</v>
      </c>
      <c r="C3" s="6">
        <f t="array" aca="1" ref="C3:G3" ca="1">OFFSET(iris!$A$1,Solver!$B14,0,1,5)</f>
        <v>4.8</v>
      </c>
      <c r="D3" s="6">
        <f ca="1"/>
        <v>3</v>
      </c>
      <c r="E3" s="6">
        <f ca="1"/>
        <v>1.4</v>
      </c>
      <c r="F3" s="7">
        <f ca="1"/>
        <v>0.1</v>
      </c>
      <c r="G3" s="5" t="str">
        <f ca="1"/>
        <v>Setosa</v>
      </c>
      <c r="H3" s="5">
        <v>1</v>
      </c>
      <c r="I3" s="6">
        <v>0</v>
      </c>
      <c r="J3" s="6">
        <v>0</v>
      </c>
      <c r="L3" s="124">
        <f ca="1"/>
        <v>1</v>
      </c>
      <c r="M3" s="124"/>
      <c r="N3" s="124">
        <f t="shared" ca="1" si="0"/>
        <v>0.21148799999999984</v>
      </c>
      <c r="O3" s="124">
        <f t="shared" ca="1" si="1"/>
        <v>12.329559228650137</v>
      </c>
      <c r="P3" s="124">
        <f t="shared" ca="1" si="2"/>
        <v>27.403494809688581</v>
      </c>
      <c r="Q3" s="124"/>
      <c r="R3" s="124">
        <f t="shared" ca="1" si="3"/>
        <v>1</v>
      </c>
      <c r="T3" s="1">
        <v>2</v>
      </c>
      <c r="U3" s="117">
        <v>2</v>
      </c>
      <c r="V3" s="1">
        <f t="shared" ca="1" si="4"/>
        <v>5.9060606060606071</v>
      </c>
      <c r="W3" s="1">
        <f t="shared" ca="1" si="4"/>
        <v>2.672727272727272</v>
      </c>
      <c r="X3" s="1">
        <f t="shared" ca="1" si="4"/>
        <v>4.4121212121212112</v>
      </c>
      <c r="Y3" s="1">
        <f t="shared" ca="1" si="4"/>
        <v>1.4878787878787878</v>
      </c>
    </row>
    <row r="4" spans="1:25">
      <c r="A4" s="1">
        <f t="shared" ca="1" si="5"/>
        <v>12</v>
      </c>
      <c r="B4" s="1">
        <v>10</v>
      </c>
      <c r="C4" s="6">
        <f t="array" aca="1" ref="C4:G4" ca="1">OFFSET(iris!$A$1,Solver!$B15,0,1,5)</f>
        <v>4.5999999999999996</v>
      </c>
      <c r="D4" s="6">
        <f ca="1"/>
        <v>3.2</v>
      </c>
      <c r="E4" s="6">
        <f ca="1"/>
        <v>1.4</v>
      </c>
      <c r="F4" s="7">
        <f ca="1"/>
        <v>0.2</v>
      </c>
      <c r="G4" s="5" t="str">
        <f ca="1"/>
        <v>Setosa</v>
      </c>
      <c r="H4" s="5">
        <v>1</v>
      </c>
      <c r="I4" s="6">
        <v>0</v>
      </c>
      <c r="J4" s="6">
        <v>0</v>
      </c>
      <c r="L4" s="124">
        <f ca="1"/>
        <v>1</v>
      </c>
      <c r="M4" s="124"/>
      <c r="N4" s="124">
        <f t="shared" ca="1" si="0"/>
        <v>0.19028799999999929</v>
      </c>
      <c r="O4" s="124">
        <f t="shared" ca="1" si="1"/>
        <v>12.715316804407713</v>
      </c>
      <c r="P4" s="124">
        <f t="shared" ca="1" si="2"/>
        <v>27.964083044982704</v>
      </c>
      <c r="Q4" s="124"/>
      <c r="R4" s="124">
        <f t="shared" ca="1" si="3"/>
        <v>1</v>
      </c>
      <c r="T4" s="1">
        <v>2</v>
      </c>
      <c r="U4" s="117">
        <v>3</v>
      </c>
      <c r="V4" s="1">
        <f t="shared" ca="1" si="4"/>
        <v>6.9411764705882382</v>
      </c>
      <c r="W4" s="1">
        <f t="shared" ca="1" si="4"/>
        <v>2.9941176470588236</v>
      </c>
      <c r="X4" s="1">
        <f t="shared" ca="1" si="4"/>
        <v>5.7647058823529402</v>
      </c>
      <c r="Y4" s="1">
        <f t="shared" ca="1" si="4"/>
        <v>2.0411764705882356</v>
      </c>
    </row>
    <row r="5" spans="1:25">
      <c r="A5" s="1">
        <f t="shared" ca="1" si="5"/>
        <v>27</v>
      </c>
      <c r="B5" s="1">
        <v>25</v>
      </c>
      <c r="C5" s="6">
        <f t="array" aca="1" ref="C5:G5" ca="1">OFFSET(iris!$A$1,Solver!$B16,0,1,5)</f>
        <v>5.0999999999999996</v>
      </c>
      <c r="D5" s="6">
        <f ca="1"/>
        <v>3.5</v>
      </c>
      <c r="E5" s="6">
        <f ca="1"/>
        <v>1.4</v>
      </c>
      <c r="F5" s="7">
        <f ca="1"/>
        <v>0.2</v>
      </c>
      <c r="G5" s="5" t="str">
        <f ca="1"/>
        <v>Setosa</v>
      </c>
      <c r="H5" s="5">
        <v>1</v>
      </c>
      <c r="I5" s="6">
        <v>0</v>
      </c>
      <c r="J5" s="6">
        <v>0</v>
      </c>
      <c r="L5" s="124">
        <f ca="1"/>
        <v>1</v>
      </c>
      <c r="M5" s="124"/>
      <c r="N5" s="124">
        <f t="shared" ca="1" si="0"/>
        <v>2.708800000000014E-2</v>
      </c>
      <c r="O5" s="124">
        <f t="shared" ca="1" si="1"/>
        <v>12.065619834710743</v>
      </c>
      <c r="P5" s="124">
        <f t="shared" ca="1" si="2"/>
        <v>26.08643598615917</v>
      </c>
      <c r="Q5" s="124"/>
      <c r="R5" s="124">
        <f t="shared" ca="1" si="3"/>
        <v>1</v>
      </c>
      <c r="T5" s="1">
        <v>2</v>
      </c>
    </row>
    <row r="6" spans="1:25">
      <c r="A6" s="1">
        <f t="shared" ca="1" si="5"/>
        <v>37</v>
      </c>
      <c r="B6" s="1">
        <v>10</v>
      </c>
      <c r="C6" s="6">
        <f t="array" aca="1" ref="C6:G6" ca="1">OFFSET(iris!$A$1,Solver!$B17,0,1,5)</f>
        <v>4.7</v>
      </c>
      <c r="D6" s="6">
        <f ca="1"/>
        <v>3.2</v>
      </c>
      <c r="E6" s="6">
        <f ca="1"/>
        <v>1.3</v>
      </c>
      <c r="F6" s="7">
        <f ca="1"/>
        <v>0.2</v>
      </c>
      <c r="G6" s="5" t="str">
        <f ca="1"/>
        <v>Setosa</v>
      </c>
      <c r="H6" s="5">
        <v>1</v>
      </c>
      <c r="I6" s="6">
        <v>0</v>
      </c>
      <c r="J6" s="6">
        <v>0</v>
      </c>
      <c r="L6" s="124">
        <f ca="1"/>
        <v>1</v>
      </c>
      <c r="M6" s="124"/>
      <c r="N6" s="124">
        <f t="shared" ca="1" si="0"/>
        <v>0.13748799999999911</v>
      </c>
      <c r="O6" s="124">
        <f t="shared" ca="1" si="1"/>
        <v>13.076528925619833</v>
      </c>
      <c r="P6" s="124">
        <f t="shared" ca="1" si="2"/>
        <v>28.38878892733565</v>
      </c>
      <c r="Q6" s="124"/>
      <c r="R6" s="124">
        <f t="shared" ca="1" si="3"/>
        <v>1</v>
      </c>
      <c r="T6" s="1">
        <v>2</v>
      </c>
    </row>
    <row r="7" spans="1:25">
      <c r="A7" s="1">
        <f t="shared" ca="1" si="5"/>
        <v>31</v>
      </c>
      <c r="B7" s="1">
        <v>6</v>
      </c>
      <c r="C7" s="6">
        <f t="array" aca="1" ref="C7:G7" ca="1">OFFSET(iris!$A$1,Solver!$B18,0,1,5)</f>
        <v>5</v>
      </c>
      <c r="D7" s="6">
        <f ca="1"/>
        <v>3.5</v>
      </c>
      <c r="E7" s="6">
        <f ca="1"/>
        <v>1.3</v>
      </c>
      <c r="F7" s="7">
        <f ca="1"/>
        <v>0.3</v>
      </c>
      <c r="G7" s="5" t="str">
        <f ca="1"/>
        <v>Setosa</v>
      </c>
      <c r="H7" s="5">
        <v>1</v>
      </c>
      <c r="I7" s="6">
        <v>0</v>
      </c>
      <c r="J7" s="6">
        <v>0</v>
      </c>
      <c r="L7" s="124">
        <f ca="1"/>
        <v>1</v>
      </c>
      <c r="M7" s="124"/>
      <c r="N7" s="124">
        <f t="shared" ca="1" si="0"/>
        <v>2.988799999999987E-2</v>
      </c>
      <c r="O7" s="124">
        <f t="shared" ca="1" si="1"/>
        <v>12.601680440771347</v>
      </c>
      <c r="P7" s="124">
        <f t="shared" ca="1" si="2"/>
        <v>26.989377162629765</v>
      </c>
      <c r="Q7" s="124"/>
      <c r="R7" s="124">
        <f t="shared" ca="1" si="3"/>
        <v>1</v>
      </c>
      <c r="T7" s="1">
        <v>2</v>
      </c>
    </row>
    <row r="8" spans="1:25">
      <c r="A8" s="1">
        <f t="shared" ca="1" si="5"/>
        <v>35</v>
      </c>
      <c r="B8" s="1">
        <v>29</v>
      </c>
      <c r="C8" s="6">
        <f t="array" aca="1" ref="C8:G8" ca="1">OFFSET(iris!$A$1,Solver!$B19,0,1,5)</f>
        <v>5</v>
      </c>
      <c r="D8" s="6">
        <f ca="1"/>
        <v>3.5</v>
      </c>
      <c r="E8" s="6">
        <f ca="1"/>
        <v>1.6</v>
      </c>
      <c r="F8" s="7">
        <f ca="1"/>
        <v>0.6</v>
      </c>
      <c r="G8" s="5" t="str">
        <f ca="1"/>
        <v>Setosa</v>
      </c>
      <c r="H8" s="5">
        <v>1</v>
      </c>
      <c r="I8" s="6">
        <v>0</v>
      </c>
      <c r="J8" s="6">
        <v>0</v>
      </c>
      <c r="L8" s="124">
        <f ca="1"/>
        <v>1</v>
      </c>
      <c r="M8" s="124"/>
      <c r="N8" s="124">
        <f t="shared" ca="1" si="0"/>
        <v>0.16668800000000003</v>
      </c>
      <c r="O8" s="124">
        <f t="shared" ca="1" si="1"/>
        <v>10.201680440771348</v>
      </c>
      <c r="P8" s="124">
        <f t="shared" ca="1" si="2"/>
        <v>23.445847750865056</v>
      </c>
      <c r="Q8" s="124"/>
      <c r="R8" s="124">
        <f t="shared" ca="1" si="3"/>
        <v>1</v>
      </c>
      <c r="T8" s="1">
        <v>2</v>
      </c>
    </row>
    <row r="9" spans="1:25">
      <c r="A9" s="1">
        <f t="shared" ca="1" si="5"/>
        <v>19</v>
      </c>
      <c r="B9" s="1">
        <v>21</v>
      </c>
      <c r="C9" s="6">
        <f t="array" aca="1" ref="C9:G9" ca="1">OFFSET(iris!$A$1,Solver!$B20,0,1,5)</f>
        <v>5.4</v>
      </c>
      <c r="D9" s="6">
        <f ca="1"/>
        <v>3.9</v>
      </c>
      <c r="E9" s="6">
        <f ca="1"/>
        <v>1.3</v>
      </c>
      <c r="F9" s="7">
        <f ca="1"/>
        <v>0.4</v>
      </c>
      <c r="G9" s="5" t="str">
        <f ca="1"/>
        <v>Setosa</v>
      </c>
      <c r="H9" s="5">
        <v>1</v>
      </c>
      <c r="I9" s="6">
        <v>0</v>
      </c>
      <c r="J9" s="6">
        <v>0</v>
      </c>
      <c r="L9" s="124">
        <f ca="1"/>
        <v>1</v>
      </c>
      <c r="M9" s="124"/>
      <c r="N9" s="124">
        <f t="shared" ca="1" si="0"/>
        <v>0.46628800000000092</v>
      </c>
      <c r="O9" s="124">
        <f t="shared" ca="1" si="1"/>
        <v>12.631074380165286</v>
      </c>
      <c r="P9" s="124">
        <f t="shared" ca="1" si="2"/>
        <v>25.822906574394466</v>
      </c>
      <c r="Q9" s="124"/>
      <c r="R9" s="124">
        <f t="shared" ca="1" si="3"/>
        <v>1</v>
      </c>
      <c r="T9" s="1">
        <v>2</v>
      </c>
    </row>
    <row r="10" spans="1:25">
      <c r="A10" s="1">
        <f t="shared" ca="1" si="5"/>
        <v>7</v>
      </c>
      <c r="B10" s="1">
        <v>12</v>
      </c>
      <c r="C10" s="6">
        <f t="array" aca="1" ref="C10:G10" ca="1">OFFSET(iris!$A$1,Solver!$B21,0,1,5)</f>
        <v>4.8</v>
      </c>
      <c r="D10" s="6">
        <f ca="1"/>
        <v>3</v>
      </c>
      <c r="E10" s="6">
        <f ca="1"/>
        <v>1.4</v>
      </c>
      <c r="F10" s="7">
        <f ca="1"/>
        <v>0.3</v>
      </c>
      <c r="G10" s="5" t="str">
        <f ca="1"/>
        <v>Setosa</v>
      </c>
      <c r="H10" s="5">
        <v>1</v>
      </c>
      <c r="I10" s="6">
        <v>0</v>
      </c>
      <c r="J10" s="6">
        <v>0</v>
      </c>
      <c r="L10" s="124">
        <f ca="1"/>
        <v>1</v>
      </c>
      <c r="M10" s="124"/>
      <c r="N10" s="124">
        <f t="shared" ca="1" si="0"/>
        <v>0.19228799999999982</v>
      </c>
      <c r="O10" s="124">
        <f t="shared" ca="1" si="1"/>
        <v>11.814407713498621</v>
      </c>
      <c r="P10" s="124">
        <f t="shared" ca="1" si="2"/>
        <v>26.667024221453289</v>
      </c>
      <c r="Q10" s="124"/>
      <c r="R10" s="124">
        <f t="shared" ca="1" si="3"/>
        <v>1</v>
      </c>
      <c r="T10" s="1">
        <v>2</v>
      </c>
    </row>
    <row r="11" spans="1:25">
      <c r="A11" s="1">
        <f t="shared" ca="1" si="5"/>
        <v>14</v>
      </c>
      <c r="B11" s="1">
        <v>6</v>
      </c>
      <c r="C11" s="6">
        <f t="array" aca="1" ref="C11:G11" ca="1">OFFSET(iris!$A$1,Solver!$B22,0,1,5)</f>
        <v>4.9000000000000004</v>
      </c>
      <c r="D11" s="6">
        <f ca="1"/>
        <v>3.6</v>
      </c>
      <c r="E11" s="6">
        <f ca="1"/>
        <v>1.4</v>
      </c>
      <c r="F11" s="7">
        <f ca="1"/>
        <v>0.1</v>
      </c>
      <c r="G11" s="5" t="str">
        <f ca="1"/>
        <v>Setosa</v>
      </c>
      <c r="H11" s="5">
        <v>1</v>
      </c>
      <c r="I11" s="6">
        <v>0</v>
      </c>
      <c r="J11" s="6">
        <v>0</v>
      </c>
      <c r="L11" s="124">
        <f ca="1"/>
        <v>1</v>
      </c>
      <c r="M11" s="124"/>
      <c r="N11" s="124">
        <f t="shared" ca="1" si="0"/>
        <v>7.3487999999999609E-2</v>
      </c>
      <c r="O11" s="124">
        <f t="shared" ca="1" si="1"/>
        <v>12.871074380165288</v>
      </c>
      <c r="P11" s="124">
        <f t="shared" ca="1" si="2"/>
        <v>27.352318339100343</v>
      </c>
      <c r="Q11" s="124"/>
      <c r="R11" s="124">
        <f t="shared" ca="1" si="3"/>
        <v>1</v>
      </c>
      <c r="T11" s="1">
        <v>2</v>
      </c>
    </row>
    <row r="12" spans="1:25">
      <c r="A12" s="1">
        <f t="shared" ca="1" si="5"/>
        <v>14</v>
      </c>
      <c r="B12" s="1">
        <v>12</v>
      </c>
      <c r="C12" s="6">
        <f t="array" aca="1" ref="C12:G12" ca="1">OFFSET(iris!$A$1,Solver!$B23,0,1,5)</f>
        <v>5.5</v>
      </c>
      <c r="D12" s="6">
        <f ca="1"/>
        <v>3.5</v>
      </c>
      <c r="E12" s="6">
        <f ca="1"/>
        <v>1.3</v>
      </c>
      <c r="F12" s="7">
        <f ca="1"/>
        <v>0.2</v>
      </c>
      <c r="G12" s="5" t="str">
        <f ca="1"/>
        <v>Setosa</v>
      </c>
      <c r="H12" s="5">
        <v>1</v>
      </c>
      <c r="I12" s="6">
        <v>0</v>
      </c>
      <c r="J12" s="6">
        <v>0</v>
      </c>
      <c r="L12" s="124">
        <f ca="1"/>
        <v>1</v>
      </c>
      <c r="M12" s="124"/>
      <c r="N12" s="124">
        <f t="shared" ca="1" si="0"/>
        <v>0.29148800000000125</v>
      </c>
      <c r="O12" s="124">
        <f t="shared" ca="1" si="1"/>
        <v>12.193195592286498</v>
      </c>
      <c r="P12" s="124">
        <f t="shared" ca="1" si="2"/>
        <v>25.656435986159174</v>
      </c>
      <c r="Q12" s="124"/>
      <c r="R12" s="124">
        <f t="shared" ca="1" si="3"/>
        <v>1</v>
      </c>
      <c r="T12" s="1">
        <v>2</v>
      </c>
    </row>
    <row r="13" spans="1:25">
      <c r="A13" s="1">
        <f t="shared" ca="1" si="5"/>
        <v>24</v>
      </c>
      <c r="B13" s="1">
        <v>8</v>
      </c>
      <c r="C13" s="6">
        <f t="array" aca="1" ref="C13:G13" ca="1">OFFSET(iris!$A$1,Solver!$B24,0,1,5)</f>
        <v>5</v>
      </c>
      <c r="D13" s="6">
        <f ca="1"/>
        <v>3.3</v>
      </c>
      <c r="E13" s="6">
        <f ca="1"/>
        <v>1.4</v>
      </c>
      <c r="F13" s="7">
        <f ca="1"/>
        <v>0.2</v>
      </c>
      <c r="G13" s="5" t="str">
        <f ca="1"/>
        <v>Setosa</v>
      </c>
      <c r="H13" s="5">
        <v>1</v>
      </c>
      <c r="I13" s="6">
        <v>0</v>
      </c>
      <c r="J13" s="6">
        <v>0</v>
      </c>
      <c r="L13" s="124">
        <f ca="1"/>
        <v>1</v>
      </c>
      <c r="M13" s="124"/>
      <c r="N13" s="124">
        <f t="shared" ca="1" si="0"/>
        <v>1.1488000000000123E-2</v>
      </c>
      <c r="O13" s="124">
        <f t="shared" ca="1" si="1"/>
        <v>11.945922865013772</v>
      </c>
      <c r="P13" s="124">
        <f t="shared" ca="1" si="2"/>
        <v>26.302318339100346</v>
      </c>
      <c r="Q13" s="124"/>
      <c r="R13" s="124">
        <f t="shared" ca="1" si="3"/>
        <v>1</v>
      </c>
      <c r="T13" s="1">
        <v>2</v>
      </c>
    </row>
    <row r="14" spans="1:25">
      <c r="A14" s="1">
        <f t="shared" ca="1" si="5"/>
        <v>1</v>
      </c>
      <c r="B14" s="1">
        <v>8</v>
      </c>
      <c r="C14" s="6">
        <f t="array" aca="1" ref="C14:G14" ca="1">OFFSET(iris!$A$1,Solver!$B25,0,1,5)</f>
        <v>4.4000000000000004</v>
      </c>
      <c r="D14" s="6">
        <f ca="1"/>
        <v>3.2</v>
      </c>
      <c r="E14" s="6">
        <f ca="1"/>
        <v>1.3</v>
      </c>
      <c r="F14" s="7">
        <f ca="1"/>
        <v>0.2</v>
      </c>
      <c r="G14" s="5" t="str">
        <f ca="1"/>
        <v>Setosa</v>
      </c>
      <c r="H14" s="5">
        <v>1</v>
      </c>
      <c r="I14" s="6">
        <v>0</v>
      </c>
      <c r="J14" s="6">
        <v>0</v>
      </c>
      <c r="L14" s="124">
        <f ca="1"/>
        <v>1</v>
      </c>
      <c r="M14" s="124"/>
      <c r="N14" s="124">
        <f t="shared" ca="1" si="0"/>
        <v>0.40028799999999803</v>
      </c>
      <c r="O14" s="124">
        <f t="shared" ca="1" si="1"/>
        <v>13.890165289256196</v>
      </c>
      <c r="P14" s="124">
        <f t="shared" ca="1" si="2"/>
        <v>29.82349480968859</v>
      </c>
      <c r="Q14" s="124"/>
      <c r="R14" s="124">
        <f t="shared" ca="1" si="3"/>
        <v>1</v>
      </c>
      <c r="T14" s="1">
        <v>2</v>
      </c>
    </row>
    <row r="15" spans="1:25">
      <c r="A15" s="1">
        <f t="shared" ca="1" si="5"/>
        <v>15</v>
      </c>
      <c r="B15" s="1">
        <v>42</v>
      </c>
      <c r="C15" s="6">
        <f t="array" aca="1" ref="C15:G15" ca="1">OFFSET(iris!$A$1,Solver!$B26,0,1,5)</f>
        <v>5.4</v>
      </c>
      <c r="D15" s="6">
        <f ca="1"/>
        <v>3.4</v>
      </c>
      <c r="E15" s="6">
        <f ca="1"/>
        <v>1.7</v>
      </c>
      <c r="F15" s="7">
        <f ca="1"/>
        <v>0.2</v>
      </c>
      <c r="G15" s="5" t="str">
        <f ca="1"/>
        <v>Setosa</v>
      </c>
      <c r="H15" s="5">
        <v>1</v>
      </c>
      <c r="I15" s="6">
        <v>0</v>
      </c>
      <c r="J15" s="6">
        <v>0</v>
      </c>
      <c r="L15" s="124">
        <f ca="1"/>
        <v>1</v>
      </c>
      <c r="M15" s="124"/>
      <c r="N15" s="124">
        <f t="shared" ca="1" si="0"/>
        <v>0.24828800000000151</v>
      </c>
      <c r="O15" s="124">
        <f t="shared" ca="1" si="1"/>
        <v>9.7992561983471038</v>
      </c>
      <c r="P15" s="124">
        <f t="shared" ca="1" si="2"/>
        <v>22.451730103806231</v>
      </c>
      <c r="Q15" s="124"/>
      <c r="R15" s="124">
        <f t="shared" ca="1" si="3"/>
        <v>1</v>
      </c>
      <c r="T15" s="1">
        <v>2</v>
      </c>
    </row>
    <row r="16" spans="1:25">
      <c r="A16" s="1">
        <f t="shared" ca="1" si="5"/>
        <v>29</v>
      </c>
      <c r="B16" s="1">
        <v>18</v>
      </c>
      <c r="C16" s="6">
        <f t="array" aca="1" ref="C16:G16" ca="1">OFFSET(iris!$A$1,Solver!$B27,0,1,5)</f>
        <v>5</v>
      </c>
      <c r="D16" s="6">
        <f ca="1"/>
        <v>3.4</v>
      </c>
      <c r="E16" s="6">
        <f ca="1"/>
        <v>1.6</v>
      </c>
      <c r="F16" s="7">
        <f ca="1"/>
        <v>0.4</v>
      </c>
      <c r="G16" s="5" t="str">
        <f ca="1"/>
        <v>Setosa</v>
      </c>
      <c r="H16" s="5">
        <v>1</v>
      </c>
      <c r="I16" s="6">
        <v>0</v>
      </c>
      <c r="J16" s="6">
        <v>0</v>
      </c>
      <c r="L16" s="124">
        <f ca="1"/>
        <v>1</v>
      </c>
      <c r="M16" s="124"/>
      <c r="N16" s="124">
        <f t="shared" ca="1" si="0"/>
        <v>5.4288000000000142E-2</v>
      </c>
      <c r="O16" s="124">
        <f t="shared" ca="1" si="1"/>
        <v>10.441377410468316</v>
      </c>
      <c r="P16" s="124">
        <f t="shared" ca="1" si="2"/>
        <v>23.971141868512117</v>
      </c>
      <c r="Q16" s="124"/>
      <c r="R16" s="124">
        <f t="shared" ca="1" si="3"/>
        <v>1</v>
      </c>
      <c r="T16" s="1">
        <v>2</v>
      </c>
    </row>
    <row r="17" spans="1:20">
      <c r="A17" s="1">
        <f ca="1">RANDBETWEEN(1,50)</f>
        <v>48</v>
      </c>
      <c r="B17" s="1">
        <v>45</v>
      </c>
      <c r="C17" s="6">
        <f t="array" aca="1" ref="C17:G17" ca="1">OFFSET(iris!$A$1,Solver!$B28,0,1,5)</f>
        <v>5.0999999999999996</v>
      </c>
      <c r="D17" s="6">
        <f ca="1"/>
        <v>3.5</v>
      </c>
      <c r="E17" s="6">
        <f ca="1"/>
        <v>1.4</v>
      </c>
      <c r="F17" s="7">
        <f ca="1"/>
        <v>0.3</v>
      </c>
      <c r="G17" s="5" t="str">
        <f ca="1"/>
        <v>Setosa</v>
      </c>
      <c r="H17" s="5">
        <v>1</v>
      </c>
      <c r="I17" s="6">
        <v>0</v>
      </c>
      <c r="J17" s="6">
        <v>0</v>
      </c>
      <c r="L17" s="124">
        <f ca="1"/>
        <v>1</v>
      </c>
      <c r="M17" s="124"/>
      <c r="N17" s="124">
        <f t="shared" ca="1" si="0"/>
        <v>2.748800000000013E-2</v>
      </c>
      <c r="O17" s="124">
        <f t="shared" ca="1" si="1"/>
        <v>11.818044077134985</v>
      </c>
      <c r="P17" s="124">
        <f t="shared" ca="1" si="2"/>
        <v>25.728200692041522</v>
      </c>
      <c r="Q17" s="124"/>
      <c r="R17" s="124">
        <f t="shared" ca="1" si="3"/>
        <v>1</v>
      </c>
      <c r="T17" s="1">
        <v>2</v>
      </c>
    </row>
    <row r="18" spans="1:20">
      <c r="A18" s="1">
        <f t="shared" ref="A18:A25" ca="1" si="6">RANDBETWEEN(1,50)</f>
        <v>16</v>
      </c>
      <c r="B18" s="1">
        <v>48</v>
      </c>
      <c r="C18" s="6">
        <f t="array" aca="1" ref="C18:G18" ca="1">OFFSET(iris!$A$1,Solver!$B29,0,1,5)</f>
        <v>4.8</v>
      </c>
      <c r="D18" s="6">
        <f ca="1"/>
        <v>3</v>
      </c>
      <c r="E18" s="6">
        <f ca="1"/>
        <v>1.4</v>
      </c>
      <c r="F18" s="7">
        <f ca="1"/>
        <v>0.3</v>
      </c>
      <c r="G18" s="5" t="str">
        <f ca="1"/>
        <v>Setosa</v>
      </c>
      <c r="H18" s="5">
        <v>1</v>
      </c>
      <c r="I18" s="6">
        <v>0</v>
      </c>
      <c r="J18" s="6">
        <v>0</v>
      </c>
      <c r="L18" s="124">
        <f ca="1"/>
        <v>1</v>
      </c>
      <c r="M18" s="124"/>
      <c r="N18" s="124">
        <f t="shared" ca="1" si="0"/>
        <v>0.19228799999999982</v>
      </c>
      <c r="O18" s="124">
        <f t="shared" ca="1" si="1"/>
        <v>11.814407713498621</v>
      </c>
      <c r="P18" s="124">
        <f t="shared" ca="1" si="2"/>
        <v>26.667024221453289</v>
      </c>
      <c r="Q18" s="124"/>
      <c r="R18" s="124">
        <f t="shared" ca="1" si="3"/>
        <v>1</v>
      </c>
      <c r="T18" s="1">
        <v>2</v>
      </c>
    </row>
    <row r="19" spans="1:20">
      <c r="A19" s="1">
        <f t="shared" ca="1" si="6"/>
        <v>20</v>
      </c>
      <c r="B19" s="1">
        <v>22</v>
      </c>
      <c r="C19" s="6">
        <f t="array" aca="1" ref="C19:G19" ca="1">OFFSET(iris!$A$1,Solver!$B30,0,1,5)</f>
        <v>4.5</v>
      </c>
      <c r="D19" s="6">
        <f ca="1"/>
        <v>2.2999999999999998</v>
      </c>
      <c r="E19" s="6">
        <f ca="1"/>
        <v>1.3</v>
      </c>
      <c r="F19" s="7">
        <f ca="1"/>
        <v>0.3</v>
      </c>
      <c r="G19" s="5" t="str">
        <f ca="1"/>
        <v>Setosa</v>
      </c>
      <c r="H19" s="5">
        <v>1</v>
      </c>
      <c r="I19" s="6">
        <v>0</v>
      </c>
      <c r="J19" s="6">
        <v>0</v>
      </c>
      <c r="L19" s="124">
        <f ca="1"/>
        <v>1</v>
      </c>
      <c r="M19" s="124"/>
      <c r="N19" s="124">
        <f t="shared" ca="1" si="0"/>
        <v>1.4486879999999998</v>
      </c>
      <c r="O19" s="124">
        <f t="shared" ca="1" si="1"/>
        <v>13.212286501377406</v>
      </c>
      <c r="P19" s="124">
        <f t="shared" ca="1" si="2"/>
        <v>29.406435986159181</v>
      </c>
      <c r="Q19" s="124"/>
      <c r="R19" s="124">
        <f t="shared" ca="1" si="3"/>
        <v>1</v>
      </c>
      <c r="T19" s="1">
        <v>2</v>
      </c>
    </row>
    <row r="20" spans="1:20">
      <c r="A20" s="1">
        <f t="shared" ca="1" si="6"/>
        <v>17</v>
      </c>
      <c r="B20" s="1">
        <v>35</v>
      </c>
      <c r="C20" s="6">
        <f t="array" aca="1" ref="C20:G20" ca="1">OFFSET(iris!$A$1,Solver!$B31,0,1,5)</f>
        <v>5.8</v>
      </c>
      <c r="D20" s="6">
        <f ca="1"/>
        <v>4</v>
      </c>
      <c r="E20" s="6">
        <f ca="1"/>
        <v>1.2</v>
      </c>
      <c r="F20" s="7">
        <f ca="1"/>
        <v>0.2</v>
      </c>
      <c r="G20" s="5" t="str">
        <f ca="1"/>
        <v>Setosa</v>
      </c>
      <c r="H20" s="5">
        <v>1</v>
      </c>
      <c r="I20" s="6">
        <v>0</v>
      </c>
      <c r="J20" s="6">
        <v>0</v>
      </c>
      <c r="L20" s="124">
        <f ca="1"/>
        <v>1</v>
      </c>
      <c r="M20" s="124"/>
      <c r="N20" s="124">
        <f t="shared" ca="1" si="0"/>
        <v>1.0814880000000016</v>
      </c>
      <c r="O20" s="124">
        <f t="shared" ca="1" si="1"/>
        <v>13.749256198347103</v>
      </c>
      <c r="P20" s="124">
        <f t="shared" ca="1" si="2"/>
        <v>26.540553633217993</v>
      </c>
      <c r="Q20" s="124"/>
      <c r="R20" s="124">
        <f t="shared" ca="1" si="3"/>
        <v>1</v>
      </c>
      <c r="T20" s="1">
        <v>2</v>
      </c>
    </row>
    <row r="21" spans="1:20">
      <c r="A21" s="1">
        <f t="shared" ca="1" si="6"/>
        <v>45</v>
      </c>
      <c r="B21" s="1">
        <v>38</v>
      </c>
      <c r="C21" s="6">
        <f t="array" aca="1" ref="C21:G21" ca="1">OFFSET(iris!$A$1,Solver!$B32,0,1,5)</f>
        <v>4.5999999999999996</v>
      </c>
      <c r="D21" s="6">
        <f ca="1"/>
        <v>3.4</v>
      </c>
      <c r="E21" s="6">
        <f ca="1"/>
        <v>1.4</v>
      </c>
      <c r="F21" s="7">
        <f ca="1"/>
        <v>0.3</v>
      </c>
      <c r="G21" s="5" t="str">
        <f ca="1"/>
        <v>Setosa</v>
      </c>
      <c r="H21" s="5">
        <v>1</v>
      </c>
      <c r="I21" s="6">
        <v>0</v>
      </c>
      <c r="J21" s="6">
        <v>0</v>
      </c>
      <c r="L21" s="124">
        <f ca="1"/>
        <v>1</v>
      </c>
      <c r="M21" s="124"/>
      <c r="N21" s="124">
        <f t="shared" ca="1" si="0"/>
        <v>0.15388799999999919</v>
      </c>
      <c r="O21" s="124">
        <f t="shared" ca="1" si="1"/>
        <v>12.718650137741047</v>
      </c>
      <c r="P21" s="124">
        <f t="shared" ca="1" si="2"/>
        <v>27.728200692041526</v>
      </c>
      <c r="Q21" s="124"/>
      <c r="R21" s="124">
        <f t="shared" ca="1" si="3"/>
        <v>1</v>
      </c>
      <c r="T21" s="1">
        <v>2</v>
      </c>
    </row>
    <row r="22" spans="1:20">
      <c r="A22" s="1">
        <f t="shared" ca="1" si="6"/>
        <v>12</v>
      </c>
      <c r="B22" s="1">
        <v>22</v>
      </c>
      <c r="C22" s="6">
        <f t="array" aca="1" ref="C22:G22" ca="1">OFFSET(iris!$A$1,Solver!$B33,0,1,5)</f>
        <v>5.0999999999999996</v>
      </c>
      <c r="D22" s="6">
        <f ca="1"/>
        <v>3.8</v>
      </c>
      <c r="E22" s="6">
        <f ca="1"/>
        <v>1.5</v>
      </c>
      <c r="F22" s="7">
        <f ca="1"/>
        <v>0.3</v>
      </c>
      <c r="G22" s="5" t="str">
        <f ca="1"/>
        <v>Setosa</v>
      </c>
      <c r="H22" s="5">
        <v>1</v>
      </c>
      <c r="I22" s="6">
        <v>0</v>
      </c>
      <c r="J22" s="6">
        <v>0</v>
      </c>
      <c r="L22" s="124">
        <f ca="1"/>
        <v>1</v>
      </c>
      <c r="M22" s="124"/>
      <c r="N22" s="124">
        <f t="shared" ca="1" si="0"/>
        <v>0.18748799999999982</v>
      </c>
      <c r="O22" s="124">
        <f t="shared" ca="1" si="1"/>
        <v>11.811983471074377</v>
      </c>
      <c r="P22" s="124">
        <f t="shared" ca="1" si="2"/>
        <v>25.258788927335644</v>
      </c>
      <c r="Q22" s="124"/>
      <c r="R22" s="124">
        <f t="shared" ca="1" si="3"/>
        <v>1</v>
      </c>
      <c r="T22" s="1">
        <v>2</v>
      </c>
    </row>
    <row r="23" spans="1:20">
      <c r="A23" s="1">
        <f t="shared" ca="1" si="6"/>
        <v>28</v>
      </c>
      <c r="B23" s="1">
        <v>9</v>
      </c>
      <c r="C23" s="6">
        <f t="array" aca="1" ref="C23:G23" ca="1">OFFSET(iris!$A$1,Solver!$B34,0,1,5)</f>
        <v>5.5</v>
      </c>
      <c r="D23" s="6">
        <f ca="1"/>
        <v>4.2</v>
      </c>
      <c r="E23" s="6">
        <f ca="1"/>
        <v>1.4</v>
      </c>
      <c r="F23" s="7">
        <f ca="1"/>
        <v>0.2</v>
      </c>
      <c r="G23" s="5" t="str">
        <f ca="1"/>
        <v>Setosa</v>
      </c>
      <c r="H23" s="5">
        <v>1</v>
      </c>
      <c r="I23" s="6">
        <v>0</v>
      </c>
      <c r="J23" s="6">
        <v>0</v>
      </c>
      <c r="L23" s="124">
        <f ca="1"/>
        <v>1</v>
      </c>
      <c r="M23" s="124"/>
      <c r="N23" s="124">
        <f t="shared" ca="1" si="0"/>
        <v>0.91788800000000115</v>
      </c>
      <c r="O23" s="124">
        <f t="shared" ca="1" si="1"/>
        <v>13.228953168044077</v>
      </c>
      <c r="P23" s="124">
        <f t="shared" ca="1" si="2"/>
        <v>25.971730103806227</v>
      </c>
      <c r="Q23" s="124"/>
      <c r="R23" s="124">
        <f t="shared" ca="1" si="3"/>
        <v>1</v>
      </c>
      <c r="T23" s="1">
        <v>2</v>
      </c>
    </row>
    <row r="24" spans="1:20">
      <c r="A24" s="1">
        <f t="shared" ca="1" si="6"/>
        <v>48</v>
      </c>
      <c r="B24" s="1">
        <v>44</v>
      </c>
      <c r="C24" s="6">
        <f t="array" aca="1" ref="C24:G24" ca="1">OFFSET(iris!$A$1,Solver!$B35,0,1,5)</f>
        <v>4.7</v>
      </c>
      <c r="D24" s="6">
        <f ca="1"/>
        <v>3.2</v>
      </c>
      <c r="E24" s="6">
        <f ca="1"/>
        <v>1.3</v>
      </c>
      <c r="F24" s="7">
        <f ca="1"/>
        <v>0.2</v>
      </c>
      <c r="G24" s="5" t="str">
        <f ca="1"/>
        <v>Setosa</v>
      </c>
      <c r="H24" s="5">
        <v>1</v>
      </c>
      <c r="I24" s="6">
        <v>0</v>
      </c>
      <c r="J24" s="6">
        <v>0</v>
      </c>
      <c r="L24" s="124">
        <f ca="1"/>
        <v>1</v>
      </c>
      <c r="M24" s="124"/>
      <c r="N24" s="124">
        <f t="shared" ca="1" si="0"/>
        <v>0.13748799999999911</v>
      </c>
      <c r="O24" s="124">
        <f t="shared" ca="1" si="1"/>
        <v>13.076528925619833</v>
      </c>
      <c r="P24" s="124">
        <f t="shared" ca="1" si="2"/>
        <v>28.38878892733565</v>
      </c>
      <c r="Q24" s="124"/>
      <c r="R24" s="124">
        <f t="shared" ca="1" si="3"/>
        <v>1</v>
      </c>
      <c r="T24" s="1">
        <v>2</v>
      </c>
    </row>
    <row r="25" spans="1:20">
      <c r="A25" s="1">
        <f t="shared" ca="1" si="6"/>
        <v>45</v>
      </c>
      <c r="B25" s="1">
        <v>37</v>
      </c>
      <c r="C25" s="6">
        <f t="array" aca="1" ref="C25:G25" ca="1">OFFSET(iris!$A$1,Solver!$B36,0,1,5)</f>
        <v>4.8</v>
      </c>
      <c r="D25" s="6">
        <f ca="1"/>
        <v>3.4</v>
      </c>
      <c r="E25" s="6">
        <f ca="1"/>
        <v>1.9</v>
      </c>
      <c r="F25" s="7">
        <f ca="1"/>
        <v>0.2</v>
      </c>
      <c r="G25" s="5" t="str">
        <f ca="1"/>
        <v>Setosa</v>
      </c>
      <c r="H25" s="5">
        <v>1</v>
      </c>
      <c r="I25" s="6">
        <v>0</v>
      </c>
      <c r="J25" s="6">
        <v>0</v>
      </c>
      <c r="L25" s="124">
        <f ca="1"/>
        <v>1</v>
      </c>
      <c r="M25" s="124"/>
      <c r="N25" s="124">
        <f t="shared" ca="1" si="0"/>
        <v>0.2642879999999998</v>
      </c>
      <c r="O25" s="124">
        <f t="shared" ca="1" si="1"/>
        <v>9.7216804407713493</v>
      </c>
      <c r="P25" s="124">
        <f t="shared" ca="1" si="2"/>
        <v>23.075259515570945</v>
      </c>
      <c r="Q25" s="124"/>
      <c r="R25" s="124">
        <f t="shared" ca="1" si="3"/>
        <v>1</v>
      </c>
      <c r="T25" s="1">
        <v>2</v>
      </c>
    </row>
    <row r="26" spans="1:20" ht="16" thickBot="1">
      <c r="A26" s="1">
        <f ca="1">RANDBETWEEN(1,50)</f>
        <v>31</v>
      </c>
      <c r="B26" s="1">
        <v>23</v>
      </c>
      <c r="C26" s="6">
        <f t="array" aca="1" ref="C26:G26" ca="1">OFFSET(iris!$A$1,Solver!$B37,0,1,5)</f>
        <v>5.3</v>
      </c>
      <c r="D26" s="6">
        <f ca="1"/>
        <v>3.7</v>
      </c>
      <c r="E26" s="6">
        <f ca="1"/>
        <v>1.5</v>
      </c>
      <c r="F26" s="7">
        <f ca="1"/>
        <v>0.2</v>
      </c>
      <c r="G26" s="5" t="str">
        <f ca="1"/>
        <v>Setosa</v>
      </c>
      <c r="H26" s="8">
        <v>1</v>
      </c>
      <c r="I26" s="9">
        <v>0</v>
      </c>
      <c r="J26" s="9">
        <v>0</v>
      </c>
      <c r="L26" s="124">
        <f ca="1"/>
        <v>1</v>
      </c>
      <c r="M26" s="124"/>
      <c r="N26" s="124">
        <f t="shared" ca="1" si="0"/>
        <v>0.20028800000000063</v>
      </c>
      <c r="O26" s="124">
        <f t="shared" ca="1" si="1"/>
        <v>11.561680440771347</v>
      </c>
      <c r="P26" s="124">
        <f t="shared" ca="1" si="2"/>
        <v>24.769377162629763</v>
      </c>
      <c r="Q26" s="124"/>
      <c r="R26" s="124">
        <f t="shared" ca="1" si="3"/>
        <v>1</v>
      </c>
      <c r="T26" s="1">
        <v>2</v>
      </c>
    </row>
    <row r="27" spans="1:20">
      <c r="A27" s="47">
        <f ca="1">RANDBETWEEN(51,100)</f>
        <v>86</v>
      </c>
      <c r="B27" s="48">
        <v>95</v>
      </c>
      <c r="C27" s="48">
        <f t="array" aca="1" ref="C27:G27" ca="1">OFFSET(iris!$A$1,Solver!$B38,0,1,5)</f>
        <v>5.5</v>
      </c>
      <c r="D27" s="48">
        <f ca="1"/>
        <v>2.2999999999999998</v>
      </c>
      <c r="E27" s="48">
        <f ca="1"/>
        <v>4</v>
      </c>
      <c r="F27" s="50">
        <f ca="1"/>
        <v>1.3</v>
      </c>
      <c r="G27" s="47" t="str">
        <f ca="1"/>
        <v>Versicolor</v>
      </c>
      <c r="H27" s="5">
        <v>0</v>
      </c>
      <c r="I27" s="6">
        <v>1</v>
      </c>
      <c r="J27" s="6">
        <v>0</v>
      </c>
      <c r="L27" s="124">
        <f ca="1"/>
        <v>2</v>
      </c>
      <c r="M27" s="123"/>
      <c r="N27" s="123">
        <f t="shared" ca="1" si="0"/>
        <v>9.1970880000000061</v>
      </c>
      <c r="O27" s="123">
        <f t="shared" ca="1" si="1"/>
        <v>0.50895316804407686</v>
      </c>
      <c r="P27" s="123">
        <f t="shared" ca="1" si="2"/>
        <v>6.2223183391003518</v>
      </c>
      <c r="Q27" s="123"/>
      <c r="R27" s="123">
        <f t="shared" ca="1" si="3"/>
        <v>2</v>
      </c>
      <c r="T27" s="1">
        <v>1</v>
      </c>
    </row>
    <row r="28" spans="1:20">
      <c r="A28" s="5">
        <f t="shared" ref="A28:A50" ca="1" si="7">RANDBETWEEN(51,100)</f>
        <v>82</v>
      </c>
      <c r="B28" s="6">
        <v>58</v>
      </c>
      <c r="C28" s="6">
        <f t="array" aca="1" ref="C28:G28" ca="1">OFFSET(iris!$A$1,Solver!$B39,0,1,5)</f>
        <v>5.6</v>
      </c>
      <c r="D28" s="6">
        <f ca="1"/>
        <v>3</v>
      </c>
      <c r="E28" s="6">
        <f ca="1"/>
        <v>4.5</v>
      </c>
      <c r="F28" s="7">
        <f ca="1"/>
        <v>1.5</v>
      </c>
      <c r="G28" s="5" t="str">
        <f ca="1"/>
        <v>Versicolor</v>
      </c>
      <c r="H28" s="5">
        <v>0</v>
      </c>
      <c r="I28" s="6">
        <v>1</v>
      </c>
      <c r="J28" s="6">
        <v>0</v>
      </c>
      <c r="L28" s="124">
        <f ca="1"/>
        <v>2</v>
      </c>
      <c r="M28" s="123"/>
      <c r="N28" s="123">
        <f t="shared" ca="1" si="0"/>
        <v>11.557488000000005</v>
      </c>
      <c r="O28" s="123">
        <f t="shared" ca="1" si="1"/>
        <v>0.20865013774104837</v>
      </c>
      <c r="P28" s="123">
        <f t="shared" ca="1" si="2"/>
        <v>3.6911418685121173</v>
      </c>
      <c r="Q28" s="123"/>
      <c r="R28" s="123">
        <f t="shared" ca="1" si="3"/>
        <v>2</v>
      </c>
      <c r="T28" s="1">
        <v>1</v>
      </c>
    </row>
    <row r="29" spans="1:20">
      <c r="A29" s="5">
        <f t="shared" ca="1" si="7"/>
        <v>79</v>
      </c>
      <c r="B29" s="6">
        <v>90</v>
      </c>
      <c r="C29" s="6">
        <f t="array" aca="1" ref="C29:G29" ca="1">OFFSET(iris!$A$1,Solver!$B40,0,1,5)</f>
        <v>6.1</v>
      </c>
      <c r="D29" s="6">
        <f ca="1"/>
        <v>2.8</v>
      </c>
      <c r="E29" s="6">
        <f ca="1"/>
        <v>4</v>
      </c>
      <c r="F29" s="7">
        <f ca="1"/>
        <v>1.3</v>
      </c>
      <c r="G29" s="5" t="str">
        <f ca="1"/>
        <v>Versicolor</v>
      </c>
      <c r="H29" s="5">
        <v>0</v>
      </c>
      <c r="I29" s="6">
        <v>1</v>
      </c>
      <c r="J29" s="6">
        <v>0</v>
      </c>
      <c r="L29" s="124">
        <f ca="1"/>
        <v>2</v>
      </c>
      <c r="M29" s="123"/>
      <c r="N29" s="123">
        <f t="shared" ca="1" si="0"/>
        <v>9.3294880000000049</v>
      </c>
      <c r="O29" s="123">
        <f t="shared" ca="1" si="1"/>
        <v>0.25895316804407598</v>
      </c>
      <c r="P29" s="123">
        <f t="shared" ca="1" si="2"/>
        <v>4.4087889273356433</v>
      </c>
      <c r="Q29" s="123"/>
      <c r="R29" s="123">
        <f t="shared" ca="1" si="3"/>
        <v>2</v>
      </c>
      <c r="T29" s="1">
        <v>1</v>
      </c>
    </row>
    <row r="30" spans="1:20">
      <c r="A30" s="5">
        <f t="shared" ca="1" si="7"/>
        <v>90</v>
      </c>
      <c r="B30" s="6">
        <v>56</v>
      </c>
      <c r="C30" s="6">
        <f t="array" aca="1" ref="C30:G30" ca="1">OFFSET(iris!$A$1,Solver!$B41,0,1,5)</f>
        <v>6.2</v>
      </c>
      <c r="D30" s="6">
        <f ca="1"/>
        <v>2.9</v>
      </c>
      <c r="E30" s="6">
        <f ca="1"/>
        <v>4.3</v>
      </c>
      <c r="F30" s="7">
        <f ca="1"/>
        <v>1.3</v>
      </c>
      <c r="G30" s="5" t="str">
        <f ca="1"/>
        <v>Versicolor</v>
      </c>
      <c r="H30" s="5">
        <v>0</v>
      </c>
      <c r="I30" s="6">
        <v>1</v>
      </c>
      <c r="J30" s="6">
        <v>0</v>
      </c>
      <c r="L30" s="124">
        <f ca="1"/>
        <v>2</v>
      </c>
      <c r="M30" s="123"/>
      <c r="N30" s="123">
        <f t="shared" ca="1" si="0"/>
        <v>11.089088000000007</v>
      </c>
      <c r="O30" s="123">
        <f t="shared" ca="1" si="1"/>
        <v>0.1859228650137737</v>
      </c>
      <c r="P30" s="123">
        <f t="shared" ca="1" si="2"/>
        <v>3.2529065743944656</v>
      </c>
      <c r="Q30" s="123"/>
      <c r="R30" s="123">
        <f t="shared" ca="1" si="3"/>
        <v>2</v>
      </c>
      <c r="T30" s="1">
        <v>1</v>
      </c>
    </row>
    <row r="31" spans="1:20">
      <c r="A31" s="5">
        <f t="shared" ca="1" si="7"/>
        <v>77</v>
      </c>
      <c r="B31" s="6">
        <v>59</v>
      </c>
      <c r="C31" s="6">
        <f t="array" aca="1" ref="C31:G31" ca="1">OFFSET(iris!$A$1,Solver!$B42,0,1,5)</f>
        <v>6.1</v>
      </c>
      <c r="D31" s="6">
        <f ca="1"/>
        <v>3</v>
      </c>
      <c r="E31" s="6">
        <f ca="1"/>
        <v>4.5999999999999996</v>
      </c>
      <c r="F31" s="7">
        <f ca="1"/>
        <v>1.4</v>
      </c>
      <c r="G31" s="5" t="str">
        <f ca="1"/>
        <v>Versicolor</v>
      </c>
      <c r="H31" s="5">
        <v>0</v>
      </c>
      <c r="I31" s="6">
        <v>1</v>
      </c>
      <c r="J31" s="6">
        <v>0</v>
      </c>
      <c r="L31" s="124">
        <f ca="1"/>
        <v>2</v>
      </c>
      <c r="M31" s="123"/>
      <c r="N31" s="123">
        <f t="shared" ca="1" si="0"/>
        <v>12.804288000000005</v>
      </c>
      <c r="O31" s="123">
        <f t="shared" ca="1" si="1"/>
        <v>0.18774104683195608</v>
      </c>
      <c r="P31" s="123">
        <f t="shared" ca="1" si="2"/>
        <v>2.4752595155709387</v>
      </c>
      <c r="Q31" s="123"/>
      <c r="R31" s="123">
        <f t="shared" ca="1" si="3"/>
        <v>2</v>
      </c>
      <c r="T31" s="1">
        <v>1</v>
      </c>
    </row>
    <row r="32" spans="1:20">
      <c r="A32" s="5">
        <f t="shared" ca="1" si="7"/>
        <v>83</v>
      </c>
      <c r="B32" s="6">
        <v>87</v>
      </c>
      <c r="C32" s="6">
        <f t="array" aca="1" ref="C32:G32" ca="1">OFFSET(iris!$A$1,Solver!$B43,0,1,5)</f>
        <v>5</v>
      </c>
      <c r="D32" s="6">
        <f ca="1"/>
        <v>2.2999999999999998</v>
      </c>
      <c r="E32" s="6">
        <f ca="1"/>
        <v>3.3</v>
      </c>
      <c r="F32" s="7">
        <f ca="1"/>
        <v>1</v>
      </c>
      <c r="G32" s="5" t="str">
        <f ca="1"/>
        <v>Versicolor</v>
      </c>
      <c r="H32" s="5">
        <v>0</v>
      </c>
      <c r="I32" s="6">
        <v>1</v>
      </c>
      <c r="J32" s="6">
        <v>0</v>
      </c>
      <c r="L32" s="124">
        <f ca="1"/>
        <v>2</v>
      </c>
      <c r="M32" s="123"/>
      <c r="N32" s="123">
        <f t="shared" ca="1" si="0"/>
        <v>5.2774880000000008</v>
      </c>
      <c r="O32" s="123">
        <f t="shared" ca="1" si="1"/>
        <v>2.4347107438016531</v>
      </c>
      <c r="P32" s="123">
        <f t="shared" ca="1" si="2"/>
        <v>11.40878892733565</v>
      </c>
      <c r="Q32" s="123"/>
      <c r="R32" s="123">
        <f t="shared" ca="1" si="3"/>
        <v>2</v>
      </c>
      <c r="T32" s="1">
        <v>1</v>
      </c>
    </row>
    <row r="33" spans="1:20">
      <c r="A33" s="5">
        <f t="shared" ca="1" si="7"/>
        <v>98</v>
      </c>
      <c r="B33" s="6">
        <v>55</v>
      </c>
      <c r="C33" s="6">
        <f t="array" aca="1" ref="C33:G33" ca="1">OFFSET(iris!$A$1,Solver!$B44,0,1,5)</f>
        <v>6.3</v>
      </c>
      <c r="D33" s="6">
        <f ca="1"/>
        <v>3.3</v>
      </c>
      <c r="E33" s="6">
        <f ca="1"/>
        <v>4.7</v>
      </c>
      <c r="F33" s="7">
        <f ca="1"/>
        <v>1.6</v>
      </c>
      <c r="G33" s="5" t="str">
        <f ca="1"/>
        <v>Versicolor</v>
      </c>
      <c r="H33" s="5">
        <v>0</v>
      </c>
      <c r="I33" s="6">
        <v>1</v>
      </c>
      <c r="J33" s="6">
        <v>0</v>
      </c>
      <c r="L33" s="124">
        <f ca="1"/>
        <v>2</v>
      </c>
      <c r="M33" s="123"/>
      <c r="N33" s="123">
        <f t="shared" ca="1" si="0"/>
        <v>14.289888000000008</v>
      </c>
      <c r="O33" s="123">
        <f t="shared" ca="1" si="1"/>
        <v>0.64410468319559278</v>
      </c>
      <c r="P33" s="123">
        <f t="shared" ca="1" si="2"/>
        <v>1.8329065743944655</v>
      </c>
      <c r="Q33" s="123"/>
      <c r="R33" s="123">
        <f t="shared" ca="1" si="3"/>
        <v>2</v>
      </c>
      <c r="T33" s="1">
        <v>1</v>
      </c>
    </row>
    <row r="34" spans="1:20">
      <c r="A34" s="5">
        <f t="shared" ca="1" si="7"/>
        <v>95</v>
      </c>
      <c r="B34" s="6">
        <v>88</v>
      </c>
      <c r="C34" s="6">
        <f t="array" aca="1" ref="C34:G34" ca="1">OFFSET(iris!$A$1,Solver!$B45,0,1,5)</f>
        <v>5.5</v>
      </c>
      <c r="D34" s="6">
        <f ca="1"/>
        <v>2.6</v>
      </c>
      <c r="E34" s="6">
        <f ca="1"/>
        <v>4.4000000000000004</v>
      </c>
      <c r="F34" s="7">
        <f ca="1"/>
        <v>1.2</v>
      </c>
      <c r="G34" s="5" t="str">
        <f ca="1"/>
        <v>Versicolor</v>
      </c>
      <c r="H34" s="5">
        <v>0</v>
      </c>
      <c r="I34" s="6">
        <v>1</v>
      </c>
      <c r="J34" s="6">
        <v>0</v>
      </c>
      <c r="L34" s="124">
        <f ca="1"/>
        <v>2</v>
      </c>
      <c r="M34" s="123"/>
      <c r="N34" s="123">
        <f t="shared" ref="N34:N65" ca="1" si="8">(C34-$V$2)^2+(D34-$W$2)^2+(E34-$X$2)^2+(F34-$Y$2)^2</f>
        <v>10.652288000000008</v>
      </c>
      <c r="O34" s="123">
        <f t="shared" ref="O34:O65" ca="1" si="9">(C34-$V$3)^2+(D34-$W$3)^2+(E34-$X$3)^2+(F34-$Y$3)^2</f>
        <v>0.25319559228650207</v>
      </c>
      <c r="P34" s="123">
        <f t="shared" ref="P34:P65" ca="1" si="10">(C34-$V$4)^2+(D34-$W$4)^2+(E34-$X$4)^2+(F34-$Y$4)^2</f>
        <v>4.8023183391003519</v>
      </c>
      <c r="Q34" s="123"/>
      <c r="R34" s="123">
        <f t="shared" ref="R34:R65" ca="1" si="11">IF(N34&lt;=MIN(N34:P34),1,IF(O34&lt;=MIN(N34:P34),2,3))</f>
        <v>2</v>
      </c>
      <c r="T34" s="1">
        <v>1</v>
      </c>
    </row>
    <row r="35" spans="1:20">
      <c r="A35" s="5">
        <f t="shared" ca="1" si="7"/>
        <v>83</v>
      </c>
      <c r="B35" s="6">
        <v>72</v>
      </c>
      <c r="C35" s="6">
        <f t="array" aca="1" ref="C35:G35" ca="1">OFFSET(iris!$A$1,Solver!$B46,0,1,5)</f>
        <v>5</v>
      </c>
      <c r="D35" s="6">
        <f ca="1"/>
        <v>2.2999999999999998</v>
      </c>
      <c r="E35" s="6">
        <f ca="1"/>
        <v>3.3</v>
      </c>
      <c r="F35" s="7">
        <f ca="1"/>
        <v>1</v>
      </c>
      <c r="G35" s="5" t="str">
        <f ca="1"/>
        <v>Versicolor</v>
      </c>
      <c r="H35" s="5">
        <v>0</v>
      </c>
      <c r="I35" s="6">
        <v>1</v>
      </c>
      <c r="J35" s="6">
        <v>0</v>
      </c>
      <c r="L35" s="124">
        <f ca="1"/>
        <v>2</v>
      </c>
      <c r="M35" s="123"/>
      <c r="N35" s="123">
        <f t="shared" ca="1" si="8"/>
        <v>5.2774880000000008</v>
      </c>
      <c r="O35" s="123">
        <f t="shared" ca="1" si="9"/>
        <v>2.4347107438016531</v>
      </c>
      <c r="P35" s="123">
        <f t="shared" ca="1" si="10"/>
        <v>11.40878892733565</v>
      </c>
      <c r="Q35" s="123"/>
      <c r="R35" s="123">
        <f t="shared" ca="1" si="11"/>
        <v>2</v>
      </c>
      <c r="T35" s="1">
        <v>1</v>
      </c>
    </row>
    <row r="36" spans="1:20">
      <c r="A36" s="5">
        <f t="shared" ca="1" si="7"/>
        <v>72</v>
      </c>
      <c r="B36" s="6">
        <v>80</v>
      </c>
      <c r="C36" s="6">
        <f t="array" aca="1" ref="C36:G36" ca="1">OFFSET(iris!$A$1,Solver!$B47,0,1,5)</f>
        <v>5.9</v>
      </c>
      <c r="D36" s="6">
        <f ca="1"/>
        <v>3</v>
      </c>
      <c r="E36" s="6">
        <f ca="1"/>
        <v>4.2</v>
      </c>
      <c r="F36" s="7">
        <f ca="1"/>
        <v>1.5</v>
      </c>
      <c r="G36" s="5" t="str">
        <f ca="1"/>
        <v>Versicolor</v>
      </c>
      <c r="H36" s="5">
        <v>0</v>
      </c>
      <c r="I36" s="6">
        <v>1</v>
      </c>
      <c r="J36" s="6">
        <v>0</v>
      </c>
      <c r="L36" s="124">
        <f ca="1"/>
        <v>2</v>
      </c>
      <c r="M36" s="123"/>
      <c r="N36" s="123">
        <f t="shared" ca="1" si="8"/>
        <v>10.259088000000007</v>
      </c>
      <c r="O36" s="123">
        <f t="shared" ca="1" si="9"/>
        <v>0.15228650137741054</v>
      </c>
      <c r="P36" s="123">
        <f t="shared" ca="1" si="10"/>
        <v>3.8252595155709361</v>
      </c>
      <c r="Q36" s="123"/>
      <c r="R36" s="123">
        <f t="shared" ca="1" si="11"/>
        <v>2</v>
      </c>
      <c r="T36" s="1">
        <v>1</v>
      </c>
    </row>
    <row r="37" spans="1:20">
      <c r="A37" s="5">
        <f t="shared" ca="1" si="7"/>
        <v>90</v>
      </c>
      <c r="B37" s="6">
        <v>67</v>
      </c>
      <c r="C37" s="6">
        <f t="array" aca="1" ref="C37:G37" ca="1">OFFSET(iris!$A$1,Solver!$B48,0,1,5)</f>
        <v>5.9</v>
      </c>
      <c r="D37" s="6">
        <f ca="1"/>
        <v>3.2</v>
      </c>
      <c r="E37" s="6">
        <f ca="1"/>
        <v>4.8</v>
      </c>
      <c r="F37" s="7">
        <f ca="1"/>
        <v>1.8</v>
      </c>
      <c r="G37" s="5" t="str">
        <f ca="1"/>
        <v>Versicolor</v>
      </c>
      <c r="H37" s="5">
        <v>0</v>
      </c>
      <c r="I37" s="6">
        <v>1</v>
      </c>
      <c r="J37" s="6">
        <v>0</v>
      </c>
      <c r="L37" s="124">
        <f ca="1"/>
        <v>2</v>
      </c>
      <c r="M37" s="123"/>
      <c r="N37" s="123">
        <f t="shared" ca="1" si="8"/>
        <v>14.674688000000007</v>
      </c>
      <c r="O37" s="123">
        <f t="shared" ca="1" si="9"/>
        <v>0.52592286501377572</v>
      </c>
      <c r="P37" s="123">
        <f t="shared" ca="1" si="10"/>
        <v>2.1152595155709384</v>
      </c>
      <c r="Q37" s="123"/>
      <c r="R37" s="123">
        <f t="shared" ca="1" si="11"/>
        <v>2</v>
      </c>
      <c r="T37" s="1">
        <v>1</v>
      </c>
    </row>
    <row r="38" spans="1:20">
      <c r="A38" s="5">
        <f t="shared" ca="1" si="7"/>
        <v>53</v>
      </c>
      <c r="B38" s="6">
        <v>52</v>
      </c>
      <c r="C38" s="6">
        <f t="array" aca="1" ref="C38:G38" ca="1">OFFSET(iris!$A$1,Solver!$B49,0,1,5)</f>
        <v>6.3</v>
      </c>
      <c r="D38" s="6">
        <f ca="1"/>
        <v>2.2999999999999998</v>
      </c>
      <c r="E38" s="6">
        <f ca="1"/>
        <v>4.4000000000000004</v>
      </c>
      <c r="F38" s="7">
        <f ca="1"/>
        <v>1.3</v>
      </c>
      <c r="G38" s="5" t="str">
        <f ca="1"/>
        <v>Versicolor</v>
      </c>
      <c r="H38" s="5">
        <v>0</v>
      </c>
      <c r="I38" s="6">
        <v>1</v>
      </c>
      <c r="J38" s="6">
        <v>0</v>
      </c>
      <c r="L38" s="124">
        <f ca="1"/>
        <v>2</v>
      </c>
      <c r="M38" s="123"/>
      <c r="N38" s="123">
        <f t="shared" ca="1" si="8"/>
        <v>12.877088000000011</v>
      </c>
      <c r="O38" s="123">
        <f t="shared" ca="1" si="9"/>
        <v>0.32955922865013632</v>
      </c>
      <c r="P38" s="123">
        <f t="shared" ca="1" si="10"/>
        <v>3.3046712802768177</v>
      </c>
      <c r="Q38" s="123"/>
      <c r="R38" s="123">
        <f t="shared" ca="1" si="11"/>
        <v>2</v>
      </c>
      <c r="T38" s="1">
        <v>1</v>
      </c>
    </row>
    <row r="39" spans="1:20">
      <c r="A39" s="5">
        <f t="shared" ca="1" si="7"/>
        <v>78</v>
      </c>
      <c r="B39" s="6">
        <v>68</v>
      </c>
      <c r="C39" s="6">
        <f t="array" aca="1" ref="C39:G39" ca="1">OFFSET(iris!$A$1,Solver!$B50,0,1,5)</f>
        <v>6.3</v>
      </c>
      <c r="D39" s="6">
        <f ca="1"/>
        <v>2.2999999999999998</v>
      </c>
      <c r="E39" s="6">
        <f ca="1"/>
        <v>4.4000000000000004</v>
      </c>
      <c r="F39" s="7">
        <f ca="1"/>
        <v>1.3</v>
      </c>
      <c r="G39" s="5" t="str">
        <f ca="1"/>
        <v>Versicolor</v>
      </c>
      <c r="H39" s="5">
        <v>0</v>
      </c>
      <c r="I39" s="6">
        <v>1</v>
      </c>
      <c r="J39" s="6">
        <v>0</v>
      </c>
      <c r="L39" s="124">
        <f ca="1"/>
        <v>2</v>
      </c>
      <c r="M39" s="123"/>
      <c r="N39" s="123">
        <f t="shared" ca="1" si="8"/>
        <v>12.877088000000011</v>
      </c>
      <c r="O39" s="123">
        <f t="shared" ca="1" si="9"/>
        <v>0.32955922865013632</v>
      </c>
      <c r="P39" s="123">
        <f t="shared" ca="1" si="10"/>
        <v>3.3046712802768177</v>
      </c>
      <c r="Q39" s="123"/>
      <c r="R39" s="123">
        <f t="shared" ca="1" si="11"/>
        <v>2</v>
      </c>
      <c r="T39" s="1">
        <v>1</v>
      </c>
    </row>
    <row r="40" spans="1:20">
      <c r="A40" s="5">
        <f t="shared" ca="1" si="7"/>
        <v>66</v>
      </c>
      <c r="B40" s="6">
        <v>63</v>
      </c>
      <c r="C40" s="6">
        <f t="array" aca="1" ref="C40:G40" ca="1">OFFSET(iris!$A$1,Solver!$B51,0,1,5)</f>
        <v>6.4</v>
      </c>
      <c r="D40" s="6">
        <f ca="1"/>
        <v>3.2</v>
      </c>
      <c r="E40" s="6">
        <f ca="1"/>
        <v>4.5</v>
      </c>
      <c r="F40" s="7">
        <f ca="1"/>
        <v>1.5</v>
      </c>
      <c r="G40" s="5" t="str">
        <f ca="1"/>
        <v>Versicolor</v>
      </c>
      <c r="H40" s="5">
        <v>0</v>
      </c>
      <c r="I40" s="6">
        <v>1</v>
      </c>
      <c r="J40" s="6">
        <v>0</v>
      </c>
      <c r="L40" s="124">
        <f ca="1"/>
        <v>2</v>
      </c>
      <c r="M40" s="123"/>
      <c r="N40" s="123">
        <f t="shared" ca="1" si="8"/>
        <v>13.059888000000008</v>
      </c>
      <c r="O40" s="123">
        <f t="shared" ca="1" si="9"/>
        <v>0.52986225895316852</v>
      </c>
      <c r="P40" s="123">
        <f t="shared" ca="1" si="10"/>
        <v>2.2276124567474054</v>
      </c>
      <c r="Q40" s="123"/>
      <c r="R40" s="123">
        <f t="shared" ca="1" si="11"/>
        <v>2</v>
      </c>
      <c r="T40" s="1">
        <v>1</v>
      </c>
    </row>
    <row r="41" spans="1:20">
      <c r="A41" s="5">
        <f t="shared" ca="1" si="7"/>
        <v>87</v>
      </c>
      <c r="B41" s="6">
        <v>91</v>
      </c>
      <c r="C41" s="6">
        <f t="array" aca="1" ref="C41:G41" ca="1">OFFSET(iris!$A$1,Solver!$B52,0,1,5)</f>
        <v>6.3</v>
      </c>
      <c r="D41" s="6">
        <f ca="1"/>
        <v>2.2999999999999998</v>
      </c>
      <c r="E41" s="6">
        <f ca="1"/>
        <v>4.4000000000000004</v>
      </c>
      <c r="F41" s="7">
        <f ca="1"/>
        <v>1.3</v>
      </c>
      <c r="G41" s="5" t="str">
        <f ca="1"/>
        <v>Versicolor</v>
      </c>
      <c r="H41" s="5">
        <v>0</v>
      </c>
      <c r="I41" s="6">
        <v>1</v>
      </c>
      <c r="J41" s="6">
        <v>0</v>
      </c>
      <c r="L41" s="124">
        <f ca="1"/>
        <v>2</v>
      </c>
      <c r="M41" s="123"/>
      <c r="N41" s="123">
        <f t="shared" ca="1" si="8"/>
        <v>12.877088000000011</v>
      </c>
      <c r="O41" s="123">
        <f t="shared" ca="1" si="9"/>
        <v>0.32955922865013632</v>
      </c>
      <c r="P41" s="123">
        <f t="shared" ca="1" si="10"/>
        <v>3.3046712802768177</v>
      </c>
      <c r="Q41" s="123"/>
      <c r="R41" s="123">
        <f t="shared" ca="1" si="11"/>
        <v>2</v>
      </c>
      <c r="T41" s="1">
        <v>1</v>
      </c>
    </row>
    <row r="42" spans="1:20">
      <c r="A42" s="5">
        <f t="shared" ca="1" si="7"/>
        <v>73</v>
      </c>
      <c r="B42" s="6">
        <v>84</v>
      </c>
      <c r="C42" s="6">
        <f t="array" aca="1" ref="C42:G42" ca="1">OFFSET(iris!$A$1,Solver!$B53,0,1,5)</f>
        <v>6</v>
      </c>
      <c r="D42" s="6">
        <f ca="1"/>
        <v>2.2000000000000002</v>
      </c>
      <c r="E42" s="6">
        <f ca="1"/>
        <v>4</v>
      </c>
      <c r="F42" s="7">
        <f ca="1"/>
        <v>1</v>
      </c>
      <c r="G42" s="5" t="str">
        <f ca="1"/>
        <v>Versicolor</v>
      </c>
      <c r="H42" s="5">
        <v>0</v>
      </c>
      <c r="I42" s="6">
        <v>1</v>
      </c>
      <c r="J42" s="6">
        <v>0</v>
      </c>
      <c r="L42" s="124">
        <f ca="1"/>
        <v>2</v>
      </c>
      <c r="M42" s="123"/>
      <c r="N42" s="123">
        <f t="shared" ca="1" si="8"/>
        <v>9.6462880000000055</v>
      </c>
      <c r="O42" s="123">
        <f t="shared" ca="1" si="9"/>
        <v>0.64016528925619642</v>
      </c>
      <c r="P42" s="123">
        <f t="shared" ca="1" si="10"/>
        <v>5.7146712802768196</v>
      </c>
      <c r="Q42" s="123"/>
      <c r="R42" s="123">
        <f t="shared" ca="1" si="11"/>
        <v>2</v>
      </c>
      <c r="T42" s="1">
        <v>1</v>
      </c>
    </row>
    <row r="43" spans="1:20">
      <c r="A43" s="5">
        <f t="shared" ca="1" si="7"/>
        <v>58</v>
      </c>
      <c r="B43" s="6">
        <v>78</v>
      </c>
      <c r="C43" s="6">
        <f t="array" aca="1" ref="C43:G43" ca="1">OFFSET(iris!$A$1,Solver!$B54,0,1,5)</f>
        <v>6.5</v>
      </c>
      <c r="D43" s="6">
        <f ca="1"/>
        <v>2.8</v>
      </c>
      <c r="E43" s="6">
        <f ca="1"/>
        <v>4.5999999999999996</v>
      </c>
      <c r="F43" s="7">
        <f ca="1"/>
        <v>1.5</v>
      </c>
      <c r="G43" s="5" t="str">
        <f ca="1"/>
        <v>Versicolor</v>
      </c>
      <c r="H43" s="5">
        <v>0</v>
      </c>
      <c r="I43" s="6">
        <v>1</v>
      </c>
      <c r="J43" s="6">
        <v>0</v>
      </c>
      <c r="L43" s="124">
        <f ca="1"/>
        <v>2</v>
      </c>
      <c r="M43" s="123"/>
      <c r="N43" s="123">
        <f t="shared" ca="1" si="8"/>
        <v>14.291088000000006</v>
      </c>
      <c r="O43" s="123">
        <f t="shared" ca="1" si="9"/>
        <v>0.40440771349862165</v>
      </c>
      <c r="P43" s="123">
        <f t="shared" ca="1" si="10"/>
        <v>1.8817301038062302</v>
      </c>
      <c r="Q43" s="123"/>
      <c r="R43" s="123">
        <f t="shared" ca="1" si="11"/>
        <v>2</v>
      </c>
      <c r="T43" s="1">
        <v>1</v>
      </c>
    </row>
    <row r="44" spans="1:20">
      <c r="A44" s="5">
        <f t="shared" ca="1" si="7"/>
        <v>59</v>
      </c>
      <c r="B44" s="6">
        <v>54</v>
      </c>
      <c r="C44" s="6">
        <f t="array" aca="1" ref="C44:G44" ca="1">OFFSET(iris!$A$1,Solver!$B55,0,1,5)</f>
        <v>5.7</v>
      </c>
      <c r="D44" s="6">
        <f ca="1"/>
        <v>2.8</v>
      </c>
      <c r="E44" s="6">
        <f ca="1"/>
        <v>4.0999999999999996</v>
      </c>
      <c r="F44" s="7">
        <f ca="1"/>
        <v>1.3</v>
      </c>
      <c r="G44" s="5" t="str">
        <f ca="1"/>
        <v>Versicolor</v>
      </c>
      <c r="H44" s="5">
        <v>0</v>
      </c>
      <c r="I44" s="6">
        <v>1</v>
      </c>
      <c r="J44" s="6">
        <v>0</v>
      </c>
      <c r="L44" s="124">
        <f ca="1"/>
        <v>2</v>
      </c>
      <c r="M44" s="123"/>
      <c r="N44" s="123">
        <f t="shared" ca="1" si="8"/>
        <v>9.1250880000000034</v>
      </c>
      <c r="O44" s="123">
        <f t="shared" ca="1" si="9"/>
        <v>0.19137741046831971</v>
      </c>
      <c r="P44" s="123">
        <f t="shared" ca="1" si="10"/>
        <v>4.8987889273356453</v>
      </c>
      <c r="Q44" s="123"/>
      <c r="R44" s="123">
        <f t="shared" ca="1" si="11"/>
        <v>2</v>
      </c>
      <c r="T44" s="1">
        <v>1</v>
      </c>
    </row>
    <row r="45" spans="1:20">
      <c r="A45" s="5">
        <f t="shared" ca="1" si="7"/>
        <v>66</v>
      </c>
      <c r="B45" s="6">
        <v>79</v>
      </c>
      <c r="C45" s="6">
        <f t="array" aca="1" ref="C45:G45" ca="1">OFFSET(iris!$A$1,Solver!$B56,0,1,5)</f>
        <v>5.5</v>
      </c>
      <c r="D45" s="6">
        <f ca="1"/>
        <v>2.2999999999999998</v>
      </c>
      <c r="E45" s="6">
        <f ca="1"/>
        <v>4</v>
      </c>
      <c r="F45" s="7">
        <f ca="1"/>
        <v>1.3</v>
      </c>
      <c r="G45" s="5" t="str">
        <f ca="1"/>
        <v>Versicolor</v>
      </c>
      <c r="H45" s="5">
        <v>0</v>
      </c>
      <c r="I45" s="6">
        <v>1</v>
      </c>
      <c r="J45" s="6">
        <v>0</v>
      </c>
      <c r="L45" s="124">
        <f ca="1"/>
        <v>2</v>
      </c>
      <c r="M45" s="123"/>
      <c r="N45" s="123">
        <f t="shared" ca="1" si="8"/>
        <v>9.1970880000000061</v>
      </c>
      <c r="O45" s="123">
        <f t="shared" ca="1" si="9"/>
        <v>0.50895316804407686</v>
      </c>
      <c r="P45" s="123">
        <f t="shared" ca="1" si="10"/>
        <v>6.2223183391003518</v>
      </c>
      <c r="Q45" s="123"/>
      <c r="R45" s="123">
        <f t="shared" ca="1" si="11"/>
        <v>2</v>
      </c>
      <c r="T45" s="1">
        <v>1</v>
      </c>
    </row>
    <row r="46" spans="1:20">
      <c r="A46" s="5">
        <f t="shared" ca="1" si="7"/>
        <v>53</v>
      </c>
      <c r="B46" s="6">
        <v>79</v>
      </c>
      <c r="C46" s="6">
        <f t="array" aca="1" ref="C46:G46" ca="1">OFFSET(iris!$A$1,Solver!$B57,0,1,5)</f>
        <v>6.2</v>
      </c>
      <c r="D46" s="6">
        <f ca="1"/>
        <v>2.2000000000000002</v>
      </c>
      <c r="E46" s="6">
        <f ca="1"/>
        <v>4.5</v>
      </c>
      <c r="F46" s="7">
        <f ca="1"/>
        <v>1.5</v>
      </c>
      <c r="G46" s="5" t="str">
        <f ca="1"/>
        <v>Versicolor</v>
      </c>
      <c r="H46" s="5">
        <v>0</v>
      </c>
      <c r="I46" s="6">
        <v>1</v>
      </c>
      <c r="J46" s="6">
        <v>0</v>
      </c>
      <c r="L46" s="124">
        <f ca="1"/>
        <v>2</v>
      </c>
      <c r="M46" s="123"/>
      <c r="N46" s="123">
        <f t="shared" ca="1" si="8"/>
        <v>13.919088000000007</v>
      </c>
      <c r="O46" s="123">
        <f t="shared" ca="1" si="9"/>
        <v>0.31774104683195464</v>
      </c>
      <c r="P46" s="123">
        <f t="shared" ca="1" si="10"/>
        <v>3.0723183391003479</v>
      </c>
      <c r="Q46" s="123"/>
      <c r="R46" s="123">
        <f t="shared" ca="1" si="11"/>
        <v>2</v>
      </c>
      <c r="T46" s="1">
        <v>1</v>
      </c>
    </row>
    <row r="47" spans="1:20">
      <c r="A47" s="5">
        <f t="shared" ca="1" si="7"/>
        <v>86</v>
      </c>
      <c r="B47" s="6">
        <v>75</v>
      </c>
      <c r="C47" s="6">
        <f t="array" aca="1" ref="C47:G47" ca="1">OFFSET(iris!$A$1,Solver!$B58,0,1,5)</f>
        <v>5</v>
      </c>
      <c r="D47" s="6">
        <f ca="1"/>
        <v>2</v>
      </c>
      <c r="E47" s="6">
        <f ca="1"/>
        <v>3.5</v>
      </c>
      <c r="F47" s="7">
        <f ca="1"/>
        <v>1</v>
      </c>
      <c r="G47" s="5" t="str">
        <f ca="1"/>
        <v>Versicolor</v>
      </c>
      <c r="H47" s="5">
        <v>0</v>
      </c>
      <c r="I47" s="6">
        <v>1</v>
      </c>
      <c r="J47" s="6">
        <v>0</v>
      </c>
      <c r="L47" s="124">
        <f ca="1"/>
        <v>2</v>
      </c>
      <c r="M47" s="123"/>
      <c r="N47" s="123">
        <f t="shared" ca="1" si="8"/>
        <v>6.8130880000000031</v>
      </c>
      <c r="O47" s="123">
        <f t="shared" ca="1" si="9"/>
        <v>2.3434986225895313</v>
      </c>
      <c r="P47" s="123">
        <f t="shared" ca="1" si="10"/>
        <v>10.969377162629765</v>
      </c>
      <c r="Q47" s="123"/>
      <c r="R47" s="123">
        <f t="shared" ca="1" si="11"/>
        <v>2</v>
      </c>
      <c r="T47" s="1">
        <v>1</v>
      </c>
    </row>
    <row r="48" spans="1:20">
      <c r="A48" s="5">
        <f t="shared" ca="1" si="7"/>
        <v>93</v>
      </c>
      <c r="B48" s="6">
        <v>81</v>
      </c>
      <c r="C48" s="6">
        <f t="array" aca="1" ref="C48:G48" ca="1">OFFSET(iris!$A$1,Solver!$B59,0,1,5)</f>
        <v>6.1</v>
      </c>
      <c r="D48" s="6">
        <f ca="1"/>
        <v>2.8</v>
      </c>
      <c r="E48" s="6">
        <f ca="1"/>
        <v>4</v>
      </c>
      <c r="F48" s="7">
        <f ca="1"/>
        <v>1.3</v>
      </c>
      <c r="G48" s="5" t="str">
        <f ca="1"/>
        <v>Versicolor</v>
      </c>
      <c r="H48" s="5">
        <v>0</v>
      </c>
      <c r="I48" s="6">
        <v>1</v>
      </c>
      <c r="J48" s="6">
        <v>0</v>
      </c>
      <c r="L48" s="124">
        <f ca="1"/>
        <v>2</v>
      </c>
      <c r="M48" s="123"/>
      <c r="N48" s="123">
        <f t="shared" ca="1" si="8"/>
        <v>9.3294880000000049</v>
      </c>
      <c r="O48" s="123">
        <f t="shared" ca="1" si="9"/>
        <v>0.25895316804407598</v>
      </c>
      <c r="P48" s="123">
        <f t="shared" ca="1" si="10"/>
        <v>4.4087889273356433</v>
      </c>
      <c r="Q48" s="123"/>
      <c r="R48" s="123">
        <f t="shared" ca="1" si="11"/>
        <v>2</v>
      </c>
      <c r="T48" s="1">
        <v>1</v>
      </c>
    </row>
    <row r="49" spans="1:20">
      <c r="A49" s="5">
        <f t="shared" ca="1" si="7"/>
        <v>95</v>
      </c>
      <c r="B49" s="6">
        <v>100</v>
      </c>
      <c r="C49" s="6">
        <f t="array" aca="1" ref="C49:G49" ca="1">OFFSET(iris!$A$1,Solver!$B60,0,1,5)</f>
        <v>6</v>
      </c>
      <c r="D49" s="6">
        <f ca="1"/>
        <v>3.4</v>
      </c>
      <c r="E49" s="6">
        <f ca="1"/>
        <v>4.5</v>
      </c>
      <c r="F49" s="7">
        <f ca="1"/>
        <v>1.6</v>
      </c>
      <c r="G49" s="5" t="str">
        <f ca="1"/>
        <v>Versicolor</v>
      </c>
      <c r="H49" s="5">
        <v>0</v>
      </c>
      <c r="I49" s="6">
        <v>1</v>
      </c>
      <c r="J49" s="6">
        <v>0</v>
      </c>
      <c r="L49" s="124">
        <f ca="1"/>
        <v>2</v>
      </c>
      <c r="M49" s="123"/>
      <c r="N49" s="123">
        <f t="shared" ca="1" si="8"/>
        <v>12.313888000000007</v>
      </c>
      <c r="O49" s="123">
        <f t="shared" ca="1" si="9"/>
        <v>0.55804407713498727</v>
      </c>
      <c r="P49" s="123">
        <f t="shared" ca="1" si="10"/>
        <v>2.8446712802768195</v>
      </c>
      <c r="Q49" s="123"/>
      <c r="R49" s="123">
        <f t="shared" ca="1" si="11"/>
        <v>2</v>
      </c>
      <c r="T49" s="1">
        <v>1</v>
      </c>
    </row>
    <row r="50" spans="1:20">
      <c r="A50" s="5">
        <f t="shared" ca="1" si="7"/>
        <v>90</v>
      </c>
      <c r="B50" s="6">
        <v>95</v>
      </c>
      <c r="C50" s="6">
        <f t="array" aca="1" ref="C50:G50" ca="1">OFFSET(iris!$A$1,Solver!$B61,0,1,5)</f>
        <v>6.7</v>
      </c>
      <c r="D50" s="6">
        <f ca="1"/>
        <v>3</v>
      </c>
      <c r="E50" s="6">
        <f ca="1"/>
        <v>5</v>
      </c>
      <c r="F50" s="7">
        <f ca="1"/>
        <v>1.7</v>
      </c>
      <c r="G50" s="5" t="str">
        <f ca="1"/>
        <v>Versicolor</v>
      </c>
      <c r="H50" s="5">
        <v>0</v>
      </c>
      <c r="I50" s="6">
        <v>1</v>
      </c>
      <c r="J50" s="6">
        <v>0</v>
      </c>
      <c r="L50" s="124">
        <f ca="1"/>
        <v>3</v>
      </c>
      <c r="M50" s="123"/>
      <c r="N50" s="123">
        <f t="shared" ca="1" si="8"/>
        <v>17.980688000000011</v>
      </c>
      <c r="O50" s="123">
        <f t="shared" ca="1" si="9"/>
        <v>1.1280440771349864</v>
      </c>
      <c r="P50" s="123">
        <f t="shared" ca="1" si="10"/>
        <v>0.75937716262975785</v>
      </c>
      <c r="Q50" s="123"/>
      <c r="R50" s="123">
        <f t="shared" ca="1" si="11"/>
        <v>3</v>
      </c>
      <c r="T50" s="1">
        <v>3</v>
      </c>
    </row>
    <row r="51" spans="1:20" ht="16" thickBot="1">
      <c r="A51" s="8">
        <f ca="1">RANDBETWEEN(51,100)</f>
        <v>62</v>
      </c>
      <c r="B51" s="9">
        <v>83</v>
      </c>
      <c r="C51" s="9">
        <f t="array" aca="1" ref="C51:G51" ca="1">OFFSET(iris!$A$1,Solver!$B62,0,1,5)</f>
        <v>6.4</v>
      </c>
      <c r="D51" s="9">
        <f ca="1"/>
        <v>2.9</v>
      </c>
      <c r="E51" s="9">
        <f ca="1"/>
        <v>4.3</v>
      </c>
      <c r="F51" s="10">
        <f ca="1"/>
        <v>1.3</v>
      </c>
      <c r="G51" s="8" t="str">
        <f ca="1"/>
        <v>Versicolor</v>
      </c>
      <c r="H51" s="5">
        <v>0</v>
      </c>
      <c r="I51" s="6">
        <v>1</v>
      </c>
      <c r="J51" s="6">
        <v>0</v>
      </c>
      <c r="L51" s="124">
        <f ca="1"/>
        <v>2</v>
      </c>
      <c r="M51" s="123"/>
      <c r="N51" s="123">
        <f t="shared" ca="1" si="8"/>
        <v>11.613888000000008</v>
      </c>
      <c r="O51" s="123">
        <f t="shared" ca="1" si="9"/>
        <v>0.34349862258953112</v>
      </c>
      <c r="P51" s="123">
        <f t="shared" ca="1" si="10"/>
        <v>2.9964359861591703</v>
      </c>
      <c r="Q51" s="123"/>
      <c r="R51" s="123">
        <f t="shared" ca="1" si="11"/>
        <v>2</v>
      </c>
      <c r="T51" s="1">
        <v>1</v>
      </c>
    </row>
    <row r="52" spans="1:20">
      <c r="A52" s="47">
        <f ca="1">RANDBETWEEN(101,150)</f>
        <v>102</v>
      </c>
      <c r="B52" s="48">
        <v>146</v>
      </c>
      <c r="C52" s="48">
        <f t="array" aca="1" ref="C52:G52" ca="1">OFFSET(iris!$A$1,Solver!$B63,0,1,5)</f>
        <v>5.8</v>
      </c>
      <c r="D52" s="48">
        <f ca="1"/>
        <v>2.8</v>
      </c>
      <c r="E52" s="48">
        <f ca="1"/>
        <v>5.0999999999999996</v>
      </c>
      <c r="F52" s="50">
        <f ca="1"/>
        <v>2.4</v>
      </c>
      <c r="G52" s="47" t="str">
        <f ca="1"/>
        <v>Virginica</v>
      </c>
      <c r="H52" s="47">
        <v>0</v>
      </c>
      <c r="I52" s="48">
        <v>0</v>
      </c>
      <c r="J52" s="48">
        <v>1</v>
      </c>
      <c r="L52" s="124">
        <f ca="1"/>
        <v>2</v>
      </c>
      <c r="M52" s="117"/>
      <c r="N52" s="117">
        <f t="shared" ca="1" si="8"/>
        <v>19.153888000000002</v>
      </c>
      <c r="O52" s="117">
        <f t="shared" ca="1" si="9"/>
        <v>1.3325895316804419</v>
      </c>
      <c r="P52" s="117">
        <f t="shared" ca="1" si="10"/>
        <v>1.9105536332179991</v>
      </c>
      <c r="Q52" s="117"/>
      <c r="R52" s="117">
        <f t="shared" ca="1" si="11"/>
        <v>2</v>
      </c>
      <c r="T52" s="1">
        <v>1</v>
      </c>
    </row>
    <row r="53" spans="1:20">
      <c r="A53" s="5">
        <f t="shared" ref="A53:A76" ca="1" si="12">RANDBETWEEN(101,150)</f>
        <v>137</v>
      </c>
      <c r="B53" s="6">
        <v>119</v>
      </c>
      <c r="C53" s="6">
        <f t="array" aca="1" ref="C53:G53" ca="1">OFFSET(iris!$A$1,Solver!$B64,0,1,5)</f>
        <v>7.4</v>
      </c>
      <c r="D53" s="6">
        <f ca="1"/>
        <v>2.8</v>
      </c>
      <c r="E53" s="6">
        <f ca="1"/>
        <v>6.1</v>
      </c>
      <c r="F53" s="7">
        <f ca="1"/>
        <v>1.9</v>
      </c>
      <c r="G53" s="5" t="str">
        <f ca="1"/>
        <v>Virginica</v>
      </c>
      <c r="H53" s="5">
        <v>0</v>
      </c>
      <c r="I53" s="6">
        <v>0</v>
      </c>
      <c r="J53" s="6">
        <v>1</v>
      </c>
      <c r="L53" s="124">
        <f ca="1"/>
        <v>3</v>
      </c>
      <c r="M53" s="117"/>
      <c r="N53" s="117">
        <f t="shared" ca="1" si="8"/>
        <v>30.762288000000012</v>
      </c>
      <c r="O53" s="117">
        <f t="shared" ca="1" si="9"/>
        <v>5.2668319559228642</v>
      </c>
      <c r="P53" s="117">
        <f t="shared" ca="1" si="10"/>
        <v>0.38055363321799135</v>
      </c>
      <c r="Q53" s="117"/>
      <c r="R53" s="117">
        <f t="shared" ca="1" si="11"/>
        <v>3</v>
      </c>
      <c r="T53" s="1">
        <v>3</v>
      </c>
    </row>
    <row r="54" spans="1:20">
      <c r="A54" s="5">
        <f t="shared" ca="1" si="12"/>
        <v>105</v>
      </c>
      <c r="B54" s="6">
        <v>107</v>
      </c>
      <c r="C54" s="6">
        <f t="array" aca="1" ref="C54:G54" ca="1">OFFSET(iris!$A$1,Solver!$B65,0,1,5)</f>
        <v>6.3</v>
      </c>
      <c r="D54" s="6">
        <f ca="1"/>
        <v>2.9</v>
      </c>
      <c r="E54" s="6">
        <f ca="1"/>
        <v>5.6</v>
      </c>
      <c r="F54" s="7">
        <f ca="1"/>
        <v>1.8</v>
      </c>
      <c r="G54" s="5" t="str">
        <f ca="1"/>
        <v>Virginica</v>
      </c>
      <c r="H54" s="5">
        <v>0</v>
      </c>
      <c r="I54" s="6">
        <v>0</v>
      </c>
      <c r="J54" s="6">
        <v>1</v>
      </c>
      <c r="L54" s="124">
        <f ca="1"/>
        <v>3</v>
      </c>
      <c r="M54" s="117"/>
      <c r="N54" s="117">
        <f t="shared" ca="1" si="8"/>
        <v>21.811088000000005</v>
      </c>
      <c r="O54" s="117">
        <f t="shared" ca="1" si="9"/>
        <v>1.7153168044077143</v>
      </c>
      <c r="P54" s="117">
        <f t="shared" ca="1" si="10"/>
        <v>0.50525951557093807</v>
      </c>
      <c r="Q54" s="117"/>
      <c r="R54" s="117">
        <f t="shared" ca="1" si="11"/>
        <v>3</v>
      </c>
      <c r="T54" s="1">
        <v>3</v>
      </c>
    </row>
    <row r="55" spans="1:20">
      <c r="A55" s="5">
        <f t="shared" ca="1" si="12"/>
        <v>101</v>
      </c>
      <c r="B55" s="6">
        <v>122</v>
      </c>
      <c r="C55" s="6">
        <f t="array" aca="1" ref="C55:G55" ca="1">OFFSET(iris!$A$1,Solver!$B66,0,1,5)</f>
        <v>5.6</v>
      </c>
      <c r="D55" s="6">
        <f ca="1"/>
        <v>2.8</v>
      </c>
      <c r="E55" s="6">
        <f ca="1"/>
        <v>4.9000000000000004</v>
      </c>
      <c r="F55" s="7">
        <f ca="1"/>
        <v>2</v>
      </c>
      <c r="G55" s="5" t="str">
        <f ca="1"/>
        <v>Virginica</v>
      </c>
      <c r="H55" s="5">
        <v>0</v>
      </c>
      <c r="I55" s="6">
        <v>0</v>
      </c>
      <c r="J55" s="6">
        <v>1</v>
      </c>
      <c r="L55" s="124">
        <f ca="1"/>
        <v>2</v>
      </c>
      <c r="M55" s="117"/>
      <c r="N55" s="117">
        <f t="shared" ca="1" si="8"/>
        <v>15.877088000000009</v>
      </c>
      <c r="O55" s="117">
        <f t="shared" ca="1" si="9"/>
        <v>0.61016528925620062</v>
      </c>
      <c r="P55" s="117">
        <f t="shared" ca="1" si="10"/>
        <v>2.5858477508650584</v>
      </c>
      <c r="Q55" s="117"/>
      <c r="R55" s="117">
        <f t="shared" ca="1" si="11"/>
        <v>2</v>
      </c>
      <c r="T55" s="1">
        <v>1</v>
      </c>
    </row>
    <row r="56" spans="1:20">
      <c r="A56" s="5">
        <f t="shared" ca="1" si="12"/>
        <v>146</v>
      </c>
      <c r="B56" s="6">
        <v>110</v>
      </c>
      <c r="C56" s="6">
        <f t="array" aca="1" ref="C56:G56" ca="1">OFFSET(iris!$A$1,Solver!$B67,0,1,5)</f>
        <v>6.8</v>
      </c>
      <c r="D56" s="6">
        <f ca="1"/>
        <v>3</v>
      </c>
      <c r="E56" s="6">
        <f ca="1"/>
        <v>5.5</v>
      </c>
      <c r="F56" s="7">
        <f ca="1"/>
        <v>2.1</v>
      </c>
      <c r="G56" s="5" t="str">
        <f ca="1"/>
        <v>Virginica</v>
      </c>
      <c r="H56" s="5">
        <v>0</v>
      </c>
      <c r="I56" s="6">
        <v>0</v>
      </c>
      <c r="J56" s="6">
        <v>1</v>
      </c>
      <c r="L56" s="124">
        <f ca="1"/>
        <v>3</v>
      </c>
      <c r="M56" s="117"/>
      <c r="N56" s="117">
        <f t="shared" ca="1" si="8"/>
        <v>23.480688000000011</v>
      </c>
      <c r="O56" s="117">
        <f t="shared" ca="1" si="9"/>
        <v>2.4644077134986233</v>
      </c>
      <c r="P56" s="117">
        <f t="shared" ca="1" si="10"/>
        <v>9.3494809688581648E-2</v>
      </c>
      <c r="Q56" s="117"/>
      <c r="R56" s="117">
        <f t="shared" ca="1" si="11"/>
        <v>3</v>
      </c>
      <c r="T56" s="1">
        <v>3</v>
      </c>
    </row>
    <row r="57" spans="1:20">
      <c r="A57" s="5">
        <f t="shared" ca="1" si="12"/>
        <v>134</v>
      </c>
      <c r="B57" s="6">
        <v>119</v>
      </c>
      <c r="C57" s="6">
        <f t="array" aca="1" ref="C57:G57" ca="1">OFFSET(iris!$A$1,Solver!$B68,0,1,5)</f>
        <v>6.7</v>
      </c>
      <c r="D57" s="6">
        <f ca="1"/>
        <v>3.3</v>
      </c>
      <c r="E57" s="6">
        <f ca="1"/>
        <v>5.7</v>
      </c>
      <c r="F57" s="7">
        <f ca="1"/>
        <v>2.1</v>
      </c>
      <c r="G57" s="5" t="str">
        <f ca="1"/>
        <v>Virginica</v>
      </c>
      <c r="H57" s="5">
        <v>0</v>
      </c>
      <c r="I57" s="6">
        <v>0</v>
      </c>
      <c r="J57" s="6">
        <v>1</v>
      </c>
      <c r="L57" s="124">
        <f ca="1"/>
        <v>3</v>
      </c>
      <c r="M57" s="117"/>
      <c r="N57" s="117">
        <f t="shared" ca="1" si="8"/>
        <v>24.65348800000001</v>
      </c>
      <c r="O57" s="117">
        <f t="shared" ca="1" si="9"/>
        <v>3.0571349862258979</v>
      </c>
      <c r="P57" s="117">
        <f t="shared" ca="1" si="10"/>
        <v>0.15937716262975876</v>
      </c>
      <c r="Q57" s="117"/>
      <c r="R57" s="117">
        <f t="shared" ca="1" si="11"/>
        <v>3</v>
      </c>
      <c r="T57" s="1">
        <v>3</v>
      </c>
    </row>
    <row r="58" spans="1:20">
      <c r="A58" s="5">
        <f t="shared" ca="1" si="12"/>
        <v>103</v>
      </c>
      <c r="B58" s="6">
        <v>110</v>
      </c>
      <c r="C58" s="6">
        <f t="array" aca="1" ref="C58:G58" ca="1">OFFSET(iris!$A$1,Solver!$B69,0,1,5)</f>
        <v>6.2</v>
      </c>
      <c r="D58" s="6">
        <f ca="1"/>
        <v>2.8</v>
      </c>
      <c r="E58" s="6">
        <f ca="1"/>
        <v>4.8</v>
      </c>
      <c r="F58" s="7">
        <f ca="1"/>
        <v>1.8</v>
      </c>
      <c r="G58" s="5" t="str">
        <f ca="1"/>
        <v>Virginica</v>
      </c>
      <c r="H58" s="5">
        <v>0</v>
      </c>
      <c r="I58" s="6">
        <v>0</v>
      </c>
      <c r="J58" s="6">
        <v>1</v>
      </c>
      <c r="L58" s="124">
        <f ca="1"/>
        <v>2</v>
      </c>
      <c r="M58" s="117"/>
      <c r="N58" s="117">
        <f t="shared" ca="1" si="8"/>
        <v>15.625488000000008</v>
      </c>
      <c r="O58" s="117">
        <f t="shared" ca="1" si="9"/>
        <v>0.35046831955922897</v>
      </c>
      <c r="P58" s="117">
        <f t="shared" ca="1" si="10"/>
        <v>1.5758477508650546</v>
      </c>
      <c r="Q58" s="117"/>
      <c r="R58" s="117">
        <f t="shared" ca="1" si="11"/>
        <v>2</v>
      </c>
      <c r="T58" s="1">
        <v>1</v>
      </c>
    </row>
    <row r="59" spans="1:20">
      <c r="A59" s="5">
        <f t="shared" ca="1" si="12"/>
        <v>127</v>
      </c>
      <c r="B59" s="6">
        <v>139</v>
      </c>
      <c r="C59" s="6">
        <f t="array" aca="1" ref="C59:G59" ca="1">OFFSET(iris!$A$1,Solver!$B70,0,1,5)</f>
        <v>7.7</v>
      </c>
      <c r="D59" s="6">
        <f ca="1"/>
        <v>2.6</v>
      </c>
      <c r="E59" s="6">
        <f ca="1"/>
        <v>6.9</v>
      </c>
      <c r="F59" s="7">
        <f ca="1"/>
        <v>2.2999999999999998</v>
      </c>
      <c r="G59" s="5" t="str">
        <f ca="1"/>
        <v>Virginica</v>
      </c>
      <c r="H59" s="5">
        <v>0</v>
      </c>
      <c r="I59" s="6">
        <v>0</v>
      </c>
      <c r="J59" s="6">
        <v>1</v>
      </c>
      <c r="L59" s="124">
        <f ca="1"/>
        <v>3</v>
      </c>
      <c r="M59" s="117"/>
      <c r="N59" s="117">
        <f t="shared" ca="1" si="8"/>
        <v>42.179488000000021</v>
      </c>
      <c r="O59" s="117">
        <f t="shared" ca="1" si="9"/>
        <v>10.072589531680444</v>
      </c>
      <c r="P59" s="117">
        <f t="shared" ca="1" si="10"/>
        <v>2.0870242214532855</v>
      </c>
      <c r="Q59" s="117"/>
      <c r="R59" s="117">
        <f t="shared" ca="1" si="11"/>
        <v>3</v>
      </c>
      <c r="T59" s="1">
        <v>3</v>
      </c>
    </row>
    <row r="60" spans="1:20">
      <c r="A60" s="5">
        <f t="shared" ca="1" si="12"/>
        <v>139</v>
      </c>
      <c r="B60" s="6">
        <v>102</v>
      </c>
      <c r="C60" s="6">
        <f t="array" aca="1" ref="C60:G60" ca="1">OFFSET(iris!$A$1,Solver!$B71,0,1,5)</f>
        <v>6.4</v>
      </c>
      <c r="D60" s="6">
        <f ca="1"/>
        <v>3.2</v>
      </c>
      <c r="E60" s="6">
        <f ca="1"/>
        <v>5.3</v>
      </c>
      <c r="F60" s="7">
        <f ca="1"/>
        <v>2.2999999999999998</v>
      </c>
      <c r="G60" s="5" t="str">
        <f ca="1"/>
        <v>Virginica</v>
      </c>
      <c r="H60" s="5">
        <v>0</v>
      </c>
      <c r="I60" s="6">
        <v>0</v>
      </c>
      <c r="J60" s="6">
        <v>1</v>
      </c>
      <c r="L60" s="124">
        <f ca="1"/>
        <v>3</v>
      </c>
      <c r="M60" s="117"/>
      <c r="N60" s="117">
        <f t="shared" ca="1" si="8"/>
        <v>21.264688000000007</v>
      </c>
      <c r="O60" s="117">
        <f t="shared" ca="1" si="9"/>
        <v>1.9698622589531694</v>
      </c>
      <c r="P60" s="117">
        <f t="shared" ca="1" si="10"/>
        <v>0.61820069204152439</v>
      </c>
      <c r="Q60" s="117"/>
      <c r="R60" s="117">
        <f t="shared" ca="1" si="11"/>
        <v>3</v>
      </c>
      <c r="T60" s="1">
        <v>3</v>
      </c>
    </row>
    <row r="61" spans="1:20">
      <c r="A61" s="5">
        <f t="shared" ca="1" si="12"/>
        <v>126</v>
      </c>
      <c r="B61" s="6">
        <v>111</v>
      </c>
      <c r="C61" s="6">
        <f t="array" aca="1" ref="C61:G61" ca="1">OFFSET(iris!$A$1,Solver!$B72,0,1,5)</f>
        <v>6.2</v>
      </c>
      <c r="D61" s="6">
        <f ca="1"/>
        <v>2.8</v>
      </c>
      <c r="E61" s="6">
        <f ca="1"/>
        <v>4.8</v>
      </c>
      <c r="F61" s="7">
        <f ca="1"/>
        <v>1.8</v>
      </c>
      <c r="G61" s="5" t="str">
        <f ca="1"/>
        <v>Virginica</v>
      </c>
      <c r="H61" s="5">
        <v>0</v>
      </c>
      <c r="I61" s="6">
        <v>0</v>
      </c>
      <c r="J61" s="6">
        <v>1</v>
      </c>
      <c r="L61" s="124">
        <f ca="1"/>
        <v>2</v>
      </c>
      <c r="M61" s="117"/>
      <c r="N61" s="117">
        <f t="shared" ca="1" si="8"/>
        <v>15.625488000000008</v>
      </c>
      <c r="O61" s="117">
        <f t="shared" ca="1" si="9"/>
        <v>0.35046831955922897</v>
      </c>
      <c r="P61" s="117">
        <f t="shared" ca="1" si="10"/>
        <v>1.5758477508650546</v>
      </c>
      <c r="Q61" s="117"/>
      <c r="R61" s="117">
        <f t="shared" ca="1" si="11"/>
        <v>2</v>
      </c>
      <c r="T61" s="1">
        <v>1</v>
      </c>
    </row>
    <row r="62" spans="1:20">
      <c r="A62" s="5">
        <f t="shared" ca="1" si="12"/>
        <v>141</v>
      </c>
      <c r="B62" s="6">
        <v>108</v>
      </c>
      <c r="C62" s="6">
        <f t="array" aca="1" ref="C62:G62" ca="1">OFFSET(iris!$A$1,Solver!$B73,0,1,5)</f>
        <v>6.7</v>
      </c>
      <c r="D62" s="6">
        <f ca="1"/>
        <v>3</v>
      </c>
      <c r="E62" s="6">
        <f ca="1"/>
        <v>5.2</v>
      </c>
      <c r="F62" s="7">
        <f ca="1"/>
        <v>2.2999999999999998</v>
      </c>
      <c r="G62" s="5" t="str">
        <f ca="1"/>
        <v>Virginica</v>
      </c>
      <c r="H62" s="5">
        <v>0</v>
      </c>
      <c r="I62" s="6">
        <v>0</v>
      </c>
      <c r="J62" s="6">
        <v>1</v>
      </c>
      <c r="L62" s="124">
        <f ca="1"/>
        <v>3</v>
      </c>
      <c r="M62" s="117"/>
      <c r="N62" s="117">
        <f t="shared" ca="1" si="8"/>
        <v>21.553488000000009</v>
      </c>
      <c r="O62" s="117">
        <f t="shared" ca="1" si="9"/>
        <v>2.0177410468319561</v>
      </c>
      <c r="P62" s="117">
        <f t="shared" ca="1" si="10"/>
        <v>0.44408304498269879</v>
      </c>
      <c r="Q62" s="117"/>
      <c r="R62" s="117">
        <f t="shared" ca="1" si="11"/>
        <v>3</v>
      </c>
      <c r="T62" s="1">
        <v>3</v>
      </c>
    </row>
    <row r="63" spans="1:20">
      <c r="A63" s="5">
        <f t="shared" ca="1" si="12"/>
        <v>136</v>
      </c>
      <c r="B63" s="6">
        <v>143</v>
      </c>
      <c r="C63" s="6">
        <f t="array" aca="1" ref="C63:G63" ca="1">OFFSET(iris!$A$1,Solver!$B74,0,1,5)</f>
        <v>4.9000000000000004</v>
      </c>
      <c r="D63" s="6">
        <f ca="1"/>
        <v>2.5</v>
      </c>
      <c r="E63" s="6">
        <f ca="1"/>
        <v>4.5</v>
      </c>
      <c r="F63" s="7">
        <f ca="1"/>
        <v>1.7</v>
      </c>
      <c r="G63" s="5" t="str">
        <f ca="1"/>
        <v>Virginica</v>
      </c>
      <c r="H63" s="5">
        <v>0</v>
      </c>
      <c r="I63" s="6">
        <v>0</v>
      </c>
      <c r="J63" s="6">
        <v>1</v>
      </c>
      <c r="L63" s="124">
        <f ca="1"/>
        <v>2</v>
      </c>
      <c r="M63" s="117"/>
      <c r="N63" s="117">
        <f t="shared" ca="1" si="8"/>
        <v>12.373488000000005</v>
      </c>
      <c r="O63" s="117">
        <f t="shared" ca="1" si="9"/>
        <v>1.0947107438016541</v>
      </c>
      <c r="P63" s="117">
        <f t="shared" ca="1" si="10"/>
        <v>6.1264359861591773</v>
      </c>
      <c r="Q63" s="117"/>
      <c r="R63" s="117">
        <f t="shared" ca="1" si="11"/>
        <v>2</v>
      </c>
      <c r="T63" s="1">
        <v>1</v>
      </c>
    </row>
    <row r="64" spans="1:20">
      <c r="A64" s="5">
        <f t="shared" ca="1" si="12"/>
        <v>133</v>
      </c>
      <c r="B64" s="6">
        <v>140</v>
      </c>
      <c r="C64" s="6">
        <f t="array" aca="1" ref="C64:G64" ca="1">OFFSET(iris!$A$1,Solver!$B75,0,1,5)</f>
        <v>6.7</v>
      </c>
      <c r="D64" s="6">
        <f ca="1"/>
        <v>2.5</v>
      </c>
      <c r="E64" s="6">
        <f ca="1"/>
        <v>5.8</v>
      </c>
      <c r="F64" s="7">
        <f ca="1"/>
        <v>1.8</v>
      </c>
      <c r="G64" s="5" t="str">
        <f ca="1"/>
        <v>Virginica</v>
      </c>
      <c r="H64" s="5">
        <v>0</v>
      </c>
      <c r="I64" s="6">
        <v>0</v>
      </c>
      <c r="J64" s="6">
        <v>1</v>
      </c>
      <c r="L64" s="124">
        <f ca="1"/>
        <v>3</v>
      </c>
      <c r="M64" s="117"/>
      <c r="N64" s="117">
        <f t="shared" ca="1" si="8"/>
        <v>25.28468800000001</v>
      </c>
      <c r="O64" s="117">
        <f t="shared" ca="1" si="9"/>
        <v>2.6838016528925621</v>
      </c>
      <c r="P64" s="117">
        <f t="shared" ca="1" si="10"/>
        <v>0.36173010380622983</v>
      </c>
      <c r="Q64" s="117"/>
      <c r="R64" s="117">
        <f t="shared" ca="1" si="11"/>
        <v>3</v>
      </c>
      <c r="T64" s="1">
        <v>3</v>
      </c>
    </row>
    <row r="65" spans="1:20">
      <c r="A65" s="5">
        <f t="shared" ca="1" si="12"/>
        <v>115</v>
      </c>
      <c r="B65" s="6">
        <v>113</v>
      </c>
      <c r="C65" s="6">
        <f t="array" aca="1" ref="C65:G65" ca="1">OFFSET(iris!$A$1,Solver!$B76,0,1,5)</f>
        <v>7.4</v>
      </c>
      <c r="D65" s="6">
        <f ca="1"/>
        <v>2.8</v>
      </c>
      <c r="E65" s="6">
        <f ca="1"/>
        <v>6.1</v>
      </c>
      <c r="F65" s="7">
        <f ca="1"/>
        <v>1.9</v>
      </c>
      <c r="G65" s="5" t="str">
        <f ca="1"/>
        <v>Virginica</v>
      </c>
      <c r="H65" s="5">
        <v>0</v>
      </c>
      <c r="I65" s="6">
        <v>0</v>
      </c>
      <c r="J65" s="6">
        <v>1</v>
      </c>
      <c r="L65" s="124">
        <f ca="1"/>
        <v>3</v>
      </c>
      <c r="M65" s="117"/>
      <c r="N65" s="117">
        <f t="shared" ca="1" si="8"/>
        <v>30.762288000000012</v>
      </c>
      <c r="O65" s="117">
        <f t="shared" ca="1" si="9"/>
        <v>5.2668319559228642</v>
      </c>
      <c r="P65" s="117">
        <f t="shared" ca="1" si="10"/>
        <v>0.38055363321799135</v>
      </c>
      <c r="Q65" s="117"/>
      <c r="R65" s="117">
        <f t="shared" ca="1" si="11"/>
        <v>3</v>
      </c>
      <c r="T65" s="1">
        <v>3</v>
      </c>
    </row>
    <row r="66" spans="1:20">
      <c r="A66" s="5">
        <f t="shared" ca="1" si="12"/>
        <v>144</v>
      </c>
      <c r="B66" s="6">
        <v>141</v>
      </c>
      <c r="C66" s="6">
        <f t="array" aca="1" ref="C66:G66" ca="1">OFFSET(iris!$A$1,Solver!$B77,0,1,5)</f>
        <v>7.9</v>
      </c>
      <c r="D66" s="6">
        <f ca="1"/>
        <v>3.8</v>
      </c>
      <c r="E66" s="6">
        <f ca="1"/>
        <v>6.4</v>
      </c>
      <c r="F66" s="7">
        <f ca="1"/>
        <v>2</v>
      </c>
      <c r="G66" s="5" t="str">
        <f ca="1"/>
        <v>Virginica</v>
      </c>
      <c r="H66" s="5">
        <v>0</v>
      </c>
      <c r="I66" s="6">
        <v>0</v>
      </c>
      <c r="J66" s="6">
        <v>1</v>
      </c>
      <c r="L66" s="124">
        <f ca="1"/>
        <v>3</v>
      </c>
      <c r="M66" s="117"/>
      <c r="N66" s="117">
        <f t="shared" ref="N66:N76" ca="1" si="13">(C66-$V$2)^2+(D66-$W$2)^2+(E66-$X$2)^2+(F66-$Y$2)^2</f>
        <v>36.476288000000018</v>
      </c>
      <c r="O66" s="117">
        <f t="shared" ref="O66:O76" ca="1" si="14">(C66-$V$3)^2+(D66-$W$3)^2+(E66-$X$3)^2+(F66-$Y$3)^2</f>
        <v>9.4604683195592312</v>
      </c>
      <c r="P66" s="117">
        <f t="shared" ref="P66:P76" ca="1" si="15">(C66-$V$4)^2+(D66-$W$4)^2+(E66-$X$4)^2+(F66-$Y$4)^2</f>
        <v>1.9740830449826956</v>
      </c>
      <c r="Q66" s="117"/>
      <c r="R66" s="117">
        <f t="shared" ref="R66:R76" ca="1" si="16">IF(N66&lt;=MIN(N66:P66),1,IF(O66&lt;=MIN(N66:P66),2,3))</f>
        <v>3</v>
      </c>
      <c r="T66" s="1">
        <v>3</v>
      </c>
    </row>
    <row r="67" spans="1:20">
      <c r="A67" s="5">
        <f t="shared" ca="1" si="12"/>
        <v>102</v>
      </c>
      <c r="B67" s="6">
        <v>121</v>
      </c>
      <c r="C67" s="6">
        <f t="array" aca="1" ref="C67:G67" ca="1">OFFSET(iris!$A$1,Solver!$B78,0,1,5)</f>
        <v>7.3</v>
      </c>
      <c r="D67" s="6">
        <f ca="1"/>
        <v>2.9</v>
      </c>
      <c r="E67" s="6">
        <f ca="1"/>
        <v>6.3</v>
      </c>
      <c r="F67" s="7">
        <f ca="1"/>
        <v>1.8</v>
      </c>
      <c r="G67" s="5" t="str">
        <f ca="1"/>
        <v>Virginica</v>
      </c>
      <c r="H67" s="5">
        <v>0</v>
      </c>
      <c r="I67" s="6">
        <v>0</v>
      </c>
      <c r="J67" s="6">
        <v>1</v>
      </c>
      <c r="L67" s="124">
        <f ca="1"/>
        <v>3</v>
      </c>
      <c r="M67" s="117"/>
      <c r="N67" s="117">
        <f t="shared" ca="1" si="13"/>
        <v>31.771488000000012</v>
      </c>
      <c r="O67" s="117">
        <f t="shared" ca="1" si="14"/>
        <v>5.6562258953168039</v>
      </c>
      <c r="P67" s="117">
        <f t="shared" ca="1" si="15"/>
        <v>0.48231833910034483</v>
      </c>
      <c r="Q67" s="117"/>
      <c r="R67" s="117">
        <f t="shared" ca="1" si="16"/>
        <v>3</v>
      </c>
      <c r="T67" s="1">
        <v>3</v>
      </c>
    </row>
    <row r="68" spans="1:20">
      <c r="A68" s="5">
        <f t="shared" ca="1" si="12"/>
        <v>128</v>
      </c>
      <c r="B68" s="6">
        <v>101</v>
      </c>
      <c r="C68" s="6">
        <f t="array" aca="1" ref="C68:G68" ca="1">OFFSET(iris!$A$1,Solver!$B79,0,1,5)</f>
        <v>7.4</v>
      </c>
      <c r="D68" s="6">
        <f ca="1"/>
        <v>2.8</v>
      </c>
      <c r="E68" s="6">
        <f ca="1"/>
        <v>6.1</v>
      </c>
      <c r="F68" s="7">
        <f ca="1"/>
        <v>1.9</v>
      </c>
      <c r="G68" s="5" t="str">
        <f ca="1"/>
        <v>Virginica</v>
      </c>
      <c r="H68" s="5">
        <v>0</v>
      </c>
      <c r="I68" s="6">
        <v>0</v>
      </c>
      <c r="J68" s="6">
        <v>1</v>
      </c>
      <c r="L68" s="124">
        <f ca="1"/>
        <v>3</v>
      </c>
      <c r="M68" s="117"/>
      <c r="N68" s="117">
        <f t="shared" ca="1" si="13"/>
        <v>30.762288000000012</v>
      </c>
      <c r="O68" s="117">
        <f t="shared" ca="1" si="14"/>
        <v>5.2668319559228642</v>
      </c>
      <c r="P68" s="117">
        <f t="shared" ca="1" si="15"/>
        <v>0.38055363321799135</v>
      </c>
      <c r="Q68" s="117"/>
      <c r="R68" s="117">
        <f t="shared" ca="1" si="16"/>
        <v>3</v>
      </c>
      <c r="T68" s="1">
        <v>3</v>
      </c>
    </row>
    <row r="69" spans="1:20">
      <c r="A69" s="5">
        <f t="shared" ca="1" si="12"/>
        <v>142</v>
      </c>
      <c r="B69" s="6">
        <v>124</v>
      </c>
      <c r="C69" s="6">
        <f t="array" aca="1" ref="C69:G69" ca="1">OFFSET(iris!$A$1,Solver!$B80,0,1,5)</f>
        <v>6</v>
      </c>
      <c r="D69" s="6">
        <f ca="1"/>
        <v>2.2000000000000002</v>
      </c>
      <c r="E69" s="6">
        <f ca="1"/>
        <v>5</v>
      </c>
      <c r="F69" s="7">
        <f ca="1"/>
        <v>1.5</v>
      </c>
      <c r="G69" s="5" t="str">
        <f ca="1"/>
        <v>Virginica</v>
      </c>
      <c r="H69" s="5">
        <v>0</v>
      </c>
      <c r="I69" s="6">
        <v>0</v>
      </c>
      <c r="J69" s="6">
        <v>1</v>
      </c>
      <c r="L69" s="124">
        <f ca="1"/>
        <v>2</v>
      </c>
      <c r="M69" s="117"/>
      <c r="N69" s="117">
        <f t="shared" ca="1" si="13"/>
        <v>16.800288000000009</v>
      </c>
      <c r="O69" s="117">
        <f t="shared" ca="1" si="14"/>
        <v>0.57804407713498618</v>
      </c>
      <c r="P69" s="117">
        <f t="shared" ca="1" si="15"/>
        <v>2.3940830449827031</v>
      </c>
      <c r="Q69" s="117"/>
      <c r="R69" s="117">
        <f t="shared" ca="1" si="16"/>
        <v>2</v>
      </c>
      <c r="T69" s="1">
        <v>1</v>
      </c>
    </row>
    <row r="70" spans="1:20">
      <c r="A70" s="5">
        <f t="shared" ca="1" si="12"/>
        <v>119</v>
      </c>
      <c r="B70" s="6">
        <v>107</v>
      </c>
      <c r="C70" s="6">
        <f t="array" aca="1" ref="C70:G70" ca="1">OFFSET(iris!$A$1,Solver!$B81,0,1,5)</f>
        <v>6.4</v>
      </c>
      <c r="D70" s="6">
        <f ca="1"/>
        <v>3.2</v>
      </c>
      <c r="E70" s="6">
        <f ca="1"/>
        <v>5.3</v>
      </c>
      <c r="F70" s="7">
        <f ca="1"/>
        <v>2.2999999999999998</v>
      </c>
      <c r="G70" s="5" t="str">
        <f ca="1"/>
        <v>Virginica</v>
      </c>
      <c r="H70" s="5">
        <v>0</v>
      </c>
      <c r="I70" s="6">
        <v>0</v>
      </c>
      <c r="J70" s="6">
        <v>1</v>
      </c>
      <c r="L70" s="124">
        <f ca="1"/>
        <v>3</v>
      </c>
      <c r="M70" s="117"/>
      <c r="N70" s="117">
        <f t="shared" ca="1" si="13"/>
        <v>21.264688000000007</v>
      </c>
      <c r="O70" s="117">
        <f t="shared" ca="1" si="14"/>
        <v>1.9698622589531694</v>
      </c>
      <c r="P70" s="117">
        <f t="shared" ca="1" si="15"/>
        <v>0.61820069204152439</v>
      </c>
      <c r="Q70" s="117"/>
      <c r="R70" s="117">
        <f t="shared" ca="1" si="16"/>
        <v>3</v>
      </c>
      <c r="T70" s="1">
        <v>3</v>
      </c>
    </row>
    <row r="71" spans="1:20">
      <c r="A71" s="5">
        <f t="shared" ca="1" si="12"/>
        <v>140</v>
      </c>
      <c r="B71" s="6">
        <v>126</v>
      </c>
      <c r="C71" s="6">
        <f t="array" aca="1" ref="C71:G71" ca="1">OFFSET(iris!$A$1,Solver!$B82,0,1,5)</f>
        <v>6.4</v>
      </c>
      <c r="D71" s="6">
        <f ca="1"/>
        <v>2.8</v>
      </c>
      <c r="E71" s="6">
        <f ca="1"/>
        <v>5.6</v>
      </c>
      <c r="F71" s="7">
        <f ca="1"/>
        <v>2.1</v>
      </c>
      <c r="G71" s="5" t="str">
        <f ca="1"/>
        <v>Virginica</v>
      </c>
      <c r="H71" s="5">
        <v>0</v>
      </c>
      <c r="I71" s="6">
        <v>0</v>
      </c>
      <c r="J71" s="6">
        <v>1</v>
      </c>
      <c r="L71" s="124">
        <f ca="1"/>
        <v>3</v>
      </c>
      <c r="M71" s="117"/>
      <c r="N71" s="117">
        <f t="shared" ca="1" si="13"/>
        <v>23.213088000000006</v>
      </c>
      <c r="O71" s="117">
        <f t="shared" ca="1" si="14"/>
        <v>2.0459228650137753</v>
      </c>
      <c r="P71" s="117">
        <f t="shared" ca="1" si="15"/>
        <v>0.36114186851211338</v>
      </c>
      <c r="Q71" s="117"/>
      <c r="R71" s="117">
        <f t="shared" ca="1" si="16"/>
        <v>3</v>
      </c>
      <c r="T71" s="1">
        <v>3</v>
      </c>
    </row>
    <row r="72" spans="1:20">
      <c r="A72" s="5">
        <f t="shared" ca="1" si="12"/>
        <v>143</v>
      </c>
      <c r="B72" s="6">
        <v>124</v>
      </c>
      <c r="C72" s="6">
        <f t="array" aca="1" ref="C72:G72" ca="1">OFFSET(iris!$A$1,Solver!$B83,0,1,5)</f>
        <v>6.3</v>
      </c>
      <c r="D72" s="6">
        <f ca="1"/>
        <v>2.5</v>
      </c>
      <c r="E72" s="6">
        <f ca="1"/>
        <v>5</v>
      </c>
      <c r="F72" s="7">
        <f ca="1"/>
        <v>1.9</v>
      </c>
      <c r="G72" s="5" t="str">
        <f ca="1"/>
        <v>Virginica</v>
      </c>
      <c r="H72" s="5">
        <v>0</v>
      </c>
      <c r="I72" s="6">
        <v>0</v>
      </c>
      <c r="J72" s="6">
        <v>1</v>
      </c>
      <c r="L72" s="124">
        <f ca="1"/>
        <v>2</v>
      </c>
      <c r="M72" s="117"/>
      <c r="N72" s="117">
        <f t="shared" ca="1" si="13"/>
        <v>18.033888000000008</v>
      </c>
      <c r="O72" s="117">
        <f t="shared" ca="1" si="14"/>
        <v>0.70046831955922839</v>
      </c>
      <c r="P72" s="117">
        <f t="shared" ca="1" si="15"/>
        <v>1.2599653979238781</v>
      </c>
      <c r="Q72" s="117"/>
      <c r="R72" s="117">
        <f t="shared" ca="1" si="16"/>
        <v>2</v>
      </c>
      <c r="T72" s="1">
        <v>1</v>
      </c>
    </row>
    <row r="73" spans="1:20">
      <c r="A73" s="5">
        <f t="shared" ca="1" si="12"/>
        <v>136</v>
      </c>
      <c r="B73" s="6">
        <v>105</v>
      </c>
      <c r="C73" s="6">
        <f t="array" aca="1" ref="C73:G73" ca="1">OFFSET(iris!$A$1,Solver!$B84,0,1,5)</f>
        <v>6.3</v>
      </c>
      <c r="D73" s="6">
        <f ca="1"/>
        <v>2.8</v>
      </c>
      <c r="E73" s="6">
        <f ca="1"/>
        <v>5.0999999999999996</v>
      </c>
      <c r="F73" s="7">
        <f ca="1"/>
        <v>1.5</v>
      </c>
      <c r="G73" s="5" t="str">
        <f ca="1"/>
        <v>Virginica</v>
      </c>
      <c r="H73" s="5">
        <v>0</v>
      </c>
      <c r="I73" s="6">
        <v>0</v>
      </c>
      <c r="J73" s="6">
        <v>1</v>
      </c>
      <c r="L73" s="124">
        <f ca="1"/>
        <v>2</v>
      </c>
      <c r="M73" s="117"/>
      <c r="N73" s="117">
        <f t="shared" ca="1" si="13"/>
        <v>17.152288000000006</v>
      </c>
      <c r="O73" s="117">
        <f t="shared" ca="1" si="14"/>
        <v>0.64471074380165283</v>
      </c>
      <c r="P73" s="117">
        <f t="shared" ca="1" si="15"/>
        <v>1.1834948096885849</v>
      </c>
      <c r="Q73" s="117"/>
      <c r="R73" s="117">
        <f t="shared" ca="1" si="16"/>
        <v>2</v>
      </c>
      <c r="T73" s="1">
        <v>1</v>
      </c>
    </row>
    <row r="74" spans="1:20">
      <c r="A74" s="5">
        <f t="shared" ca="1" si="12"/>
        <v>128</v>
      </c>
      <c r="B74" s="6">
        <v>130</v>
      </c>
      <c r="C74" s="6">
        <f t="array" aca="1" ref="C74:G74" ca="1">OFFSET(iris!$A$1,Solver!$B85,0,1,5)</f>
        <v>6.9</v>
      </c>
      <c r="D74" s="6">
        <f ca="1"/>
        <v>3.2</v>
      </c>
      <c r="E74" s="6">
        <f ca="1"/>
        <v>5.7</v>
      </c>
      <c r="F74" s="7">
        <f ca="1"/>
        <v>2.2999999999999998</v>
      </c>
      <c r="G74" s="5" t="str">
        <f ca="1"/>
        <v>Virginica</v>
      </c>
      <c r="H74" s="5">
        <v>0</v>
      </c>
      <c r="I74" s="6">
        <v>0</v>
      </c>
      <c r="J74" s="6">
        <v>1</v>
      </c>
      <c r="L74" s="124">
        <f ca="1"/>
        <v>3</v>
      </c>
      <c r="M74" s="117"/>
      <c r="N74" s="117">
        <f t="shared" ca="1" si="13"/>
        <v>26.187488000000009</v>
      </c>
      <c r="O74" s="117">
        <f t="shared" ca="1" si="14"/>
        <v>3.5841046831955943</v>
      </c>
      <c r="P74" s="117">
        <f t="shared" ca="1" si="15"/>
        <v>0.11525951557093414</v>
      </c>
      <c r="Q74" s="117"/>
      <c r="R74" s="117">
        <f t="shared" ca="1" si="16"/>
        <v>3</v>
      </c>
      <c r="T74" s="1">
        <v>3</v>
      </c>
    </row>
    <row r="75" spans="1:20">
      <c r="A75" s="5">
        <f t="shared" ca="1" si="12"/>
        <v>108</v>
      </c>
      <c r="B75" s="6">
        <v>139</v>
      </c>
      <c r="C75" s="6">
        <f t="array" aca="1" ref="C75:G75" ca="1">OFFSET(iris!$A$1,Solver!$B86,0,1,5)</f>
        <v>6.9</v>
      </c>
      <c r="D75" s="6">
        <f ca="1"/>
        <v>3.1</v>
      </c>
      <c r="E75" s="6">
        <f ca="1"/>
        <v>5.4</v>
      </c>
      <c r="F75" s="7">
        <f ca="1"/>
        <v>2.1</v>
      </c>
      <c r="G75" s="5" t="str">
        <f ca="1"/>
        <v>Virginica</v>
      </c>
      <c r="H75" s="5">
        <v>0</v>
      </c>
      <c r="I75" s="6">
        <v>0</v>
      </c>
      <c r="J75" s="6">
        <v>1</v>
      </c>
      <c r="L75" s="124">
        <f ca="1"/>
        <v>3</v>
      </c>
      <c r="M75" s="117"/>
      <c r="N75" s="117">
        <f t="shared" ca="1" si="13"/>
        <v>22.979488000000014</v>
      </c>
      <c r="O75" s="117">
        <f t="shared" ca="1" si="14"/>
        <v>2.5210743801652913</v>
      </c>
      <c r="P75" s="117">
        <f t="shared" ca="1" si="15"/>
        <v>0.14937716262975703</v>
      </c>
      <c r="Q75" s="117"/>
      <c r="R75" s="117">
        <f t="shared" ca="1" si="16"/>
        <v>3</v>
      </c>
      <c r="T75" s="1">
        <v>3</v>
      </c>
    </row>
    <row r="76" spans="1:20" ht="16" thickBot="1">
      <c r="A76" s="8">
        <f t="shared" ca="1" si="12"/>
        <v>125</v>
      </c>
      <c r="B76" s="9">
        <v>126</v>
      </c>
      <c r="C76" s="9">
        <f t="array" aca="1" ref="C76:G76" ca="1">OFFSET(iris!$A$1,Solver!$B87,0,1,5)</f>
        <v>5.8</v>
      </c>
      <c r="D76" s="9">
        <f ca="1"/>
        <v>2.8</v>
      </c>
      <c r="E76" s="9">
        <f ca="1"/>
        <v>5.0999999999999996</v>
      </c>
      <c r="F76" s="10">
        <f ca="1"/>
        <v>2.4</v>
      </c>
      <c r="G76" s="8" t="str">
        <f ca="1"/>
        <v>Virginica</v>
      </c>
      <c r="H76" s="8">
        <v>0</v>
      </c>
      <c r="I76" s="9">
        <v>0</v>
      </c>
      <c r="J76" s="9">
        <v>1</v>
      </c>
      <c r="L76" s="124">
        <f ca="1"/>
        <v>2</v>
      </c>
      <c r="M76" s="117"/>
      <c r="N76" s="117">
        <f t="shared" ca="1" si="13"/>
        <v>19.153888000000002</v>
      </c>
      <c r="O76" s="117">
        <f t="shared" ca="1" si="14"/>
        <v>1.3325895316804419</v>
      </c>
      <c r="P76" s="117">
        <f t="shared" ca="1" si="15"/>
        <v>1.9105536332179991</v>
      </c>
      <c r="Q76" s="117"/>
      <c r="R76" s="117">
        <f t="shared" ca="1" si="16"/>
        <v>2</v>
      </c>
      <c r="T76" s="1">
        <v>1</v>
      </c>
    </row>
  </sheetData>
  <mergeCells count="2">
    <mergeCell ref="N1:P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14</vt:i4>
      </vt:variant>
    </vt:vector>
  </HeadingPairs>
  <TitlesOfParts>
    <vt:vector size="18" baseType="lpstr">
      <vt:lpstr>iris</vt:lpstr>
      <vt:lpstr>Solver</vt:lpstr>
      <vt:lpstr>Backprop</vt:lpstr>
      <vt:lpstr>Clusters</vt:lpstr>
      <vt:lpstr>Clusnew</vt:lpstr>
      <vt:lpstr>Cluster0</vt:lpstr>
      <vt:lpstr>L1N1</vt:lpstr>
      <vt:lpstr>L1N2</vt:lpstr>
      <vt:lpstr>L1w</vt:lpstr>
      <vt:lpstr>L1w_B</vt:lpstr>
      <vt:lpstr>L2N1</vt:lpstr>
      <vt:lpstr>L2N2</vt:lpstr>
      <vt:lpstr>L2N3</vt:lpstr>
      <vt:lpstr>L2w</vt:lpstr>
      <vt:lpstr>L2w_B</vt:lpstr>
      <vt:lpstr>MHL</vt:lpstr>
      <vt:lpstr>MOL</vt:lpstr>
      <vt:lpstr>XPRIME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Basaluzzo</dc:creator>
  <cp:lastModifiedBy>Microsoft Office User</cp:lastModifiedBy>
  <dcterms:created xsi:type="dcterms:W3CDTF">2020-05-23T14:39:47Z</dcterms:created>
  <dcterms:modified xsi:type="dcterms:W3CDTF">2020-07-03T22:42:56Z</dcterms:modified>
</cp:coreProperties>
</file>