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xr:revisionPtr revIDLastSave="0" documentId="13_ncr:1_{12AB24AF-D73B-404C-9B4F-C93E1B1607E0}" xr6:coauthVersionLast="32" xr6:coauthVersionMax="32" xr10:uidLastSave="{00000000-0000-0000-0000-000000000000}"/>
  <bookViews>
    <workbookView xWindow="0" yWindow="0" windowWidth="19200" windowHeight="6950" tabRatio="500" activeTab="1" xr2:uid="{00000000-000D-0000-FFFF-FFFF00000000}"/>
  </bookViews>
  <sheets>
    <sheet name="Datos Exponencial" sheetId="1" r:id="rId1"/>
    <sheet name="Exponencial" sheetId="3" r:id="rId2"/>
    <sheet name="Datos Poisson" sheetId="2" r:id="rId3"/>
    <sheet name="poissonHisto1" sheetId="4" state="hidden" r:id="rId4"/>
    <sheet name="Grafico Poisson" sheetId="5" r:id="rId5"/>
  </sheets>
  <definedNames>
    <definedName name="LambdaExponencial">Exponencial!$C$3</definedName>
    <definedName name="LambdaPoisson">'Datos Poisson'!$F$2</definedName>
    <definedName name="MediaExponencial">Exponencial!$C$2</definedName>
    <definedName name="NExponencial">Exponencial!$C$1</definedName>
    <definedName name="NPoisson">'Datos Poisson'!$F$3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2" i="2"/>
  <c r="I7" i="2"/>
  <c r="J7" i="2"/>
  <c r="I8" i="2"/>
  <c r="I9" i="2"/>
  <c r="I10" i="2"/>
  <c r="I11" i="2"/>
  <c r="I12" i="2"/>
  <c r="I13" i="2"/>
  <c r="I14" i="2"/>
  <c r="I15" i="2"/>
  <c r="O14" i="2"/>
  <c r="O17" i="3"/>
  <c r="B3" i="5" a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3" i="5"/>
  <c r="F39" i="3"/>
  <c r="G28" i="2" a="1"/>
  <c r="G28" i="2"/>
  <c r="G29" i="2"/>
  <c r="L28" i="2"/>
  <c r="H28" i="2"/>
  <c r="I28" i="2"/>
  <c r="H29" i="2"/>
  <c r="I29" i="2"/>
  <c r="M28" i="2"/>
  <c r="N28" i="2"/>
  <c r="G30" i="2"/>
  <c r="L29" i="2"/>
  <c r="H30" i="2"/>
  <c r="I30" i="2"/>
  <c r="M29" i="2"/>
  <c r="N29" i="2"/>
  <c r="G31" i="2"/>
  <c r="L30" i="2"/>
  <c r="H31" i="2"/>
  <c r="I31" i="2"/>
  <c r="M30" i="2"/>
  <c r="N30" i="2"/>
  <c r="G32" i="2"/>
  <c r="L31" i="2"/>
  <c r="H32" i="2"/>
  <c r="I32" i="2"/>
  <c r="M31" i="2"/>
  <c r="N31" i="2"/>
  <c r="G33" i="2"/>
  <c r="L32" i="2"/>
  <c r="H33" i="2"/>
  <c r="I33" i="2"/>
  <c r="M32" i="2"/>
  <c r="N32" i="2"/>
  <c r="G34" i="2"/>
  <c r="L33" i="2"/>
  <c r="H34" i="2"/>
  <c r="I34" i="2"/>
  <c r="M33" i="2"/>
  <c r="N33" i="2"/>
  <c r="G35" i="2"/>
  <c r="L34" i="2"/>
  <c r="H35" i="2"/>
  <c r="I35" i="2"/>
  <c r="M34" i="2"/>
  <c r="N34" i="2"/>
  <c r="G36" i="2"/>
  <c r="G37" i="2"/>
  <c r="G38" i="2"/>
  <c r="G39" i="2"/>
  <c r="G40" i="2"/>
  <c r="G41" i="2"/>
  <c r="G42" i="2"/>
  <c r="G43" i="2"/>
  <c r="G44" i="2"/>
  <c r="L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M35" i="2"/>
  <c r="N35" i="2"/>
  <c r="N36" i="2"/>
  <c r="O7" i="2"/>
  <c r="H7" i="2" a="1"/>
  <c r="H7" i="2"/>
  <c r="N7" i="2"/>
  <c r="P7" i="2"/>
  <c r="J8" i="2"/>
  <c r="O8" i="2"/>
  <c r="H8" i="2"/>
  <c r="N8" i="2"/>
  <c r="P8" i="2"/>
  <c r="J9" i="2"/>
  <c r="O9" i="2"/>
  <c r="H9" i="2"/>
  <c r="N9" i="2"/>
  <c r="P9" i="2"/>
  <c r="J10" i="2"/>
  <c r="O10" i="2"/>
  <c r="H10" i="2"/>
  <c r="N10" i="2"/>
  <c r="P10" i="2"/>
  <c r="J11" i="2"/>
  <c r="J12" i="2"/>
  <c r="J13" i="2"/>
  <c r="J14" i="2"/>
  <c r="J15" i="2"/>
  <c r="O11" i="2"/>
  <c r="H11" i="2"/>
  <c r="H12" i="2"/>
  <c r="H13" i="2"/>
  <c r="H14" i="2"/>
  <c r="H15" i="2"/>
  <c r="N11" i="2"/>
  <c r="P11" i="2"/>
  <c r="P12" i="2"/>
  <c r="J16" i="2"/>
  <c r="I16" i="2"/>
  <c r="I3" i="2"/>
  <c r="I2" i="2"/>
  <c r="C1" i="3"/>
  <c r="H10" i="3" a="1"/>
  <c r="H10" i="3"/>
  <c r="G26" i="3"/>
  <c r="I26" i="3"/>
  <c r="K26" i="3"/>
  <c r="C2" i="3"/>
  <c r="C3" i="3"/>
  <c r="J10" i="3"/>
  <c r="J26" i="3"/>
  <c r="L26" i="3"/>
  <c r="M26" i="3"/>
  <c r="H11" i="3"/>
  <c r="G27" i="3"/>
  <c r="I27" i="3"/>
  <c r="K27" i="3"/>
  <c r="J11" i="3"/>
  <c r="J27" i="3"/>
  <c r="L27" i="3"/>
  <c r="M27" i="3"/>
  <c r="H12" i="3"/>
  <c r="G28" i="3"/>
  <c r="I28" i="3"/>
  <c r="K28" i="3"/>
  <c r="J12" i="3"/>
  <c r="J28" i="3"/>
  <c r="L28" i="3"/>
  <c r="M28" i="3"/>
  <c r="H13" i="3"/>
  <c r="G29" i="3"/>
  <c r="I29" i="3"/>
  <c r="K29" i="3"/>
  <c r="J13" i="3"/>
  <c r="J29" i="3"/>
  <c r="L29" i="3"/>
  <c r="M29" i="3"/>
  <c r="H14" i="3"/>
  <c r="G30" i="3"/>
  <c r="I30" i="3"/>
  <c r="K30" i="3"/>
  <c r="J14" i="3"/>
  <c r="J30" i="3"/>
  <c r="L30" i="3"/>
  <c r="M30" i="3"/>
  <c r="H15" i="3"/>
  <c r="G31" i="3"/>
  <c r="I31" i="3"/>
  <c r="K31" i="3"/>
  <c r="J15" i="3"/>
  <c r="J31" i="3"/>
  <c r="L31" i="3"/>
  <c r="M31" i="3"/>
  <c r="H16" i="3"/>
  <c r="G32" i="3"/>
  <c r="I32" i="3"/>
  <c r="K32" i="3"/>
  <c r="J16" i="3"/>
  <c r="J32" i="3"/>
  <c r="L32" i="3"/>
  <c r="M32" i="3"/>
  <c r="H17" i="3"/>
  <c r="G33" i="3"/>
  <c r="I33" i="3"/>
  <c r="K33" i="3"/>
  <c r="J17" i="3"/>
  <c r="J33" i="3"/>
  <c r="L33" i="3"/>
  <c r="M33" i="3"/>
  <c r="H18" i="3"/>
  <c r="G34" i="3"/>
  <c r="I34" i="3"/>
  <c r="K34" i="3"/>
  <c r="J18" i="3"/>
  <c r="J34" i="3"/>
  <c r="L34" i="3"/>
  <c r="M34" i="3"/>
  <c r="H19" i="3"/>
  <c r="G35" i="3"/>
  <c r="I35" i="3"/>
  <c r="K35" i="3"/>
  <c r="J19" i="3"/>
  <c r="J35" i="3"/>
  <c r="L35" i="3"/>
  <c r="M35" i="3"/>
  <c r="H20" i="3"/>
  <c r="G36" i="3"/>
  <c r="I36" i="3"/>
  <c r="K36" i="3"/>
  <c r="J20" i="3"/>
  <c r="J36" i="3"/>
  <c r="L36" i="3"/>
  <c r="M36" i="3"/>
  <c r="M37" i="3"/>
  <c r="K11" i="3"/>
  <c r="H27" i="3"/>
  <c r="K12" i="3"/>
  <c r="H28" i="3"/>
  <c r="K13" i="3"/>
  <c r="H29" i="3"/>
  <c r="K14" i="3"/>
  <c r="H30" i="3"/>
  <c r="K15" i="3"/>
  <c r="H31" i="3"/>
  <c r="K16" i="3"/>
  <c r="H32" i="3"/>
  <c r="K17" i="3"/>
  <c r="H33" i="3"/>
  <c r="K18" i="3"/>
  <c r="H34" i="3"/>
  <c r="K19" i="3"/>
  <c r="H35" i="3"/>
  <c r="K20" i="3"/>
  <c r="H36" i="3"/>
  <c r="K10" i="3"/>
  <c r="H26" i="3"/>
  <c r="Q10" i="3"/>
  <c r="P10" i="3"/>
  <c r="R10" i="3"/>
  <c r="Q11" i="3"/>
  <c r="P11" i="3"/>
  <c r="R11" i="3"/>
  <c r="Q12" i="3"/>
  <c r="P12" i="3"/>
  <c r="R12" i="3"/>
  <c r="Q13" i="3"/>
  <c r="P13" i="3"/>
  <c r="R13" i="3"/>
  <c r="Q14" i="3"/>
  <c r="P14" i="3"/>
  <c r="R14" i="3"/>
  <c r="R15" i="3"/>
  <c r="K21" i="3"/>
  <c r="H21" i="3"/>
  <c r="G10" i="3"/>
  <c r="D10" i="3"/>
  <c r="I10" i="3"/>
  <c r="G11" i="3"/>
  <c r="D11" i="3"/>
  <c r="I11" i="3"/>
  <c r="G12" i="3"/>
  <c r="D12" i="3"/>
  <c r="I12" i="3"/>
  <c r="G13" i="3"/>
  <c r="D13" i="3"/>
  <c r="I13" i="3"/>
  <c r="G14" i="3"/>
  <c r="D14" i="3"/>
  <c r="I14" i="3"/>
  <c r="G15" i="3"/>
  <c r="D15" i="3"/>
  <c r="I15" i="3"/>
  <c r="G16" i="3"/>
  <c r="D16" i="3"/>
  <c r="I16" i="3"/>
  <c r="G17" i="3"/>
  <c r="D17" i="3"/>
  <c r="I17" i="3"/>
  <c r="G18" i="3"/>
  <c r="D18" i="3"/>
  <c r="I18" i="3"/>
  <c r="G19" i="3"/>
  <c r="D19" i="3"/>
  <c r="I19" i="3"/>
  <c r="G20" i="3"/>
  <c r="D20" i="3"/>
  <c r="I20" i="3"/>
  <c r="I21" i="3"/>
  <c r="J21" i="3"/>
  <c r="C5" i="3"/>
  <c r="C6" i="3"/>
  <c r="C9" i="3"/>
</calcChain>
</file>

<file path=xl/sharedStrings.xml><?xml version="1.0" encoding="utf-8"?>
<sst xmlns="http://schemas.openxmlformats.org/spreadsheetml/2006/main" count="85" uniqueCount="53">
  <si>
    <t>Valor</t>
  </si>
  <si>
    <t>c</t>
  </si>
  <si>
    <t># Muestra</t>
  </si>
  <si>
    <t xml:space="preserve">Media </t>
  </si>
  <si>
    <t>N</t>
  </si>
  <si>
    <t>Lambda</t>
  </si>
  <si>
    <t>Maximo</t>
  </si>
  <si>
    <t>Minimo</t>
  </si>
  <si>
    <t>Intervalo</t>
  </si>
  <si>
    <t>Desde</t>
  </si>
  <si>
    <t>Hasta</t>
  </si>
  <si>
    <t>Marca Clase</t>
  </si>
  <si>
    <t>fo</t>
  </si>
  <si>
    <t>P() c/mc</t>
  </si>
  <si>
    <t>P() c/Pac</t>
  </si>
  <si>
    <t>fe</t>
  </si>
  <si>
    <t>Po()</t>
  </si>
  <si>
    <t>Pe()</t>
  </si>
  <si>
    <t>Po() AC</t>
  </si>
  <si>
    <t>Pe() AC</t>
  </si>
  <si>
    <t>|Po(AC)-Pe(AC)|</t>
  </si>
  <si>
    <t>Cantidad de intervalos</t>
  </si>
  <si>
    <t>Rango</t>
  </si>
  <si>
    <t>CHI</t>
  </si>
  <si>
    <t>MAX</t>
  </si>
  <si>
    <t>P()</t>
  </si>
  <si>
    <t>Npoisson</t>
  </si>
  <si>
    <t>Max</t>
  </si>
  <si>
    <t>Min</t>
  </si>
  <si>
    <t>Fo</t>
  </si>
  <si>
    <t>Fe</t>
  </si>
  <si>
    <t>0 y 1</t>
  </si>
  <si>
    <t>8 o mas</t>
  </si>
  <si>
    <t>lo hice por segunda vez para comprobar si el c tambien me daba grande</t>
  </si>
  <si>
    <t>Frecuencia</t>
  </si>
  <si>
    <t xml:space="preserve"> 0 - 1</t>
  </si>
  <si>
    <t xml:space="preserve"> 2 - 3</t>
  </si>
  <si>
    <t xml:space="preserve"> 4 - 5</t>
  </si>
  <si>
    <t xml:space="preserve"> 6 - 7</t>
  </si>
  <si>
    <t xml:space="preserve"> 8 - 9</t>
  </si>
  <si>
    <t xml:space="preserve"> 10 - 11</t>
  </si>
  <si>
    <t xml:space="preserve"> 12 -13</t>
  </si>
  <si>
    <t xml:space="preserve"> 14 - 15</t>
  </si>
  <si>
    <t>16 - 17</t>
  </si>
  <si>
    <t>En tabla:</t>
  </si>
  <si>
    <t>Valor Observado</t>
  </si>
  <si>
    <t>Frecuencia Observada</t>
  </si>
  <si>
    <t>Total</t>
  </si>
  <si>
    <t>Grados de Libertad:</t>
  </si>
  <si>
    <t>Total:</t>
  </si>
  <si>
    <t>(Para una confianza de 0,95) En tabla:</t>
  </si>
  <si>
    <t>La hipotesis se rechaza para esta prueba al ser el valor de tabla menor al valor calculado</t>
  </si>
  <si>
    <t>Por lo tanto, la hipótesis no se rechaza. (Valor calculado es menor al valor por tabla)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</si>
</sst>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/>
    <xf numFmtId="164" fontId="1" fillId="0" borderId="0" xfId="0" applyNumberFormat="1" applyFont="1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" fontId="3" fillId="0" borderId="0" xfId="0" applyNumberFormat="1" applyFont="1"/>
    <xf numFmtId="2" fontId="3" fillId="0" borderId="0" xfId="0" applyNumberFormat="1" applyFont="1"/>
    <xf numFmtId="164" fontId="1" fillId="2" borderId="0" xfId="0" applyNumberFormat="1" applyFont="1" applyFill="1" applyAlignment="1">
      <alignment horizontal="center"/>
    </xf>
    <xf numFmtId="0" fontId="0" fillId="0" borderId="0" xfId="0" applyAlignment="1"/>
    <xf numFmtId="1" fontId="0" fillId="0" borderId="0" xfId="0" applyNumberFormat="1" applyAlignment="1"/>
    <xf numFmtId="0" fontId="0" fillId="0" borderId="0" xfId="0" applyAlignment="1">
      <alignment horizontal="right"/>
    </xf>
    <xf numFmtId="164" fontId="2" fillId="3" borderId="0" xfId="1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NumberFormat="1" applyFill="1" applyBorder="1" applyAlignment="1"/>
    <xf numFmtId="0" fontId="0" fillId="0" borderId="2" xfId="0" applyFill="1" applyBorder="1" applyAlignment="1"/>
    <xf numFmtId="0" fontId="0" fillId="0" borderId="2" xfId="0" applyBorder="1"/>
    <xf numFmtId="0" fontId="3" fillId="2" borderId="0" xfId="0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  <a:r>
              <a:rPr lang="es-AR" baseline="0"/>
              <a:t> Exponencial Negativo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8.6192038495188097E-2"/>
          <c:y val="0.134675925925926"/>
          <c:w val="0.88325240594925603"/>
          <c:h val="0.70005431612715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Exponencial!$F$26:$F$36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</c:numCache>
            </c:numRef>
          </c:cat>
          <c:val>
            <c:numRef>
              <c:f>Exponencial!$G$26:$G$36</c:f>
              <c:numCache>
                <c:formatCode>General</c:formatCode>
                <c:ptCount val="11"/>
                <c:pt idx="0">
                  <c:v>134</c:v>
                </c:pt>
                <c:pt idx="1">
                  <c:v>27</c:v>
                </c:pt>
                <c:pt idx="2">
                  <c:v>17</c:v>
                </c:pt>
                <c:pt idx="3">
                  <c:v>13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3-4D6F-9734-CB2AAB03EB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78138752"/>
        <c:axId val="78152832"/>
      </c:barChart>
      <c:catAx>
        <c:axId val="7813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Intervalo superior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152832"/>
        <c:crosses val="autoZero"/>
        <c:auto val="1"/>
        <c:lblAlgn val="r"/>
        <c:lblOffset val="100"/>
        <c:noMultiLvlLbl val="0"/>
      </c:catAx>
      <c:valAx>
        <c:axId val="78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Frecuencua Observada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13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poissonHisto1!$A$2:$A$10</c:f>
              <c:strCache>
                <c:ptCount val="9"/>
                <c:pt idx="0">
                  <c:v> 0 - 1</c:v>
                </c:pt>
                <c:pt idx="1">
                  <c:v> 2 - 3</c:v>
                </c:pt>
                <c:pt idx="2">
                  <c:v> 4 - 5</c:v>
                </c:pt>
                <c:pt idx="3">
                  <c:v> 6 - 7</c:v>
                </c:pt>
                <c:pt idx="4">
                  <c:v> 8 - 9</c:v>
                </c:pt>
                <c:pt idx="5">
                  <c:v> 10 - 11</c:v>
                </c:pt>
                <c:pt idx="6">
                  <c:v> 12 -13</c:v>
                </c:pt>
                <c:pt idx="7">
                  <c:v> 14 - 15</c:v>
                </c:pt>
                <c:pt idx="8">
                  <c:v>16 - 17</c:v>
                </c:pt>
              </c:strCache>
            </c:strRef>
          </c:cat>
          <c:val>
            <c:numRef>
              <c:f>poissonHisto1!$B$2:$B$10</c:f>
              <c:numCache>
                <c:formatCode>General</c:formatCode>
                <c:ptCount val="9"/>
                <c:pt idx="0">
                  <c:v>36</c:v>
                </c:pt>
                <c:pt idx="1">
                  <c:v>45</c:v>
                </c:pt>
                <c:pt idx="2">
                  <c:v>59</c:v>
                </c:pt>
                <c:pt idx="3">
                  <c:v>27</c:v>
                </c:pt>
                <c:pt idx="4">
                  <c:v>15</c:v>
                </c:pt>
                <c:pt idx="5">
                  <c:v>6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4-4611-BB5C-C27443FAC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0702464"/>
        <c:axId val="80704640"/>
      </c:barChart>
      <c:catAx>
        <c:axId val="807024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Intervalo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04640"/>
        <c:crosses val="autoZero"/>
        <c:auto val="1"/>
        <c:lblAlgn val="ctr"/>
        <c:lblOffset val="100"/>
        <c:noMultiLvlLbl val="0"/>
      </c:catAx>
      <c:valAx>
        <c:axId val="80704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02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</a:t>
            </a:r>
            <a:r>
              <a:rPr lang="es-AR" baseline="0"/>
              <a:t> de Barras Poisson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'Grafico Poisson'!$A$3:$A$18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'Grafico Poisson'!$B$3:$B$18</c:f>
              <c:numCache>
                <c:formatCode>General</c:formatCode>
                <c:ptCount val="16"/>
                <c:pt idx="0">
                  <c:v>36</c:v>
                </c:pt>
                <c:pt idx="1">
                  <c:v>25</c:v>
                </c:pt>
                <c:pt idx="2">
                  <c:v>20</c:v>
                </c:pt>
                <c:pt idx="3">
                  <c:v>32</c:v>
                </c:pt>
                <c:pt idx="4">
                  <c:v>27</c:v>
                </c:pt>
                <c:pt idx="5">
                  <c:v>13</c:v>
                </c:pt>
                <c:pt idx="6">
                  <c:v>14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0-411B-9715-8F93B38446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983288"/>
        <c:axId val="520986488"/>
      </c:barChart>
      <c:catAx>
        <c:axId val="520983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</a:t>
                </a:r>
                <a:r>
                  <a:rPr lang="es-AR" baseline="0"/>
                  <a:t> Observado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0986488"/>
        <c:crosses val="autoZero"/>
        <c:auto val="1"/>
        <c:lblAlgn val="ctr"/>
        <c:lblOffset val="100"/>
        <c:noMultiLvlLbl val="0"/>
      </c:catAx>
      <c:valAx>
        <c:axId val="52098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Frecuncia Observada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09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520700</xdr:colOff>
      <xdr:row>20</xdr:row>
      <xdr:rowOff>127000</xdr:rowOff>
    </xdr:from>
    <xdr:to>
      <xdr:col>21</xdr:col>
      <xdr:colOff>187325</xdr:colOff>
      <xdr:row>36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190500</xdr:rowOff>
    </xdr:from>
    <xdr:to>
      <xdr:col>9</xdr:col>
      <xdr:colOff>266700</xdr:colOff>
      <xdr:row>10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101600</xdr:rowOff>
    </xdr:from>
    <xdr:to>
      <xdr:col>9</xdr:col>
      <xdr:colOff>127000</xdr:colOff>
      <xdr:row>18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F74630-B5A8-4F58-9086-48D18EC22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2"/>
  <sheetViews>
    <sheetView workbookViewId="0">
      <selection activeCell="N198" sqref="N198"/>
    </sheetView>
  </sheetViews>
  <sheetFormatPr baseColWidth="10" defaultRowHeight="15.5" x14ac:dyDescent="0.35"/>
  <sheetData>
    <row r="2" spans="2:3" x14ac:dyDescent="0.35">
      <c r="B2" t="s">
        <v>2</v>
      </c>
      <c r="C2" t="s">
        <v>0</v>
      </c>
    </row>
    <row r="3" spans="2:3" x14ac:dyDescent="0.35">
      <c r="B3">
        <v>1</v>
      </c>
      <c r="C3">
        <v>1.67</v>
      </c>
    </row>
    <row r="4" spans="2:3" x14ac:dyDescent="0.35">
      <c r="B4">
        <v>2</v>
      </c>
      <c r="C4">
        <v>1.3</v>
      </c>
    </row>
    <row r="5" spans="2:3" x14ac:dyDescent="0.35">
      <c r="B5">
        <v>3</v>
      </c>
      <c r="C5">
        <v>0.32</v>
      </c>
    </row>
    <row r="6" spans="2:3" x14ac:dyDescent="0.35">
      <c r="B6">
        <v>4</v>
      </c>
      <c r="C6">
        <v>0.42</v>
      </c>
    </row>
    <row r="7" spans="2:3" x14ac:dyDescent="0.35">
      <c r="B7">
        <v>5</v>
      </c>
      <c r="C7">
        <v>0.67</v>
      </c>
    </row>
    <row r="8" spans="2:3" x14ac:dyDescent="0.35">
      <c r="B8">
        <v>6</v>
      </c>
      <c r="C8">
        <v>0.57999999999999996</v>
      </c>
    </row>
    <row r="9" spans="2:3" x14ac:dyDescent="0.35">
      <c r="B9">
        <v>7</v>
      </c>
      <c r="C9">
        <v>10.11</v>
      </c>
    </row>
    <row r="10" spans="2:3" x14ac:dyDescent="0.35">
      <c r="B10">
        <v>8</v>
      </c>
      <c r="C10">
        <v>3.97</v>
      </c>
    </row>
    <row r="11" spans="2:3" x14ac:dyDescent="0.35">
      <c r="B11">
        <v>9</v>
      </c>
      <c r="C11">
        <v>0.44</v>
      </c>
    </row>
    <row r="12" spans="2:3" x14ac:dyDescent="0.35">
      <c r="B12">
        <v>10</v>
      </c>
      <c r="C12">
        <v>0.68</v>
      </c>
    </row>
    <row r="13" spans="2:3" x14ac:dyDescent="0.35">
      <c r="B13">
        <v>11</v>
      </c>
      <c r="C13">
        <v>0.83</v>
      </c>
    </row>
    <row r="14" spans="2:3" x14ac:dyDescent="0.35">
      <c r="B14">
        <v>12</v>
      </c>
      <c r="C14">
        <v>3.14</v>
      </c>
    </row>
    <row r="15" spans="2:3" x14ac:dyDescent="0.35">
      <c r="B15">
        <v>13</v>
      </c>
      <c r="C15">
        <v>0.53</v>
      </c>
    </row>
    <row r="16" spans="2:3" x14ac:dyDescent="0.35">
      <c r="B16">
        <v>14</v>
      </c>
      <c r="C16">
        <v>13.34</v>
      </c>
    </row>
    <row r="17" spans="2:3" x14ac:dyDescent="0.35">
      <c r="B17">
        <v>15</v>
      </c>
      <c r="C17">
        <v>3.56</v>
      </c>
    </row>
    <row r="18" spans="2:3" x14ac:dyDescent="0.35">
      <c r="B18">
        <v>16</v>
      </c>
      <c r="C18">
        <v>0.62</v>
      </c>
    </row>
    <row r="19" spans="2:3" x14ac:dyDescent="0.35">
      <c r="B19">
        <v>17</v>
      </c>
      <c r="C19">
        <v>13.45</v>
      </c>
    </row>
    <row r="20" spans="2:3" x14ac:dyDescent="0.35">
      <c r="B20">
        <v>18</v>
      </c>
      <c r="C20">
        <v>0.48</v>
      </c>
    </row>
    <row r="21" spans="2:3" x14ac:dyDescent="0.35">
      <c r="B21">
        <v>19</v>
      </c>
      <c r="C21">
        <v>1.37</v>
      </c>
    </row>
    <row r="22" spans="2:3" x14ac:dyDescent="0.35">
      <c r="B22">
        <v>20</v>
      </c>
      <c r="C22">
        <v>0.6</v>
      </c>
    </row>
    <row r="23" spans="2:3" x14ac:dyDescent="0.35">
      <c r="B23">
        <v>21</v>
      </c>
      <c r="C23">
        <v>4.7</v>
      </c>
    </row>
    <row r="24" spans="2:3" x14ac:dyDescent="0.35">
      <c r="B24">
        <v>22</v>
      </c>
      <c r="C24">
        <v>0.57999999999999996</v>
      </c>
    </row>
    <row r="25" spans="2:3" x14ac:dyDescent="0.35">
      <c r="B25">
        <v>23</v>
      </c>
      <c r="C25">
        <v>12.95</v>
      </c>
    </row>
    <row r="26" spans="2:3" x14ac:dyDescent="0.35">
      <c r="B26">
        <v>24</v>
      </c>
      <c r="C26">
        <v>0.72</v>
      </c>
    </row>
    <row r="27" spans="2:3" x14ac:dyDescent="0.35">
      <c r="B27">
        <v>25</v>
      </c>
      <c r="C27">
        <v>11.24</v>
      </c>
    </row>
    <row r="28" spans="2:3" x14ac:dyDescent="0.35">
      <c r="B28">
        <v>26</v>
      </c>
      <c r="C28">
        <v>2.34</v>
      </c>
    </row>
    <row r="29" spans="2:3" x14ac:dyDescent="0.35">
      <c r="B29">
        <v>27</v>
      </c>
      <c r="C29">
        <v>2.68</v>
      </c>
    </row>
    <row r="30" spans="2:3" x14ac:dyDescent="0.35">
      <c r="B30">
        <v>28</v>
      </c>
      <c r="C30">
        <v>3.5</v>
      </c>
    </row>
    <row r="31" spans="2:3" x14ac:dyDescent="0.35">
      <c r="B31">
        <v>29</v>
      </c>
      <c r="C31">
        <v>2.09</v>
      </c>
    </row>
    <row r="32" spans="2:3" x14ac:dyDescent="0.35">
      <c r="B32">
        <v>30</v>
      </c>
      <c r="C32">
        <v>3.31</v>
      </c>
    </row>
    <row r="33" spans="2:3" x14ac:dyDescent="0.35">
      <c r="B33">
        <v>31</v>
      </c>
      <c r="C33">
        <v>8.44</v>
      </c>
    </row>
    <row r="34" spans="2:3" x14ac:dyDescent="0.35">
      <c r="B34">
        <v>32</v>
      </c>
      <c r="C34">
        <v>22.52</v>
      </c>
    </row>
    <row r="35" spans="2:3" x14ac:dyDescent="0.35">
      <c r="B35">
        <v>33</v>
      </c>
      <c r="C35">
        <v>0.46</v>
      </c>
    </row>
    <row r="36" spans="2:3" x14ac:dyDescent="0.35">
      <c r="B36">
        <v>34</v>
      </c>
      <c r="C36">
        <v>0.66</v>
      </c>
    </row>
    <row r="37" spans="2:3" x14ac:dyDescent="0.35">
      <c r="B37">
        <v>35</v>
      </c>
      <c r="C37">
        <v>9.4700000000000006</v>
      </c>
    </row>
    <row r="38" spans="2:3" x14ac:dyDescent="0.35">
      <c r="B38">
        <v>36</v>
      </c>
      <c r="C38">
        <v>2.96</v>
      </c>
    </row>
    <row r="39" spans="2:3" x14ac:dyDescent="0.35">
      <c r="B39">
        <v>37</v>
      </c>
      <c r="C39">
        <v>7.59</v>
      </c>
    </row>
    <row r="40" spans="2:3" x14ac:dyDescent="0.35">
      <c r="B40">
        <v>38</v>
      </c>
      <c r="C40">
        <v>13.9</v>
      </c>
    </row>
    <row r="41" spans="2:3" x14ac:dyDescent="0.35">
      <c r="B41">
        <v>39</v>
      </c>
      <c r="C41">
        <v>23.09</v>
      </c>
    </row>
    <row r="42" spans="2:3" x14ac:dyDescent="0.35">
      <c r="B42">
        <v>40</v>
      </c>
      <c r="C42">
        <v>0.88</v>
      </c>
    </row>
    <row r="43" spans="2:3" x14ac:dyDescent="0.35">
      <c r="B43">
        <v>41</v>
      </c>
      <c r="C43">
        <v>0.78</v>
      </c>
    </row>
    <row r="44" spans="2:3" x14ac:dyDescent="0.35">
      <c r="B44">
        <v>42</v>
      </c>
      <c r="C44">
        <v>1.97</v>
      </c>
    </row>
    <row r="45" spans="2:3" x14ac:dyDescent="0.35">
      <c r="B45">
        <v>43</v>
      </c>
      <c r="C45">
        <v>9.69</v>
      </c>
    </row>
    <row r="46" spans="2:3" x14ac:dyDescent="0.35">
      <c r="B46">
        <v>44</v>
      </c>
      <c r="C46">
        <v>0.38</v>
      </c>
    </row>
    <row r="47" spans="2:3" x14ac:dyDescent="0.35">
      <c r="B47">
        <v>45</v>
      </c>
      <c r="C47">
        <v>0.71</v>
      </c>
    </row>
    <row r="48" spans="2:3" x14ac:dyDescent="0.35">
      <c r="B48">
        <v>46</v>
      </c>
      <c r="C48">
        <v>3.61</v>
      </c>
    </row>
    <row r="49" spans="2:3" x14ac:dyDescent="0.35">
      <c r="B49">
        <v>47</v>
      </c>
      <c r="C49">
        <v>6.42</v>
      </c>
    </row>
    <row r="50" spans="2:3" x14ac:dyDescent="0.35">
      <c r="B50">
        <v>48</v>
      </c>
      <c r="C50">
        <v>3.14</v>
      </c>
    </row>
    <row r="51" spans="2:3" x14ac:dyDescent="0.35">
      <c r="B51">
        <v>49</v>
      </c>
      <c r="C51">
        <v>14.36</v>
      </c>
    </row>
    <row r="52" spans="2:3" x14ac:dyDescent="0.35">
      <c r="B52">
        <v>50</v>
      </c>
      <c r="C52">
        <v>0.57999999999999996</v>
      </c>
    </row>
    <row r="53" spans="2:3" x14ac:dyDescent="0.35">
      <c r="B53">
        <v>51</v>
      </c>
      <c r="C53">
        <v>0.79</v>
      </c>
    </row>
    <row r="54" spans="2:3" x14ac:dyDescent="0.35">
      <c r="B54">
        <v>52</v>
      </c>
      <c r="C54">
        <v>0.52</v>
      </c>
    </row>
    <row r="55" spans="2:3" x14ac:dyDescent="0.35">
      <c r="B55">
        <v>53</v>
      </c>
      <c r="C55">
        <v>0.62</v>
      </c>
    </row>
    <row r="56" spans="2:3" x14ac:dyDescent="0.35">
      <c r="B56">
        <v>54</v>
      </c>
      <c r="C56">
        <v>0.38</v>
      </c>
    </row>
    <row r="57" spans="2:3" x14ac:dyDescent="0.35">
      <c r="B57">
        <v>55</v>
      </c>
      <c r="C57">
        <v>0.77</v>
      </c>
    </row>
    <row r="58" spans="2:3" x14ac:dyDescent="0.35">
      <c r="B58">
        <v>56</v>
      </c>
      <c r="C58">
        <v>1.44</v>
      </c>
    </row>
    <row r="59" spans="2:3" x14ac:dyDescent="0.35">
      <c r="B59">
        <v>57</v>
      </c>
      <c r="C59">
        <v>0.63</v>
      </c>
    </row>
    <row r="60" spans="2:3" x14ac:dyDescent="0.35">
      <c r="B60">
        <v>58</v>
      </c>
      <c r="C60">
        <v>0.26</v>
      </c>
    </row>
    <row r="61" spans="2:3" x14ac:dyDescent="0.35">
      <c r="B61">
        <v>59</v>
      </c>
      <c r="C61">
        <v>0.56000000000000005</v>
      </c>
    </row>
    <row r="62" spans="2:3" x14ac:dyDescent="0.35">
      <c r="B62">
        <v>60</v>
      </c>
      <c r="C62">
        <v>0.26</v>
      </c>
    </row>
    <row r="63" spans="2:3" x14ac:dyDescent="0.35">
      <c r="B63">
        <v>61</v>
      </c>
      <c r="C63">
        <v>1.76</v>
      </c>
    </row>
    <row r="64" spans="2:3" x14ac:dyDescent="0.35">
      <c r="B64">
        <v>62</v>
      </c>
      <c r="C64">
        <v>0.32</v>
      </c>
    </row>
    <row r="65" spans="2:3" x14ac:dyDescent="0.35">
      <c r="B65">
        <v>63</v>
      </c>
      <c r="C65">
        <v>1.31</v>
      </c>
    </row>
    <row r="66" spans="2:3" x14ac:dyDescent="0.35">
      <c r="B66">
        <v>64</v>
      </c>
      <c r="C66">
        <v>1.61</v>
      </c>
    </row>
    <row r="67" spans="2:3" x14ac:dyDescent="0.35">
      <c r="B67">
        <v>65</v>
      </c>
      <c r="C67">
        <v>18.649999999999999</v>
      </c>
    </row>
    <row r="68" spans="2:3" x14ac:dyDescent="0.35">
      <c r="B68">
        <v>66</v>
      </c>
      <c r="C68">
        <v>0.4</v>
      </c>
    </row>
    <row r="69" spans="2:3" x14ac:dyDescent="0.35">
      <c r="B69">
        <v>67</v>
      </c>
      <c r="C69">
        <v>5.39</v>
      </c>
    </row>
    <row r="70" spans="2:3" x14ac:dyDescent="0.35">
      <c r="B70">
        <v>68</v>
      </c>
      <c r="C70">
        <v>3.95</v>
      </c>
    </row>
    <row r="71" spans="2:3" x14ac:dyDescent="0.35">
      <c r="B71">
        <v>69</v>
      </c>
      <c r="C71">
        <v>3.41</v>
      </c>
    </row>
    <row r="72" spans="2:3" x14ac:dyDescent="0.35">
      <c r="B72">
        <v>70</v>
      </c>
      <c r="C72">
        <v>2.04</v>
      </c>
    </row>
    <row r="73" spans="2:3" x14ac:dyDescent="0.35">
      <c r="B73">
        <v>71</v>
      </c>
      <c r="C73">
        <v>22.63</v>
      </c>
    </row>
    <row r="74" spans="2:3" x14ac:dyDescent="0.35">
      <c r="B74">
        <v>72</v>
      </c>
      <c r="C74">
        <v>1.91</v>
      </c>
    </row>
    <row r="75" spans="2:3" x14ac:dyDescent="0.35">
      <c r="B75">
        <v>73</v>
      </c>
      <c r="C75">
        <v>7.01</v>
      </c>
    </row>
    <row r="76" spans="2:3" x14ac:dyDescent="0.35">
      <c r="B76">
        <v>74</v>
      </c>
      <c r="C76">
        <v>1.32</v>
      </c>
    </row>
    <row r="77" spans="2:3" x14ac:dyDescent="0.35">
      <c r="B77">
        <v>75</v>
      </c>
      <c r="C77">
        <v>12.83</v>
      </c>
    </row>
    <row r="78" spans="2:3" x14ac:dyDescent="0.35">
      <c r="B78">
        <v>76</v>
      </c>
      <c r="C78">
        <v>0.27</v>
      </c>
    </row>
    <row r="79" spans="2:3" x14ac:dyDescent="0.35">
      <c r="B79">
        <v>77</v>
      </c>
      <c r="C79">
        <v>8.25</v>
      </c>
    </row>
    <row r="80" spans="2:3" x14ac:dyDescent="0.35">
      <c r="B80">
        <v>78</v>
      </c>
      <c r="C80">
        <v>0.38</v>
      </c>
    </row>
    <row r="81" spans="2:3" x14ac:dyDescent="0.35">
      <c r="B81">
        <v>79</v>
      </c>
      <c r="C81">
        <v>2.27</v>
      </c>
    </row>
    <row r="82" spans="2:3" x14ac:dyDescent="0.35">
      <c r="B82">
        <v>80</v>
      </c>
      <c r="C82">
        <v>0.27</v>
      </c>
    </row>
    <row r="83" spans="2:3" x14ac:dyDescent="0.35">
      <c r="B83">
        <v>81</v>
      </c>
      <c r="C83">
        <v>0.49</v>
      </c>
    </row>
    <row r="84" spans="2:3" x14ac:dyDescent="0.35">
      <c r="B84">
        <v>82</v>
      </c>
      <c r="C84">
        <v>0.25</v>
      </c>
    </row>
    <row r="85" spans="2:3" x14ac:dyDescent="0.35">
      <c r="B85">
        <v>83</v>
      </c>
      <c r="C85">
        <v>4.3499999999999996</v>
      </c>
    </row>
    <row r="86" spans="2:3" x14ac:dyDescent="0.35">
      <c r="B86">
        <v>84</v>
      </c>
      <c r="C86">
        <v>4.2</v>
      </c>
    </row>
    <row r="87" spans="2:3" x14ac:dyDescent="0.35">
      <c r="B87">
        <v>85</v>
      </c>
      <c r="C87">
        <v>12.85</v>
      </c>
    </row>
    <row r="88" spans="2:3" x14ac:dyDescent="0.35">
      <c r="B88">
        <v>86</v>
      </c>
      <c r="C88">
        <v>0.27</v>
      </c>
    </row>
    <row r="89" spans="2:3" x14ac:dyDescent="0.35">
      <c r="B89">
        <v>87</v>
      </c>
      <c r="C89">
        <v>14.15</v>
      </c>
    </row>
    <row r="90" spans="2:3" x14ac:dyDescent="0.35">
      <c r="B90">
        <v>88</v>
      </c>
      <c r="C90">
        <v>6.27</v>
      </c>
    </row>
    <row r="91" spans="2:3" x14ac:dyDescent="0.35">
      <c r="B91">
        <v>89</v>
      </c>
      <c r="C91">
        <v>40.520000000000003</v>
      </c>
    </row>
    <row r="92" spans="2:3" x14ac:dyDescent="0.35">
      <c r="B92">
        <v>90</v>
      </c>
      <c r="C92">
        <v>0.93</v>
      </c>
    </row>
    <row r="93" spans="2:3" x14ac:dyDescent="0.35">
      <c r="B93">
        <v>91</v>
      </c>
      <c r="C93">
        <v>2.44</v>
      </c>
    </row>
    <row r="94" spans="2:3" x14ac:dyDescent="0.35">
      <c r="B94">
        <v>92</v>
      </c>
      <c r="C94">
        <v>0.56000000000000005</v>
      </c>
    </row>
    <row r="95" spans="2:3" x14ac:dyDescent="0.35">
      <c r="B95">
        <v>93</v>
      </c>
      <c r="C95">
        <v>6.53</v>
      </c>
    </row>
    <row r="96" spans="2:3" x14ac:dyDescent="0.35">
      <c r="B96">
        <v>94</v>
      </c>
      <c r="C96">
        <v>0.7</v>
      </c>
    </row>
    <row r="97" spans="2:3" x14ac:dyDescent="0.35">
      <c r="B97">
        <v>95</v>
      </c>
      <c r="C97">
        <v>8.5399999999999991</v>
      </c>
    </row>
    <row r="98" spans="2:3" x14ac:dyDescent="0.35">
      <c r="B98">
        <v>96</v>
      </c>
      <c r="C98">
        <v>1.02</v>
      </c>
    </row>
    <row r="99" spans="2:3" x14ac:dyDescent="0.35">
      <c r="B99">
        <v>97</v>
      </c>
      <c r="C99">
        <v>7.43</v>
      </c>
    </row>
    <row r="100" spans="2:3" x14ac:dyDescent="0.35">
      <c r="B100">
        <v>98</v>
      </c>
      <c r="C100">
        <v>0.73</v>
      </c>
    </row>
    <row r="101" spans="2:3" x14ac:dyDescent="0.35">
      <c r="B101">
        <v>99</v>
      </c>
      <c r="C101">
        <v>0.71</v>
      </c>
    </row>
    <row r="102" spans="2:3" x14ac:dyDescent="0.35">
      <c r="B102">
        <v>100</v>
      </c>
      <c r="C102">
        <v>2.5099999999999998</v>
      </c>
    </row>
    <row r="103" spans="2:3" x14ac:dyDescent="0.35">
      <c r="B103">
        <v>101</v>
      </c>
      <c r="C103">
        <v>6.48</v>
      </c>
    </row>
    <row r="104" spans="2:3" x14ac:dyDescent="0.35">
      <c r="B104">
        <v>102</v>
      </c>
      <c r="C104">
        <v>0.53</v>
      </c>
    </row>
    <row r="105" spans="2:3" x14ac:dyDescent="0.35">
      <c r="B105">
        <v>103</v>
      </c>
      <c r="C105">
        <v>2.36</v>
      </c>
    </row>
    <row r="106" spans="2:3" x14ac:dyDescent="0.35">
      <c r="B106">
        <v>104</v>
      </c>
      <c r="C106">
        <v>0.54</v>
      </c>
    </row>
    <row r="107" spans="2:3" x14ac:dyDescent="0.35">
      <c r="B107">
        <v>105</v>
      </c>
      <c r="C107">
        <v>0.6</v>
      </c>
    </row>
    <row r="108" spans="2:3" x14ac:dyDescent="0.35">
      <c r="B108">
        <v>106</v>
      </c>
      <c r="C108">
        <v>14.61</v>
      </c>
    </row>
    <row r="109" spans="2:3" x14ac:dyDescent="0.35">
      <c r="B109">
        <v>107</v>
      </c>
      <c r="C109">
        <v>2.0299999999999998</v>
      </c>
    </row>
    <row r="110" spans="2:3" x14ac:dyDescent="0.35">
      <c r="B110">
        <v>108</v>
      </c>
      <c r="C110">
        <v>1.39</v>
      </c>
    </row>
    <row r="111" spans="2:3" x14ac:dyDescent="0.35">
      <c r="B111">
        <v>109</v>
      </c>
      <c r="C111">
        <v>10.02</v>
      </c>
    </row>
    <row r="112" spans="2:3" x14ac:dyDescent="0.35">
      <c r="B112">
        <v>110</v>
      </c>
      <c r="C112">
        <v>4.13</v>
      </c>
    </row>
    <row r="113" spans="2:3" x14ac:dyDescent="0.35">
      <c r="B113">
        <v>111</v>
      </c>
      <c r="C113">
        <v>15.56</v>
      </c>
    </row>
    <row r="114" spans="2:3" x14ac:dyDescent="0.35">
      <c r="B114">
        <v>112</v>
      </c>
      <c r="C114">
        <v>7.39</v>
      </c>
    </row>
    <row r="115" spans="2:3" x14ac:dyDescent="0.35">
      <c r="B115">
        <v>113</v>
      </c>
      <c r="C115">
        <v>0.62</v>
      </c>
    </row>
    <row r="116" spans="2:3" x14ac:dyDescent="0.35">
      <c r="B116">
        <v>114</v>
      </c>
      <c r="C116">
        <v>2.0499999999999998</v>
      </c>
    </row>
    <row r="117" spans="2:3" x14ac:dyDescent="0.35">
      <c r="B117">
        <v>115</v>
      </c>
      <c r="C117">
        <v>1.84</v>
      </c>
    </row>
    <row r="118" spans="2:3" x14ac:dyDescent="0.35">
      <c r="B118">
        <v>116</v>
      </c>
      <c r="C118">
        <v>0.35</v>
      </c>
    </row>
    <row r="119" spans="2:3" x14ac:dyDescent="0.35">
      <c r="B119">
        <v>117</v>
      </c>
      <c r="C119">
        <v>3.33</v>
      </c>
    </row>
    <row r="120" spans="2:3" x14ac:dyDescent="0.35">
      <c r="B120">
        <v>118</v>
      </c>
      <c r="C120">
        <v>2.19</v>
      </c>
    </row>
    <row r="121" spans="2:3" x14ac:dyDescent="0.35">
      <c r="B121">
        <v>119</v>
      </c>
      <c r="C121">
        <v>1.79</v>
      </c>
    </row>
    <row r="122" spans="2:3" x14ac:dyDescent="0.35">
      <c r="B122">
        <v>120</v>
      </c>
      <c r="C122">
        <v>3.11</v>
      </c>
    </row>
    <row r="123" spans="2:3" x14ac:dyDescent="0.35">
      <c r="B123">
        <v>121</v>
      </c>
      <c r="C123">
        <v>0.3</v>
      </c>
    </row>
    <row r="124" spans="2:3" x14ac:dyDescent="0.35">
      <c r="B124">
        <v>122</v>
      </c>
      <c r="C124">
        <v>6.01</v>
      </c>
    </row>
    <row r="125" spans="2:3" x14ac:dyDescent="0.35">
      <c r="B125">
        <v>123</v>
      </c>
      <c r="C125">
        <v>0.31</v>
      </c>
    </row>
    <row r="126" spans="2:3" x14ac:dyDescent="0.35">
      <c r="B126">
        <v>124</v>
      </c>
      <c r="C126">
        <v>1.1499999999999999</v>
      </c>
    </row>
    <row r="127" spans="2:3" x14ac:dyDescent="0.35">
      <c r="B127">
        <v>125</v>
      </c>
      <c r="C127">
        <v>0.57999999999999996</v>
      </c>
    </row>
    <row r="128" spans="2:3" x14ac:dyDescent="0.35">
      <c r="B128">
        <v>126</v>
      </c>
      <c r="C128">
        <v>1.63</v>
      </c>
    </row>
    <row r="129" spans="2:3" x14ac:dyDescent="0.35">
      <c r="B129">
        <v>127</v>
      </c>
      <c r="C129">
        <v>6.82</v>
      </c>
    </row>
    <row r="130" spans="2:3" x14ac:dyDescent="0.35">
      <c r="B130">
        <v>128</v>
      </c>
      <c r="C130">
        <v>0.65</v>
      </c>
    </row>
    <row r="131" spans="2:3" x14ac:dyDescent="0.35">
      <c r="B131">
        <v>129</v>
      </c>
      <c r="C131">
        <v>0.61</v>
      </c>
    </row>
    <row r="132" spans="2:3" x14ac:dyDescent="0.35">
      <c r="B132">
        <v>130</v>
      </c>
      <c r="C132">
        <v>10.91</v>
      </c>
    </row>
    <row r="133" spans="2:3" x14ac:dyDescent="0.35">
      <c r="B133">
        <v>131</v>
      </c>
      <c r="C133">
        <v>11.36</v>
      </c>
    </row>
    <row r="134" spans="2:3" x14ac:dyDescent="0.35">
      <c r="B134">
        <v>132</v>
      </c>
      <c r="C134">
        <v>0.77</v>
      </c>
    </row>
    <row r="135" spans="2:3" x14ac:dyDescent="0.35">
      <c r="B135">
        <v>133</v>
      </c>
      <c r="C135">
        <v>2.12</v>
      </c>
    </row>
    <row r="136" spans="2:3" x14ac:dyDescent="0.35">
      <c r="B136">
        <v>134</v>
      </c>
      <c r="C136">
        <v>2.71</v>
      </c>
    </row>
    <row r="137" spans="2:3" x14ac:dyDescent="0.35">
      <c r="B137">
        <v>135</v>
      </c>
      <c r="C137">
        <v>0.93</v>
      </c>
    </row>
    <row r="138" spans="2:3" x14ac:dyDescent="0.35">
      <c r="B138">
        <v>136</v>
      </c>
      <c r="C138">
        <v>0.5</v>
      </c>
    </row>
    <row r="139" spans="2:3" x14ac:dyDescent="0.35">
      <c r="B139">
        <v>137</v>
      </c>
      <c r="C139">
        <v>2.84</v>
      </c>
    </row>
    <row r="140" spans="2:3" x14ac:dyDescent="0.35">
      <c r="B140">
        <v>138</v>
      </c>
      <c r="C140">
        <v>2.56</v>
      </c>
    </row>
    <row r="141" spans="2:3" x14ac:dyDescent="0.35">
      <c r="B141">
        <v>139</v>
      </c>
      <c r="C141">
        <v>5.75</v>
      </c>
    </row>
    <row r="142" spans="2:3" x14ac:dyDescent="0.35">
      <c r="B142">
        <v>140</v>
      </c>
      <c r="C142">
        <v>1.1100000000000001</v>
      </c>
    </row>
    <row r="143" spans="2:3" x14ac:dyDescent="0.35">
      <c r="B143">
        <v>141</v>
      </c>
      <c r="C143">
        <v>1.44</v>
      </c>
    </row>
    <row r="144" spans="2:3" x14ac:dyDescent="0.35">
      <c r="B144">
        <v>142</v>
      </c>
      <c r="C144">
        <v>0.85</v>
      </c>
    </row>
    <row r="145" spans="2:3" x14ac:dyDescent="0.35">
      <c r="B145">
        <v>143</v>
      </c>
      <c r="C145">
        <v>0.91</v>
      </c>
    </row>
    <row r="146" spans="2:3" x14ac:dyDescent="0.35">
      <c r="B146">
        <v>144</v>
      </c>
      <c r="C146">
        <v>30.72</v>
      </c>
    </row>
    <row r="147" spans="2:3" x14ac:dyDescent="0.35">
      <c r="B147">
        <v>145</v>
      </c>
      <c r="C147">
        <v>0.94</v>
      </c>
    </row>
    <row r="148" spans="2:3" x14ac:dyDescent="0.35">
      <c r="B148">
        <v>146</v>
      </c>
      <c r="C148">
        <v>0.62</v>
      </c>
    </row>
    <row r="149" spans="2:3" x14ac:dyDescent="0.35">
      <c r="B149">
        <v>147</v>
      </c>
      <c r="C149">
        <v>7.89</v>
      </c>
    </row>
    <row r="150" spans="2:3" x14ac:dyDescent="0.35">
      <c r="B150">
        <v>148</v>
      </c>
      <c r="C150">
        <v>1.06</v>
      </c>
    </row>
    <row r="151" spans="2:3" x14ac:dyDescent="0.35">
      <c r="B151">
        <v>149</v>
      </c>
      <c r="C151">
        <v>7.94</v>
      </c>
    </row>
    <row r="152" spans="2:3" x14ac:dyDescent="0.35">
      <c r="B152">
        <v>150</v>
      </c>
      <c r="C152">
        <v>0.56999999999999995</v>
      </c>
    </row>
    <row r="153" spans="2:3" x14ac:dyDescent="0.35">
      <c r="B153">
        <v>151</v>
      </c>
      <c r="C153">
        <v>9.33</v>
      </c>
    </row>
    <row r="154" spans="2:3" x14ac:dyDescent="0.35">
      <c r="B154">
        <v>152</v>
      </c>
      <c r="C154">
        <v>6.54</v>
      </c>
    </row>
    <row r="155" spans="2:3" x14ac:dyDescent="0.35">
      <c r="B155">
        <v>153</v>
      </c>
      <c r="C155">
        <v>0.52</v>
      </c>
    </row>
    <row r="156" spans="2:3" x14ac:dyDescent="0.35">
      <c r="B156">
        <v>154</v>
      </c>
      <c r="C156">
        <v>1.41</v>
      </c>
    </row>
    <row r="157" spans="2:3" x14ac:dyDescent="0.35">
      <c r="B157">
        <v>155</v>
      </c>
      <c r="C157">
        <v>0.76</v>
      </c>
    </row>
    <row r="158" spans="2:3" x14ac:dyDescent="0.35">
      <c r="B158">
        <v>156</v>
      </c>
      <c r="C158">
        <v>20.66</v>
      </c>
    </row>
    <row r="159" spans="2:3" x14ac:dyDescent="0.35">
      <c r="B159">
        <v>157</v>
      </c>
      <c r="C159">
        <v>6.34</v>
      </c>
    </row>
    <row r="160" spans="2:3" x14ac:dyDescent="0.35">
      <c r="B160">
        <v>158</v>
      </c>
      <c r="C160">
        <v>1.1100000000000001</v>
      </c>
    </row>
    <row r="161" spans="2:3" x14ac:dyDescent="0.35">
      <c r="B161">
        <v>159</v>
      </c>
      <c r="C161">
        <v>0.39</v>
      </c>
    </row>
    <row r="162" spans="2:3" x14ac:dyDescent="0.35">
      <c r="B162">
        <v>160</v>
      </c>
      <c r="C162">
        <v>0.59</v>
      </c>
    </row>
    <row r="163" spans="2:3" x14ac:dyDescent="0.35">
      <c r="B163">
        <v>161</v>
      </c>
      <c r="C163">
        <v>0.15</v>
      </c>
    </row>
    <row r="164" spans="2:3" x14ac:dyDescent="0.35">
      <c r="B164">
        <v>162</v>
      </c>
      <c r="C164">
        <v>4.8600000000000003</v>
      </c>
    </row>
    <row r="165" spans="2:3" x14ac:dyDescent="0.35">
      <c r="B165">
        <v>163</v>
      </c>
      <c r="C165">
        <v>6.06</v>
      </c>
    </row>
    <row r="166" spans="2:3" x14ac:dyDescent="0.35">
      <c r="B166">
        <v>164</v>
      </c>
      <c r="C166">
        <v>1.08</v>
      </c>
    </row>
    <row r="167" spans="2:3" x14ac:dyDescent="0.35">
      <c r="B167">
        <v>165</v>
      </c>
      <c r="C167">
        <v>7.26</v>
      </c>
    </row>
    <row r="168" spans="2:3" x14ac:dyDescent="0.35">
      <c r="B168">
        <v>166</v>
      </c>
      <c r="C168">
        <v>0.65</v>
      </c>
    </row>
    <row r="169" spans="2:3" x14ac:dyDescent="0.35">
      <c r="B169">
        <v>167</v>
      </c>
      <c r="C169">
        <v>1.72</v>
      </c>
    </row>
    <row r="170" spans="2:3" x14ac:dyDescent="0.35">
      <c r="B170">
        <v>168</v>
      </c>
      <c r="C170">
        <v>1.45</v>
      </c>
    </row>
    <row r="171" spans="2:3" x14ac:dyDescent="0.35">
      <c r="B171">
        <v>169</v>
      </c>
      <c r="C171">
        <v>1.79</v>
      </c>
    </row>
    <row r="172" spans="2:3" x14ac:dyDescent="0.35">
      <c r="B172">
        <v>170</v>
      </c>
      <c r="C172">
        <v>0.4</v>
      </c>
    </row>
    <row r="173" spans="2:3" x14ac:dyDescent="0.35">
      <c r="B173">
        <v>171</v>
      </c>
      <c r="C173">
        <v>0.71</v>
      </c>
    </row>
    <row r="174" spans="2:3" x14ac:dyDescent="0.35">
      <c r="B174">
        <v>172</v>
      </c>
      <c r="C174">
        <v>0.6</v>
      </c>
    </row>
    <row r="175" spans="2:3" x14ac:dyDescent="0.35">
      <c r="B175">
        <v>173</v>
      </c>
      <c r="C175">
        <v>0.55000000000000004</v>
      </c>
    </row>
    <row r="176" spans="2:3" x14ac:dyDescent="0.35">
      <c r="B176">
        <v>174</v>
      </c>
      <c r="C176">
        <v>2.0299999999999998</v>
      </c>
    </row>
    <row r="177" spans="2:3" x14ac:dyDescent="0.35">
      <c r="B177">
        <v>175</v>
      </c>
      <c r="C177">
        <v>0.96</v>
      </c>
    </row>
    <row r="178" spans="2:3" x14ac:dyDescent="0.35">
      <c r="B178">
        <v>176</v>
      </c>
      <c r="C178">
        <v>0.66</v>
      </c>
    </row>
    <row r="179" spans="2:3" x14ac:dyDescent="0.35">
      <c r="B179">
        <v>177</v>
      </c>
      <c r="C179">
        <v>12.96</v>
      </c>
    </row>
    <row r="180" spans="2:3" x14ac:dyDescent="0.35">
      <c r="B180">
        <v>178</v>
      </c>
      <c r="C180">
        <v>1.0900000000000001</v>
      </c>
    </row>
    <row r="181" spans="2:3" x14ac:dyDescent="0.35">
      <c r="B181">
        <v>179</v>
      </c>
      <c r="C181">
        <v>18.72</v>
      </c>
    </row>
    <row r="182" spans="2:3" x14ac:dyDescent="0.35">
      <c r="B182">
        <v>180</v>
      </c>
      <c r="C182">
        <v>21.49</v>
      </c>
    </row>
    <row r="183" spans="2:3" x14ac:dyDescent="0.35">
      <c r="B183">
        <v>181</v>
      </c>
      <c r="C183">
        <v>9.01</v>
      </c>
    </row>
    <row r="184" spans="2:3" x14ac:dyDescent="0.35">
      <c r="B184">
        <v>182</v>
      </c>
      <c r="C184">
        <v>8.5399999999999991</v>
      </c>
    </row>
    <row r="185" spans="2:3" x14ac:dyDescent="0.35">
      <c r="B185">
        <v>183</v>
      </c>
      <c r="C185">
        <v>1.1100000000000001</v>
      </c>
    </row>
    <row r="186" spans="2:3" x14ac:dyDescent="0.35">
      <c r="B186">
        <v>184</v>
      </c>
      <c r="C186">
        <v>1.48</v>
      </c>
    </row>
    <row r="187" spans="2:3" x14ac:dyDescent="0.35">
      <c r="B187">
        <v>185</v>
      </c>
      <c r="C187">
        <v>5.41</v>
      </c>
    </row>
    <row r="188" spans="2:3" x14ac:dyDescent="0.35">
      <c r="B188">
        <v>186</v>
      </c>
      <c r="C188">
        <v>11.84</v>
      </c>
    </row>
    <row r="189" spans="2:3" x14ac:dyDescent="0.35">
      <c r="B189">
        <v>187</v>
      </c>
      <c r="C189">
        <v>13.02</v>
      </c>
    </row>
    <row r="190" spans="2:3" x14ac:dyDescent="0.35">
      <c r="B190">
        <v>188</v>
      </c>
      <c r="C190">
        <v>9.68</v>
      </c>
    </row>
    <row r="191" spans="2:3" x14ac:dyDescent="0.35">
      <c r="B191">
        <v>189</v>
      </c>
      <c r="C191">
        <v>4.68</v>
      </c>
    </row>
    <row r="192" spans="2:3" x14ac:dyDescent="0.35">
      <c r="B192">
        <v>190</v>
      </c>
      <c r="C192">
        <v>0.37</v>
      </c>
    </row>
    <row r="193" spans="2:3" x14ac:dyDescent="0.35">
      <c r="B193">
        <v>191</v>
      </c>
      <c r="C193">
        <v>3.3</v>
      </c>
    </row>
    <row r="194" spans="2:3" x14ac:dyDescent="0.35">
      <c r="B194">
        <v>192</v>
      </c>
      <c r="C194">
        <v>10.41</v>
      </c>
    </row>
    <row r="195" spans="2:3" x14ac:dyDescent="0.35">
      <c r="B195">
        <v>193</v>
      </c>
      <c r="C195">
        <v>7.88</v>
      </c>
    </row>
    <row r="196" spans="2:3" x14ac:dyDescent="0.35">
      <c r="B196">
        <v>194</v>
      </c>
      <c r="C196">
        <v>0.28000000000000003</v>
      </c>
    </row>
    <row r="197" spans="2:3" x14ac:dyDescent="0.35">
      <c r="B197">
        <v>195</v>
      </c>
      <c r="C197">
        <v>8.3000000000000007</v>
      </c>
    </row>
    <row r="198" spans="2:3" x14ac:dyDescent="0.35">
      <c r="B198">
        <v>196</v>
      </c>
      <c r="C198">
        <v>1.4</v>
      </c>
    </row>
    <row r="199" spans="2:3" x14ac:dyDescent="0.35">
      <c r="B199">
        <v>197</v>
      </c>
      <c r="C199">
        <v>13.96</v>
      </c>
    </row>
    <row r="200" spans="2:3" x14ac:dyDescent="0.35">
      <c r="B200">
        <v>198</v>
      </c>
      <c r="C200">
        <v>1.53</v>
      </c>
    </row>
    <row r="201" spans="2:3" x14ac:dyDescent="0.35">
      <c r="B201">
        <v>199</v>
      </c>
      <c r="C201">
        <v>0.48</v>
      </c>
    </row>
    <row r="202" spans="2:3" x14ac:dyDescent="0.35">
      <c r="B202">
        <v>200</v>
      </c>
      <c r="C202">
        <v>4.6100000000000003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"/>
  <sheetViews>
    <sheetView tabSelected="1" topLeftCell="F11" workbookViewId="0">
      <selection activeCell="N25" sqref="N25"/>
    </sheetView>
  </sheetViews>
  <sheetFormatPr baseColWidth="10" defaultRowHeight="15.5" x14ac:dyDescent="0.35"/>
  <cols>
    <col min="3" max="3" width="11.33203125" bestFit="1" customWidth="1"/>
    <col min="9" max="9" width="8.58203125" customWidth="1"/>
    <col min="10" max="10" width="11.33203125" bestFit="1" customWidth="1"/>
    <col min="13" max="13" width="11.33203125" bestFit="1" customWidth="1"/>
  </cols>
  <sheetData>
    <row r="1" spans="1:18" x14ac:dyDescent="0.35">
      <c r="B1" t="s">
        <v>4</v>
      </c>
      <c r="C1">
        <f>COUNT('Datos Exponencial'!C3:'Datos Exponencial'!C202)</f>
        <v>200</v>
      </c>
    </row>
    <row r="2" spans="1:18" x14ac:dyDescent="0.35">
      <c r="B2" t="s">
        <v>3</v>
      </c>
      <c r="C2">
        <f>(SUM('Datos Exponencial'!C3:'Datos Exponencial'!C202))/NExponencial</f>
        <v>4.4753499999999988</v>
      </c>
    </row>
    <row r="3" spans="1:18" x14ac:dyDescent="0.35">
      <c r="B3" t="s">
        <v>5</v>
      </c>
      <c r="C3">
        <f>1/MediaExponencial</f>
        <v>0.22344621091087855</v>
      </c>
    </row>
    <row r="5" spans="1:18" x14ac:dyDescent="0.35">
      <c r="A5" s="31" t="s">
        <v>0</v>
      </c>
      <c r="B5" t="s">
        <v>6</v>
      </c>
      <c r="C5">
        <f>MAX('Datos Exponencial'!C3:'Datos Exponencial'!C202)</f>
        <v>40.520000000000003</v>
      </c>
    </row>
    <row r="6" spans="1:18" x14ac:dyDescent="0.35">
      <c r="A6" s="31"/>
      <c r="B6" t="s">
        <v>7</v>
      </c>
      <c r="C6">
        <f>MIN('Datos Exponencial'!C3:'Datos Exponencial'!C202)</f>
        <v>0.15</v>
      </c>
    </row>
    <row r="7" spans="1:18" x14ac:dyDescent="0.35">
      <c r="A7" t="s">
        <v>21</v>
      </c>
      <c r="C7">
        <v>11</v>
      </c>
      <c r="P7" t="s">
        <v>23</v>
      </c>
    </row>
    <row r="8" spans="1:18" x14ac:dyDescent="0.35">
      <c r="E8" s="32" t="s">
        <v>8</v>
      </c>
      <c r="F8" s="32"/>
      <c r="G8" s="2"/>
    </row>
    <row r="9" spans="1:18" x14ac:dyDescent="0.35">
      <c r="A9" t="s">
        <v>22</v>
      </c>
      <c r="C9">
        <f>(C5-C6)/C7</f>
        <v>3.6700000000000004</v>
      </c>
      <c r="D9" s="3" t="s">
        <v>22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N9" s="3" t="s">
        <v>9</v>
      </c>
      <c r="O9" s="3" t="s">
        <v>10</v>
      </c>
      <c r="P9" s="3" t="s">
        <v>12</v>
      </c>
      <c r="Q9" s="3" t="s">
        <v>15</v>
      </c>
      <c r="R9" s="3" t="s">
        <v>1</v>
      </c>
    </row>
    <row r="10" spans="1:18" x14ac:dyDescent="0.35">
      <c r="D10">
        <f>F10-E10</f>
        <v>4</v>
      </c>
      <c r="E10" s="4">
        <v>0</v>
      </c>
      <c r="F10" s="4">
        <v>4</v>
      </c>
      <c r="G10" s="4">
        <f>SUM(F10,E10)/2</f>
        <v>2</v>
      </c>
      <c r="H10" s="2">
        <f t="array" ref="H10:H20">FREQUENCY('Datos Exponencial'!C3:C202,Exponencial!F10:F20)</f>
        <v>134</v>
      </c>
      <c r="I10" s="10">
        <f t="shared" ref="I10:I20" si="0">LambdaExponencial*EXP(-LambdaExponencial*G10)*(D10)</f>
        <v>0.5716761486312657</v>
      </c>
      <c r="J10" s="5">
        <f t="shared" ref="J10:J20" si="1">(1-EXP(-LambdaExponencial*F10))-(1-EXP(-LambdaExponencial*E10))</f>
        <v>0.59089557744011745</v>
      </c>
      <c r="K10" s="5">
        <f t="shared" ref="K10:K20" si="2">J10*NExponencial</f>
        <v>118.17911548802348</v>
      </c>
      <c r="N10" s="4">
        <v>0</v>
      </c>
      <c r="O10" s="4">
        <v>4</v>
      </c>
      <c r="P10">
        <f>H10</f>
        <v>134</v>
      </c>
      <c r="Q10" s="5">
        <f>K10</f>
        <v>118.17911548802348</v>
      </c>
      <c r="R10" s="5">
        <f>((P10-Q10)^2)/Q10</f>
        <v>2.1179747852036033</v>
      </c>
    </row>
    <row r="11" spans="1:18" x14ac:dyDescent="0.35">
      <c r="D11">
        <f t="shared" ref="D11:D20" si="3">F11-E11</f>
        <v>4</v>
      </c>
      <c r="E11" s="4">
        <v>4</v>
      </c>
      <c r="F11" s="4">
        <v>8</v>
      </c>
      <c r="G11" s="4">
        <f t="shared" ref="G11:G20" si="4">SUM(F11,E11)/2</f>
        <v>6</v>
      </c>
      <c r="H11" s="2">
        <v>27</v>
      </c>
      <c r="I11" s="10">
        <f t="shared" si="0"/>
        <v>0.23387524067705154</v>
      </c>
      <c r="J11" s="5">
        <f t="shared" si="1"/>
        <v>0.24173799400182761</v>
      </c>
      <c r="K11" s="5">
        <f t="shared" si="2"/>
        <v>48.347598800365517</v>
      </c>
      <c r="N11" s="4">
        <v>4</v>
      </c>
      <c r="O11" s="4">
        <v>8</v>
      </c>
      <c r="P11">
        <f t="shared" ref="P11:P13" si="5">H11</f>
        <v>27</v>
      </c>
      <c r="Q11" s="5">
        <f t="shared" ref="Q11:Q12" si="6">K11</f>
        <v>48.347598800365517</v>
      </c>
      <c r="R11" s="5">
        <f t="shared" ref="R11:R14" si="7">((P11-Q11)^2)/Q11</f>
        <v>9.4259070946440033</v>
      </c>
    </row>
    <row r="12" spans="1:18" x14ac:dyDescent="0.35">
      <c r="D12">
        <f t="shared" si="3"/>
        <v>4</v>
      </c>
      <c r="E12" s="4">
        <v>8</v>
      </c>
      <c r="F12" s="4">
        <v>12</v>
      </c>
      <c r="G12" s="4">
        <f t="shared" si="4"/>
        <v>10</v>
      </c>
      <c r="H12" s="2">
        <v>17</v>
      </c>
      <c r="I12" s="10">
        <f t="shared" si="0"/>
        <v>9.5679395288238739E-2</v>
      </c>
      <c r="J12" s="5">
        <f t="shared" si="1"/>
        <v>9.8896082446902067E-2</v>
      </c>
      <c r="K12" s="5">
        <f t="shared" si="2"/>
        <v>19.779216489380413</v>
      </c>
      <c r="N12" s="4">
        <v>8</v>
      </c>
      <c r="O12" s="4">
        <v>12</v>
      </c>
      <c r="P12">
        <f t="shared" si="5"/>
        <v>17</v>
      </c>
      <c r="Q12" s="5">
        <f t="shared" si="6"/>
        <v>19.779216489380413</v>
      </c>
      <c r="R12" s="5">
        <f t="shared" si="7"/>
        <v>0.39051315804097081</v>
      </c>
    </row>
    <row r="13" spans="1:18" x14ac:dyDescent="0.35">
      <c r="D13">
        <f t="shared" si="3"/>
        <v>4</v>
      </c>
      <c r="E13" s="4">
        <v>12</v>
      </c>
      <c r="F13" s="4">
        <v>16</v>
      </c>
      <c r="G13" s="4">
        <f t="shared" si="4"/>
        <v>14</v>
      </c>
      <c r="H13" s="2">
        <v>13</v>
      </c>
      <c r="I13" s="10">
        <f t="shared" si="0"/>
        <v>3.914286376027365E-2</v>
      </c>
      <c r="J13" s="5">
        <f t="shared" si="1"/>
        <v>4.0458824702874319E-2</v>
      </c>
      <c r="K13" s="5">
        <f t="shared" si="2"/>
        <v>8.0917649405748637</v>
      </c>
      <c r="N13" s="4">
        <v>12</v>
      </c>
      <c r="O13" s="4">
        <v>16</v>
      </c>
      <c r="P13">
        <f t="shared" si="5"/>
        <v>13</v>
      </c>
      <c r="Q13" s="5">
        <f>K13</f>
        <v>8.0917649405748637</v>
      </c>
      <c r="R13" s="5">
        <f t="shared" si="7"/>
        <v>2.9771961463896144</v>
      </c>
    </row>
    <row r="14" spans="1:18" x14ac:dyDescent="0.35">
      <c r="D14">
        <f t="shared" si="3"/>
        <v>4</v>
      </c>
      <c r="E14" s="4">
        <v>16</v>
      </c>
      <c r="F14" s="4">
        <v>20</v>
      </c>
      <c r="G14" s="4">
        <f t="shared" si="4"/>
        <v>18</v>
      </c>
      <c r="H14" s="2">
        <v>2</v>
      </c>
      <c r="I14" s="10">
        <f t="shared" si="0"/>
        <v>1.601351867598691E-2</v>
      </c>
      <c r="J14" s="5">
        <f t="shared" si="1"/>
        <v>1.6551884117520954E-2</v>
      </c>
      <c r="K14" s="5">
        <f t="shared" si="2"/>
        <v>3.3103768235041908</v>
      </c>
      <c r="N14" s="4">
        <v>16</v>
      </c>
      <c r="O14" s="4">
        <v>44</v>
      </c>
      <c r="P14" s="6">
        <f>SUM(H14:H20)</f>
        <v>9</v>
      </c>
      <c r="Q14" s="5">
        <f>SUM(K14:K20)</f>
        <v>5.59155929416979</v>
      </c>
      <c r="R14" s="5">
        <f t="shared" si="7"/>
        <v>2.0776794868783108</v>
      </c>
    </row>
    <row r="15" spans="1:18" x14ac:dyDescent="0.35">
      <c r="D15">
        <f t="shared" si="3"/>
        <v>4</v>
      </c>
      <c r="E15" s="4">
        <v>20</v>
      </c>
      <c r="F15" s="4">
        <v>24</v>
      </c>
      <c r="G15" s="4">
        <f t="shared" si="4"/>
        <v>22</v>
      </c>
      <c r="H15" s="2">
        <v>5</v>
      </c>
      <c r="I15" s="10">
        <f t="shared" si="0"/>
        <v>6.5512013110915193E-3</v>
      </c>
      <c r="J15" s="5">
        <f t="shared" si="1"/>
        <v>6.7714489941765876E-3</v>
      </c>
      <c r="K15" s="5">
        <f t="shared" si="2"/>
        <v>1.3542897988353175</v>
      </c>
      <c r="Q15" s="28" t="s">
        <v>47</v>
      </c>
      <c r="R15" s="7">
        <f>SUM(R10:R14)</f>
        <v>16.989270671156504</v>
      </c>
    </row>
    <row r="16" spans="1:18" x14ac:dyDescent="0.35">
      <c r="D16">
        <f t="shared" si="3"/>
        <v>4</v>
      </c>
      <c r="E16" s="4">
        <v>24</v>
      </c>
      <c r="F16" s="4">
        <v>28</v>
      </c>
      <c r="G16" s="4">
        <f t="shared" si="4"/>
        <v>26</v>
      </c>
      <c r="H16" s="2">
        <v>0</v>
      </c>
      <c r="I16" s="10">
        <f t="shared" si="0"/>
        <v>2.6801254294476409E-3</v>
      </c>
      <c r="J16" s="5">
        <f t="shared" si="1"/>
        <v>2.7702297306562151E-3</v>
      </c>
      <c r="K16" s="5">
        <f t="shared" si="2"/>
        <v>0.55404594613124303</v>
      </c>
    </row>
    <row r="17" spans="4:17" x14ac:dyDescent="0.35">
      <c r="D17">
        <f t="shared" si="3"/>
        <v>4</v>
      </c>
      <c r="E17" s="4">
        <v>28</v>
      </c>
      <c r="F17" s="4">
        <v>32</v>
      </c>
      <c r="G17" s="4">
        <f t="shared" si="4"/>
        <v>30</v>
      </c>
      <c r="H17" s="2">
        <v>1</v>
      </c>
      <c r="I17" s="10">
        <f t="shared" si="0"/>
        <v>1.0964511662022343E-3</v>
      </c>
      <c r="J17" s="5">
        <f t="shared" si="1"/>
        <v>1.1333132343183117E-3</v>
      </c>
      <c r="K17" s="5">
        <f t="shared" si="2"/>
        <v>0.22666264686366233</v>
      </c>
      <c r="M17" s="33" t="s">
        <v>48</v>
      </c>
      <c r="N17" s="33"/>
      <c r="O17" s="24">
        <f>COUNT(O10:O14)-1-1</f>
        <v>3</v>
      </c>
    </row>
    <row r="18" spans="4:17" x14ac:dyDescent="0.35">
      <c r="D18">
        <f t="shared" si="3"/>
        <v>4</v>
      </c>
      <c r="E18" s="4">
        <v>32</v>
      </c>
      <c r="F18" s="4">
        <v>36</v>
      </c>
      <c r="G18" s="4">
        <f t="shared" si="4"/>
        <v>34</v>
      </c>
      <c r="H18" s="2">
        <v>0</v>
      </c>
      <c r="I18" s="10">
        <f t="shared" si="0"/>
        <v>4.4856302121427482E-4</v>
      </c>
      <c r="J18" s="5">
        <f t="shared" si="1"/>
        <v>4.6364345630534043E-4</v>
      </c>
      <c r="K18" s="5">
        <f t="shared" si="2"/>
        <v>9.2728691261068086E-2</v>
      </c>
      <c r="M18" s="34" t="s">
        <v>50</v>
      </c>
      <c r="N18" s="34"/>
      <c r="O18" s="30">
        <v>7.81</v>
      </c>
      <c r="Q18" t="s">
        <v>51</v>
      </c>
    </row>
    <row r="19" spans="4:17" x14ac:dyDescent="0.35">
      <c r="D19">
        <f t="shared" si="3"/>
        <v>4</v>
      </c>
      <c r="E19" s="4">
        <v>36</v>
      </c>
      <c r="F19" s="4">
        <v>40</v>
      </c>
      <c r="G19" s="4">
        <f t="shared" si="4"/>
        <v>38</v>
      </c>
      <c r="H19" s="2">
        <v>0</v>
      </c>
      <c r="I19" s="10">
        <f t="shared" si="0"/>
        <v>1.835091157755822E-4</v>
      </c>
      <c r="J19" s="5">
        <f t="shared" si="1"/>
        <v>1.8967858846541397E-4</v>
      </c>
      <c r="K19" s="5">
        <f t="shared" si="2"/>
        <v>3.7935717693082793E-2</v>
      </c>
      <c r="M19" s="34"/>
      <c r="N19" s="34"/>
      <c r="O19" s="30"/>
    </row>
    <row r="20" spans="4:17" x14ac:dyDescent="0.35">
      <c r="D20">
        <f t="shared" si="3"/>
        <v>4</v>
      </c>
      <c r="E20" s="4">
        <v>40</v>
      </c>
      <c r="F20" s="4">
        <v>44</v>
      </c>
      <c r="G20" s="4">
        <f t="shared" si="4"/>
        <v>42</v>
      </c>
      <c r="H20" s="2">
        <v>1</v>
      </c>
      <c r="I20" s="10">
        <f t="shared" si="0"/>
        <v>7.507439084384418E-5</v>
      </c>
      <c r="J20" s="5">
        <f t="shared" si="1"/>
        <v>7.7598349406127198E-5</v>
      </c>
      <c r="K20" s="5">
        <f t="shared" si="2"/>
        <v>1.551966988122544E-2</v>
      </c>
    </row>
    <row r="21" spans="4:17" x14ac:dyDescent="0.35">
      <c r="E21" s="4"/>
      <c r="H21" s="3">
        <f>SUM(H10:H20)</f>
        <v>200</v>
      </c>
      <c r="I21" s="8">
        <f>SUM(I10:I20)</f>
        <v>0.96742209146739178</v>
      </c>
      <c r="J21" s="8">
        <f>SUM(J10:J20)</f>
        <v>0.99994627506257039</v>
      </c>
      <c r="K21" s="8">
        <f>SUM(K10:K20)</f>
        <v>199.98925501251409</v>
      </c>
    </row>
    <row r="25" spans="4:17" x14ac:dyDescent="0.35">
      <c r="E25" s="3" t="s">
        <v>9</v>
      </c>
      <c r="F25" s="3" t="s">
        <v>10</v>
      </c>
      <c r="G25" s="3" t="s">
        <v>12</v>
      </c>
      <c r="H25" s="3" t="s">
        <v>15</v>
      </c>
      <c r="I25" s="3" t="s">
        <v>16</v>
      </c>
      <c r="J25" s="3" t="s">
        <v>17</v>
      </c>
      <c r="K25" s="3" t="s">
        <v>18</v>
      </c>
      <c r="L25" s="3" t="s">
        <v>19</v>
      </c>
      <c r="M25" s="3" t="s">
        <v>20</v>
      </c>
    </row>
    <row r="26" spans="4:17" x14ac:dyDescent="0.35">
      <c r="E26" s="4">
        <v>0</v>
      </c>
      <c r="F26" s="4">
        <v>4</v>
      </c>
      <c r="G26" s="2">
        <f>H10</f>
        <v>134</v>
      </c>
      <c r="H26" s="5">
        <f>K10</f>
        <v>118.17911548802348</v>
      </c>
      <c r="I26">
        <f t="shared" ref="I26:I36" si="8">G26/NExponencial</f>
        <v>0.67</v>
      </c>
      <c r="J26" s="5">
        <f>J10</f>
        <v>0.59089557744011745</v>
      </c>
      <c r="K26">
        <f>I26</f>
        <v>0.67</v>
      </c>
      <c r="L26" s="5">
        <f>J26</f>
        <v>0.59089557744011745</v>
      </c>
      <c r="M26" s="5">
        <f>ABS(K26-L26)</f>
        <v>7.9104422559882592E-2</v>
      </c>
    </row>
    <row r="27" spans="4:17" x14ac:dyDescent="0.35">
      <c r="E27" s="4">
        <v>4</v>
      </c>
      <c r="F27" s="4">
        <v>8</v>
      </c>
      <c r="G27" s="2">
        <f t="shared" ref="G27:G36" si="9">H11</f>
        <v>27</v>
      </c>
      <c r="H27" s="5">
        <f t="shared" ref="H27:H36" si="10">K11</f>
        <v>48.347598800365517</v>
      </c>
      <c r="I27">
        <f t="shared" si="8"/>
        <v>0.13500000000000001</v>
      </c>
      <c r="J27" s="5">
        <f t="shared" ref="J27:J36" si="11">J11</f>
        <v>0.24173799400182761</v>
      </c>
      <c r="K27" s="5">
        <f>K26+I27</f>
        <v>0.80500000000000005</v>
      </c>
      <c r="L27" s="5">
        <f>L26+J27</f>
        <v>0.83263357144194505</v>
      </c>
      <c r="M27" s="5">
        <f t="shared" ref="M27:M36" si="12">ABS(K27-L27)</f>
        <v>2.7633571441945004E-2</v>
      </c>
    </row>
    <row r="28" spans="4:17" x14ac:dyDescent="0.35">
      <c r="E28" s="4">
        <v>8</v>
      </c>
      <c r="F28" s="4">
        <v>12</v>
      </c>
      <c r="G28" s="2">
        <f t="shared" si="9"/>
        <v>17</v>
      </c>
      <c r="H28" s="5">
        <f t="shared" si="10"/>
        <v>19.779216489380413</v>
      </c>
      <c r="I28">
        <f t="shared" si="8"/>
        <v>8.5000000000000006E-2</v>
      </c>
      <c r="J28" s="5">
        <f t="shared" si="11"/>
        <v>9.8896082446902067E-2</v>
      </c>
      <c r="K28" s="5">
        <f t="shared" ref="K28:K36" si="13">K27+I28</f>
        <v>0.89</v>
      </c>
      <c r="L28" s="5">
        <f t="shared" ref="L28:L36" si="14">L27+J28</f>
        <v>0.93152965388884712</v>
      </c>
      <c r="M28" s="5">
        <f t="shared" si="12"/>
        <v>4.1529653888847107E-2</v>
      </c>
    </row>
    <row r="29" spans="4:17" x14ac:dyDescent="0.35">
      <c r="E29" s="4">
        <v>12</v>
      </c>
      <c r="F29" s="4">
        <v>16</v>
      </c>
      <c r="G29" s="2">
        <f t="shared" si="9"/>
        <v>13</v>
      </c>
      <c r="H29" s="5">
        <f t="shared" si="10"/>
        <v>8.0917649405748637</v>
      </c>
      <c r="I29">
        <f t="shared" si="8"/>
        <v>6.5000000000000002E-2</v>
      </c>
      <c r="J29" s="5">
        <f t="shared" si="11"/>
        <v>4.0458824702874319E-2</v>
      </c>
      <c r="K29" s="5">
        <f t="shared" si="13"/>
        <v>0.95500000000000007</v>
      </c>
      <c r="L29" s="5">
        <f t="shared" si="14"/>
        <v>0.97198847859172144</v>
      </c>
      <c r="M29" s="5">
        <f t="shared" si="12"/>
        <v>1.6988478591721368E-2</v>
      </c>
    </row>
    <row r="30" spans="4:17" x14ac:dyDescent="0.35">
      <c r="E30" s="4">
        <v>16</v>
      </c>
      <c r="F30" s="4">
        <v>20</v>
      </c>
      <c r="G30" s="2">
        <f t="shared" si="9"/>
        <v>2</v>
      </c>
      <c r="H30" s="5">
        <f t="shared" si="10"/>
        <v>3.3103768235041908</v>
      </c>
      <c r="I30">
        <f t="shared" si="8"/>
        <v>0.01</v>
      </c>
      <c r="J30" s="5">
        <f t="shared" si="11"/>
        <v>1.6551884117520954E-2</v>
      </c>
      <c r="K30" s="5">
        <f t="shared" si="13"/>
        <v>0.96500000000000008</v>
      </c>
      <c r="L30" s="5">
        <f t="shared" si="14"/>
        <v>0.98854036270924239</v>
      </c>
      <c r="M30" s="5">
        <f t="shared" si="12"/>
        <v>2.3540362709242313E-2</v>
      </c>
    </row>
    <row r="31" spans="4:17" x14ac:dyDescent="0.35">
      <c r="E31" s="4">
        <v>20</v>
      </c>
      <c r="F31" s="4">
        <v>24</v>
      </c>
      <c r="G31" s="2">
        <f t="shared" si="9"/>
        <v>5</v>
      </c>
      <c r="H31" s="5">
        <f t="shared" si="10"/>
        <v>1.3542897988353175</v>
      </c>
      <c r="I31">
        <f t="shared" si="8"/>
        <v>2.5000000000000001E-2</v>
      </c>
      <c r="J31" s="5">
        <f t="shared" si="11"/>
        <v>6.7714489941765876E-3</v>
      </c>
      <c r="K31" s="5">
        <f t="shared" si="13"/>
        <v>0.9900000000000001</v>
      </c>
      <c r="L31" s="5">
        <f t="shared" si="14"/>
        <v>0.99531181170341898</v>
      </c>
      <c r="M31" s="5">
        <f t="shared" si="12"/>
        <v>5.3118117034188783E-3</v>
      </c>
    </row>
    <row r="32" spans="4:17" x14ac:dyDescent="0.35">
      <c r="E32" s="4">
        <v>24</v>
      </c>
      <c r="F32" s="4">
        <v>28</v>
      </c>
      <c r="G32" s="2">
        <f t="shared" si="9"/>
        <v>0</v>
      </c>
      <c r="H32" s="5">
        <f t="shared" si="10"/>
        <v>0.55404594613124303</v>
      </c>
      <c r="I32">
        <f t="shared" si="8"/>
        <v>0</v>
      </c>
      <c r="J32" s="5">
        <f t="shared" si="11"/>
        <v>2.7702297306562151E-3</v>
      </c>
      <c r="K32" s="5">
        <f t="shared" si="13"/>
        <v>0.9900000000000001</v>
      </c>
      <c r="L32" s="5">
        <f t="shared" si="14"/>
        <v>0.9980820414340752</v>
      </c>
      <c r="M32" s="5">
        <f t="shared" si="12"/>
        <v>8.0820414340750935E-3</v>
      </c>
    </row>
    <row r="33" spans="5:14" x14ac:dyDescent="0.35">
      <c r="E33" s="4">
        <v>28</v>
      </c>
      <c r="F33" s="4">
        <v>32</v>
      </c>
      <c r="G33" s="2">
        <f t="shared" si="9"/>
        <v>1</v>
      </c>
      <c r="H33" s="5">
        <f t="shared" si="10"/>
        <v>0.22666264686366233</v>
      </c>
      <c r="I33">
        <f t="shared" si="8"/>
        <v>5.0000000000000001E-3</v>
      </c>
      <c r="J33" s="5">
        <f t="shared" si="11"/>
        <v>1.1333132343183117E-3</v>
      </c>
      <c r="K33" s="5">
        <f t="shared" si="13"/>
        <v>0.99500000000000011</v>
      </c>
      <c r="L33" s="5">
        <f t="shared" si="14"/>
        <v>0.99921535466839351</v>
      </c>
      <c r="M33" s="5">
        <f t="shared" si="12"/>
        <v>4.2153546683934007E-3</v>
      </c>
    </row>
    <row r="34" spans="5:14" x14ac:dyDescent="0.35">
      <c r="E34" s="4">
        <v>32</v>
      </c>
      <c r="F34" s="4">
        <v>36</v>
      </c>
      <c r="G34" s="2">
        <f t="shared" si="9"/>
        <v>0</v>
      </c>
      <c r="H34" s="5">
        <f t="shared" si="10"/>
        <v>9.2728691261068086E-2</v>
      </c>
      <c r="I34">
        <f t="shared" si="8"/>
        <v>0</v>
      </c>
      <c r="J34" s="5">
        <f t="shared" si="11"/>
        <v>4.6364345630534043E-4</v>
      </c>
      <c r="K34" s="5">
        <f t="shared" si="13"/>
        <v>0.99500000000000011</v>
      </c>
      <c r="L34" s="5">
        <f t="shared" si="14"/>
        <v>0.99967899812469885</v>
      </c>
      <c r="M34" s="5">
        <f t="shared" si="12"/>
        <v>4.6789981246987411E-3</v>
      </c>
    </row>
    <row r="35" spans="5:14" x14ac:dyDescent="0.35">
      <c r="E35" s="4">
        <v>36</v>
      </c>
      <c r="F35" s="4">
        <v>40</v>
      </c>
      <c r="G35" s="2">
        <f t="shared" si="9"/>
        <v>0</v>
      </c>
      <c r="H35" s="5">
        <f t="shared" si="10"/>
        <v>3.7935717693082793E-2</v>
      </c>
      <c r="I35">
        <f t="shared" si="8"/>
        <v>0</v>
      </c>
      <c r="J35" s="5">
        <f t="shared" si="11"/>
        <v>1.8967858846541397E-4</v>
      </c>
      <c r="K35" s="5">
        <f t="shared" si="13"/>
        <v>0.99500000000000011</v>
      </c>
      <c r="L35" s="5">
        <f t="shared" si="14"/>
        <v>0.99986867671316426</v>
      </c>
      <c r="M35" s="5">
        <f t="shared" si="12"/>
        <v>4.8686767131641551E-3</v>
      </c>
    </row>
    <row r="36" spans="5:14" x14ac:dyDescent="0.35">
      <c r="E36" s="4">
        <v>40</v>
      </c>
      <c r="F36" s="4">
        <v>44</v>
      </c>
      <c r="G36" s="2">
        <f t="shared" si="9"/>
        <v>1</v>
      </c>
      <c r="H36" s="5">
        <f t="shared" si="10"/>
        <v>1.551966988122544E-2</v>
      </c>
      <c r="I36">
        <f t="shared" si="8"/>
        <v>5.0000000000000001E-3</v>
      </c>
      <c r="J36" s="5">
        <f t="shared" si="11"/>
        <v>7.7598349406127198E-5</v>
      </c>
      <c r="K36" s="5">
        <f t="shared" si="13"/>
        <v>1</v>
      </c>
      <c r="L36" s="5">
        <f t="shared" si="14"/>
        <v>0.99994627506257039</v>
      </c>
      <c r="M36" s="5">
        <f t="shared" si="12"/>
        <v>5.3724937429611153E-5</v>
      </c>
    </row>
    <row r="37" spans="5:14" x14ac:dyDescent="0.35">
      <c r="I37" s="5"/>
      <c r="J37" s="5"/>
      <c r="M37" s="7">
        <f>MAX(M26:M36)</f>
        <v>7.9104422559882592E-2</v>
      </c>
      <c r="N37" s="9" t="s">
        <v>24</v>
      </c>
    </row>
    <row r="39" spans="5:14" x14ac:dyDescent="0.35">
      <c r="E39" t="s">
        <v>44</v>
      </c>
      <c r="F39">
        <f>1.36/SQRT(200)</f>
        <v>9.616652224137047E-2</v>
      </c>
      <c r="H39" t="s">
        <v>52</v>
      </c>
    </row>
  </sheetData>
  <mergeCells count="5">
    <mergeCell ref="O18:O19"/>
    <mergeCell ref="A5:A6"/>
    <mergeCell ref="E8:F8"/>
    <mergeCell ref="M17:N17"/>
    <mergeCell ref="M18:N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201"/>
  <sheetViews>
    <sheetView topLeftCell="D1" workbookViewId="0">
      <selection activeCell="P11" sqref="P11"/>
    </sheetView>
  </sheetViews>
  <sheetFormatPr baseColWidth="10" defaultRowHeight="15.5" x14ac:dyDescent="0.35"/>
  <cols>
    <col min="9" max="9" width="11.5" customWidth="1"/>
  </cols>
  <sheetData>
    <row r="1" spans="2:16" x14ac:dyDescent="0.35">
      <c r="B1" t="s">
        <v>2</v>
      </c>
      <c r="C1" t="s">
        <v>0</v>
      </c>
    </row>
    <row r="2" spans="2:16" x14ac:dyDescent="0.35">
      <c r="B2">
        <v>1</v>
      </c>
      <c r="C2">
        <v>6</v>
      </c>
      <c r="E2" t="s">
        <v>5</v>
      </c>
      <c r="F2">
        <f>INT(SUM(C2:C201)/COUNT((C2:C201)))</f>
        <v>4</v>
      </c>
      <c r="H2" t="s">
        <v>27</v>
      </c>
      <c r="I2">
        <f>MAX(C2:C201)</f>
        <v>16</v>
      </c>
    </row>
    <row r="3" spans="2:16" x14ac:dyDescent="0.35">
      <c r="B3">
        <v>2</v>
      </c>
      <c r="C3">
        <v>4</v>
      </c>
      <c r="E3" t="s">
        <v>26</v>
      </c>
      <c r="F3">
        <f>COUNT(C2:C201)</f>
        <v>200</v>
      </c>
      <c r="H3" t="s">
        <v>28</v>
      </c>
      <c r="I3">
        <f>MIN(C2:C201)</f>
        <v>0</v>
      </c>
    </row>
    <row r="4" spans="2:16" x14ac:dyDescent="0.35">
      <c r="B4">
        <v>3</v>
      </c>
      <c r="C4">
        <v>1</v>
      </c>
    </row>
    <row r="5" spans="2:16" x14ac:dyDescent="0.35">
      <c r="B5">
        <v>4</v>
      </c>
      <c r="C5">
        <v>2</v>
      </c>
      <c r="F5" s="11" t="s">
        <v>0</v>
      </c>
      <c r="G5" s="11" t="s">
        <v>0</v>
      </c>
      <c r="H5" s="11" t="s">
        <v>12</v>
      </c>
      <c r="I5" s="11" t="s">
        <v>25</v>
      </c>
      <c r="J5" s="11" t="s">
        <v>15</v>
      </c>
      <c r="L5" s="11" t="s">
        <v>0</v>
      </c>
      <c r="M5" s="11" t="s">
        <v>0</v>
      </c>
      <c r="N5" s="11" t="s">
        <v>12</v>
      </c>
      <c r="O5" s="11" t="s">
        <v>15</v>
      </c>
      <c r="P5" s="11" t="s">
        <v>1</v>
      </c>
    </row>
    <row r="6" spans="2:16" x14ac:dyDescent="0.35">
      <c r="B6">
        <v>5</v>
      </c>
      <c r="C6">
        <v>1</v>
      </c>
      <c r="L6" s="2"/>
      <c r="M6" s="2"/>
      <c r="N6" s="2"/>
      <c r="O6" s="2"/>
      <c r="P6" s="2"/>
    </row>
    <row r="7" spans="2:16" x14ac:dyDescent="0.35">
      <c r="B7">
        <v>6</v>
      </c>
      <c r="C7">
        <v>2</v>
      </c>
      <c r="F7">
        <v>0</v>
      </c>
      <c r="G7">
        <v>1</v>
      </c>
      <c r="H7">
        <f t="array" ref="H7:H15">FREQUENCY(C2:C201,G7:G15)</f>
        <v>36</v>
      </c>
      <c r="I7" s="12">
        <f t="shared" ref="I7:I15" si="0">((LambdaPoisson^F7)*(EXP(-LambdaPoisson)))/FACT(F7)+((LambdaPoisson^G7)*(EXP(-LambdaPoisson)))/FACT(G7)</f>
        <v>9.1578194443670893E-2</v>
      </c>
      <c r="J7" s="6">
        <f>NPoisson*I7</f>
        <v>18.315638888734178</v>
      </c>
      <c r="L7">
        <v>0</v>
      </c>
      <c r="M7">
        <v>1</v>
      </c>
      <c r="N7">
        <f>H7</f>
        <v>36</v>
      </c>
      <c r="O7" s="6">
        <f>J7</f>
        <v>18.315638888734178</v>
      </c>
      <c r="P7" s="13">
        <f>((N7-O7)^2)/O7</f>
        <v>17.074841331689122</v>
      </c>
    </row>
    <row r="8" spans="2:16" x14ac:dyDescent="0.35">
      <c r="B8">
        <v>7</v>
      </c>
      <c r="C8">
        <v>13</v>
      </c>
      <c r="F8">
        <v>2</v>
      </c>
      <c r="G8">
        <v>3</v>
      </c>
      <c r="H8">
        <v>45</v>
      </c>
      <c r="I8" s="12">
        <f t="shared" si="0"/>
        <v>0.34189192592303796</v>
      </c>
      <c r="J8" s="6">
        <f t="shared" ref="J8:J15" si="1">NPoisson*I8</f>
        <v>68.378385184607595</v>
      </c>
      <c r="L8">
        <v>2</v>
      </c>
      <c r="M8">
        <v>3</v>
      </c>
      <c r="N8">
        <f t="shared" ref="N8:N10" si="2">H8</f>
        <v>45</v>
      </c>
      <c r="O8" s="6">
        <f t="shared" ref="O8:O10" si="3">J8</f>
        <v>68.378385184607595</v>
      </c>
      <c r="P8" s="13">
        <f t="shared" ref="P8:P10" si="4">((N8-O8)^2)/O8</f>
        <v>7.9930067427639608</v>
      </c>
    </row>
    <row r="9" spans="2:16" x14ac:dyDescent="0.35">
      <c r="B9">
        <v>8</v>
      </c>
      <c r="C9">
        <v>8</v>
      </c>
      <c r="F9">
        <v>4</v>
      </c>
      <c r="G9">
        <v>5</v>
      </c>
      <c r="H9">
        <v>59</v>
      </c>
      <c r="I9" s="12">
        <f t="shared" si="0"/>
        <v>0.35166026666369621</v>
      </c>
      <c r="J9" s="6">
        <f t="shared" si="1"/>
        <v>70.332053332739235</v>
      </c>
      <c r="L9">
        <v>4</v>
      </c>
      <c r="M9">
        <v>5</v>
      </c>
      <c r="N9">
        <f t="shared" si="2"/>
        <v>59</v>
      </c>
      <c r="O9" s="6">
        <f t="shared" si="3"/>
        <v>70.332053332739235</v>
      </c>
      <c r="P9" s="13">
        <f t="shared" si="4"/>
        <v>1.8258450685140122</v>
      </c>
    </row>
    <row r="10" spans="2:16" x14ac:dyDescent="0.35">
      <c r="B10">
        <v>9</v>
      </c>
      <c r="C10">
        <v>5</v>
      </c>
      <c r="F10">
        <v>6</v>
      </c>
      <c r="G10">
        <v>7</v>
      </c>
      <c r="H10">
        <v>27</v>
      </c>
      <c r="I10" s="12">
        <f t="shared" si="0"/>
        <v>0.16373599717674744</v>
      </c>
      <c r="J10" s="6">
        <f t="shared" si="1"/>
        <v>32.747199435349486</v>
      </c>
      <c r="L10">
        <v>6</v>
      </c>
      <c r="M10">
        <v>7</v>
      </c>
      <c r="N10">
        <f t="shared" si="2"/>
        <v>27</v>
      </c>
      <c r="O10" s="6">
        <f t="shared" si="3"/>
        <v>32.747199435349486</v>
      </c>
      <c r="P10" s="13">
        <f t="shared" si="4"/>
        <v>1.0086450725318017</v>
      </c>
    </row>
    <row r="11" spans="2:16" x14ac:dyDescent="0.35">
      <c r="B11">
        <v>10</v>
      </c>
      <c r="C11">
        <v>4</v>
      </c>
      <c r="F11">
        <v>8</v>
      </c>
      <c r="G11">
        <v>9</v>
      </c>
      <c r="H11">
        <v>15</v>
      </c>
      <c r="I11" s="12">
        <f t="shared" si="0"/>
        <v>4.3001372995913473E-2</v>
      </c>
      <c r="J11" s="6">
        <f t="shared" si="1"/>
        <v>8.6002745991826952</v>
      </c>
      <c r="L11" s="17">
        <v>8</v>
      </c>
      <c r="M11" s="17">
        <v>17</v>
      </c>
      <c r="N11" s="17">
        <f>SUM(H11:H15)</f>
        <v>33</v>
      </c>
      <c r="O11" s="18">
        <f>SUM(J11:J15)</f>
        <v>10.22667352304908</v>
      </c>
      <c r="P11" s="13">
        <f>((N11-O11)^2)/O11</f>
        <v>50.712912430117953</v>
      </c>
    </row>
    <row r="12" spans="2:16" x14ac:dyDescent="0.35">
      <c r="B12">
        <v>11</v>
      </c>
      <c r="C12">
        <v>0</v>
      </c>
      <c r="F12">
        <v>10</v>
      </c>
      <c r="G12">
        <v>11</v>
      </c>
      <c r="H12">
        <v>6</v>
      </c>
      <c r="I12" s="12">
        <f t="shared" si="0"/>
        <v>7.2170136496637997E-3</v>
      </c>
      <c r="J12" s="6">
        <f t="shared" si="1"/>
        <v>1.4434027299327599</v>
      </c>
      <c r="L12" s="2"/>
      <c r="M12" s="2"/>
      <c r="N12" s="2"/>
      <c r="O12" s="29" t="s">
        <v>49</v>
      </c>
      <c r="P12" s="16">
        <f>SUM(P7:P11)</f>
        <v>78.615250645616854</v>
      </c>
    </row>
    <row r="13" spans="2:16" x14ac:dyDescent="0.35">
      <c r="B13">
        <v>12</v>
      </c>
      <c r="C13">
        <v>3</v>
      </c>
      <c r="F13">
        <v>12</v>
      </c>
      <c r="G13">
        <v>13</v>
      </c>
      <c r="H13">
        <v>8</v>
      </c>
      <c r="I13" s="12">
        <f t="shared" si="0"/>
        <v>8.3890073192673228E-4</v>
      </c>
      <c r="J13" s="6">
        <f t="shared" si="1"/>
        <v>0.16778014638534647</v>
      </c>
    </row>
    <row r="14" spans="2:16" x14ac:dyDescent="0.35">
      <c r="B14">
        <v>13</v>
      </c>
      <c r="C14">
        <v>1</v>
      </c>
      <c r="F14">
        <v>14</v>
      </c>
      <c r="G14">
        <v>15</v>
      </c>
      <c r="H14">
        <v>3</v>
      </c>
      <c r="I14" s="12">
        <f t="shared" si="0"/>
        <v>7.1435804623452837E-5</v>
      </c>
      <c r="J14" s="6">
        <f t="shared" si="1"/>
        <v>1.4287160924690567E-2</v>
      </c>
      <c r="M14" s="33" t="s">
        <v>48</v>
      </c>
      <c r="N14" s="33"/>
      <c r="O14" s="24">
        <f>COUNT(M7:M11)-1-1</f>
        <v>3</v>
      </c>
    </row>
    <row r="15" spans="2:16" x14ac:dyDescent="0.35">
      <c r="B15">
        <v>14</v>
      </c>
      <c r="C15">
        <v>9</v>
      </c>
      <c r="F15">
        <v>16</v>
      </c>
      <c r="G15">
        <v>17</v>
      </c>
      <c r="H15">
        <v>1</v>
      </c>
      <c r="I15" s="12">
        <f t="shared" si="0"/>
        <v>4.6444331179334656E-6</v>
      </c>
      <c r="J15" s="6">
        <f t="shared" si="1"/>
        <v>9.288866235866931E-4</v>
      </c>
      <c r="M15" s="34" t="s">
        <v>50</v>
      </c>
      <c r="N15" s="34"/>
      <c r="O15" s="30">
        <v>7.81</v>
      </c>
    </row>
    <row r="16" spans="2:16" x14ac:dyDescent="0.35">
      <c r="B16">
        <v>15</v>
      </c>
      <c r="C16">
        <v>12</v>
      </c>
      <c r="I16" s="15">
        <f>SUM(I7:I15)</f>
        <v>0.99999975182239786</v>
      </c>
      <c r="J16" s="14">
        <f>SUM(J7:J15)</f>
        <v>199.99995036447959</v>
      </c>
      <c r="M16" s="34"/>
      <c r="N16" s="34"/>
      <c r="O16" s="30"/>
    </row>
    <row r="17" spans="2:14" x14ac:dyDescent="0.35">
      <c r="B17">
        <v>16</v>
      </c>
      <c r="C17">
        <v>1</v>
      </c>
      <c r="I17" s="12"/>
    </row>
    <row r="18" spans="2:14" x14ac:dyDescent="0.35">
      <c r="B18">
        <v>17</v>
      </c>
      <c r="C18">
        <v>4</v>
      </c>
      <c r="I18" s="12"/>
    </row>
    <row r="19" spans="2:14" x14ac:dyDescent="0.35">
      <c r="B19">
        <v>18</v>
      </c>
      <c r="C19">
        <v>0</v>
      </c>
      <c r="I19" s="12"/>
      <c r="M19" t="s">
        <v>51</v>
      </c>
    </row>
    <row r="20" spans="2:14" x14ac:dyDescent="0.35">
      <c r="B20">
        <v>19</v>
      </c>
      <c r="C20">
        <v>0</v>
      </c>
      <c r="I20" s="12"/>
    </row>
    <row r="21" spans="2:14" x14ac:dyDescent="0.35">
      <c r="B21">
        <v>20</v>
      </c>
      <c r="C21">
        <v>12</v>
      </c>
      <c r="I21" s="12"/>
    </row>
    <row r="22" spans="2:14" x14ac:dyDescent="0.35">
      <c r="B22">
        <v>21</v>
      </c>
      <c r="C22">
        <v>6</v>
      </c>
      <c r="I22" s="12"/>
    </row>
    <row r="23" spans="2:14" x14ac:dyDescent="0.35">
      <c r="B23">
        <v>22</v>
      </c>
      <c r="C23">
        <v>4</v>
      </c>
      <c r="I23" s="12"/>
    </row>
    <row r="24" spans="2:14" x14ac:dyDescent="0.35">
      <c r="B24">
        <v>23</v>
      </c>
      <c r="C24">
        <v>6</v>
      </c>
      <c r="I24" s="12"/>
    </row>
    <row r="25" spans="2:14" x14ac:dyDescent="0.35">
      <c r="B25">
        <v>24</v>
      </c>
      <c r="C25">
        <v>3</v>
      </c>
      <c r="F25" s="30" t="s">
        <v>33</v>
      </c>
      <c r="G25" s="30"/>
      <c r="H25" s="30"/>
      <c r="I25" s="30"/>
      <c r="J25" s="30"/>
      <c r="K25" s="30"/>
      <c r="L25" s="30"/>
      <c r="M25" s="30"/>
      <c r="N25" s="30"/>
    </row>
    <row r="26" spans="2:14" x14ac:dyDescent="0.35">
      <c r="B26">
        <v>25</v>
      </c>
      <c r="C26">
        <v>3</v>
      </c>
    </row>
    <row r="27" spans="2:14" x14ac:dyDescent="0.35">
      <c r="B27">
        <v>26</v>
      </c>
      <c r="C27">
        <v>4</v>
      </c>
      <c r="F27" t="s">
        <v>0</v>
      </c>
      <c r="G27" t="s">
        <v>29</v>
      </c>
      <c r="H27" t="s">
        <v>25</v>
      </c>
      <c r="I27" t="s">
        <v>30</v>
      </c>
      <c r="K27" t="s">
        <v>0</v>
      </c>
      <c r="L27" t="s">
        <v>29</v>
      </c>
      <c r="M27" t="s">
        <v>30</v>
      </c>
      <c r="N27" t="s">
        <v>1</v>
      </c>
    </row>
    <row r="28" spans="2:14" x14ac:dyDescent="0.35">
      <c r="B28">
        <v>27</v>
      </c>
      <c r="C28">
        <v>2</v>
      </c>
      <c r="F28">
        <v>0</v>
      </c>
      <c r="G28">
        <f t="array" ref="G28:G44">FREQUENCY(C2:C201,F28:F44)</f>
        <v>23</v>
      </c>
      <c r="H28" s="12">
        <f t="shared" ref="H28:H44" si="5">((LambdaPoisson^F28)*(EXP(-LambdaPoisson)))/FACT(F28)</f>
        <v>1.8315638888734179E-2</v>
      </c>
      <c r="I28" s="6">
        <f t="shared" ref="I28:I44" si="6">NPoisson*H28</f>
        <v>3.6631277777468356</v>
      </c>
      <c r="K28" s="19" t="s">
        <v>31</v>
      </c>
      <c r="L28">
        <f>SUM(G28:G29)</f>
        <v>36</v>
      </c>
      <c r="M28" s="6">
        <f>SUM(I28:I29)</f>
        <v>18.315638888734178</v>
      </c>
      <c r="N28" s="5">
        <f>((L28-M28)^2)/M28</f>
        <v>17.074841331689122</v>
      </c>
    </row>
    <row r="29" spans="2:14" x14ac:dyDescent="0.35">
      <c r="B29">
        <v>28</v>
      </c>
      <c r="C29">
        <v>10</v>
      </c>
      <c r="F29">
        <v>1</v>
      </c>
      <c r="G29">
        <v>13</v>
      </c>
      <c r="H29" s="12">
        <f t="shared" si="5"/>
        <v>7.3262555554936715E-2</v>
      </c>
      <c r="I29" s="6">
        <f t="shared" si="6"/>
        <v>14.652511110987342</v>
      </c>
      <c r="K29" s="19">
        <v>2</v>
      </c>
      <c r="L29">
        <f>G30</f>
        <v>25</v>
      </c>
      <c r="M29" s="6">
        <f>I30</f>
        <v>29.305022221974685</v>
      </c>
      <c r="N29" s="5">
        <f t="shared" ref="N29:N35" si="7">((L29-M29)^2)/M29</f>
        <v>0.63242457867165591</v>
      </c>
    </row>
    <row r="30" spans="2:14" x14ac:dyDescent="0.35">
      <c r="B30">
        <v>29</v>
      </c>
      <c r="C30">
        <v>6</v>
      </c>
      <c r="F30">
        <v>2</v>
      </c>
      <c r="G30">
        <v>25</v>
      </c>
      <c r="H30" s="12">
        <f t="shared" si="5"/>
        <v>0.14652511110987343</v>
      </c>
      <c r="I30" s="6">
        <f t="shared" si="6"/>
        <v>29.305022221974685</v>
      </c>
      <c r="K30" s="19">
        <v>3</v>
      </c>
      <c r="L30">
        <f t="shared" ref="L30:L34" si="8">G31</f>
        <v>20</v>
      </c>
      <c r="M30" s="6">
        <f t="shared" ref="M30:M34" si="9">I31</f>
        <v>39.073362962632913</v>
      </c>
      <c r="N30" s="5">
        <f t="shared" si="7"/>
        <v>9.3105160938474594</v>
      </c>
    </row>
    <row r="31" spans="2:14" x14ac:dyDescent="0.35">
      <c r="B31">
        <v>30</v>
      </c>
      <c r="C31">
        <v>2</v>
      </c>
      <c r="F31">
        <v>3</v>
      </c>
      <c r="G31">
        <v>20</v>
      </c>
      <c r="H31" s="12">
        <f t="shared" si="5"/>
        <v>0.19536681481316456</v>
      </c>
      <c r="I31" s="6">
        <f t="shared" si="6"/>
        <v>39.073362962632913</v>
      </c>
      <c r="K31" s="19">
        <v>4</v>
      </c>
      <c r="L31">
        <f t="shared" si="8"/>
        <v>32</v>
      </c>
      <c r="M31" s="6">
        <f t="shared" si="9"/>
        <v>39.073362962632913</v>
      </c>
      <c r="N31" s="5">
        <f t="shared" si="7"/>
        <v>1.2804749785421512</v>
      </c>
    </row>
    <row r="32" spans="2:14" x14ac:dyDescent="0.35">
      <c r="B32">
        <v>31</v>
      </c>
      <c r="C32">
        <v>5</v>
      </c>
      <c r="F32">
        <v>4</v>
      </c>
      <c r="G32">
        <v>32</v>
      </c>
      <c r="H32" s="12">
        <f t="shared" si="5"/>
        <v>0.19536681481316456</v>
      </c>
      <c r="I32" s="6">
        <f t="shared" si="6"/>
        <v>39.073362962632913</v>
      </c>
      <c r="K32" s="19">
        <v>5</v>
      </c>
      <c r="L32">
        <f t="shared" si="8"/>
        <v>27</v>
      </c>
      <c r="M32" s="6">
        <f t="shared" si="9"/>
        <v>31.258690370106329</v>
      </c>
      <c r="N32" s="5">
        <f t="shared" si="7"/>
        <v>0.58020484715446796</v>
      </c>
    </row>
    <row r="33" spans="2:14" x14ac:dyDescent="0.35">
      <c r="B33">
        <v>32</v>
      </c>
      <c r="C33">
        <v>1</v>
      </c>
      <c r="F33">
        <v>5</v>
      </c>
      <c r="G33">
        <v>27</v>
      </c>
      <c r="H33" s="12">
        <f t="shared" si="5"/>
        <v>0.15629345185053165</v>
      </c>
      <c r="I33" s="6">
        <f t="shared" si="6"/>
        <v>31.258690370106329</v>
      </c>
      <c r="K33" s="19">
        <v>6</v>
      </c>
      <c r="L33">
        <f t="shared" si="8"/>
        <v>13</v>
      </c>
      <c r="M33" s="6">
        <f t="shared" si="9"/>
        <v>20.839126913404222</v>
      </c>
      <c r="N33" s="5">
        <f t="shared" si="7"/>
        <v>2.9488716595382445</v>
      </c>
    </row>
    <row r="34" spans="2:14" x14ac:dyDescent="0.35">
      <c r="B34">
        <v>33</v>
      </c>
      <c r="C34">
        <v>10</v>
      </c>
      <c r="F34">
        <v>6</v>
      </c>
      <c r="G34">
        <v>13</v>
      </c>
      <c r="H34" s="12">
        <f t="shared" si="5"/>
        <v>0.10419563456702111</v>
      </c>
      <c r="I34" s="6">
        <f t="shared" si="6"/>
        <v>20.839126913404222</v>
      </c>
      <c r="K34" s="19">
        <v>7</v>
      </c>
      <c r="L34">
        <f t="shared" si="8"/>
        <v>14</v>
      </c>
      <c r="M34" s="6">
        <f t="shared" si="9"/>
        <v>11.90807252194527</v>
      </c>
      <c r="N34" s="5">
        <f t="shared" si="7"/>
        <v>0.36749529072615578</v>
      </c>
    </row>
    <row r="35" spans="2:14" x14ac:dyDescent="0.35">
      <c r="B35">
        <v>34</v>
      </c>
      <c r="C35">
        <v>4</v>
      </c>
      <c r="F35">
        <v>7</v>
      </c>
      <c r="G35">
        <v>14</v>
      </c>
      <c r="H35" s="12">
        <f t="shared" si="5"/>
        <v>5.9540362609726345E-2</v>
      </c>
      <c r="I35" s="6">
        <f t="shared" si="6"/>
        <v>11.90807252194527</v>
      </c>
      <c r="K35" s="19" t="s">
        <v>32</v>
      </c>
      <c r="L35">
        <f>SUM(G36:G44)</f>
        <v>33</v>
      </c>
      <c r="M35" s="6">
        <f>SUM(I36:I44)</f>
        <v>10.226496592263635</v>
      </c>
      <c r="N35" s="5">
        <f t="shared" si="7"/>
        <v>50.714577840325717</v>
      </c>
    </row>
    <row r="36" spans="2:14" x14ac:dyDescent="0.35">
      <c r="B36">
        <v>35</v>
      </c>
      <c r="C36">
        <v>4</v>
      </c>
      <c r="F36">
        <v>8</v>
      </c>
      <c r="G36">
        <v>9</v>
      </c>
      <c r="H36" s="12">
        <f t="shared" si="5"/>
        <v>2.9770181304863173E-2</v>
      </c>
      <c r="I36" s="6">
        <f t="shared" si="6"/>
        <v>5.9540362609726349</v>
      </c>
      <c r="N36" s="20">
        <f>SUM(N28:N35)</f>
        <v>82.909406620494977</v>
      </c>
    </row>
    <row r="37" spans="2:14" x14ac:dyDescent="0.35">
      <c r="B37">
        <v>36</v>
      </c>
      <c r="C37">
        <v>4</v>
      </c>
      <c r="F37">
        <v>9</v>
      </c>
      <c r="G37">
        <v>6</v>
      </c>
      <c r="H37" s="12">
        <f t="shared" si="5"/>
        <v>1.3231191691050298E-2</v>
      </c>
      <c r="I37" s="6">
        <f t="shared" si="6"/>
        <v>2.6462383382100598</v>
      </c>
    </row>
    <row r="38" spans="2:14" x14ac:dyDescent="0.35">
      <c r="B38">
        <v>37</v>
      </c>
      <c r="C38">
        <v>4</v>
      </c>
      <c r="F38">
        <v>10</v>
      </c>
      <c r="G38">
        <v>4</v>
      </c>
      <c r="H38" s="12">
        <f t="shared" si="5"/>
        <v>5.2924766764201195E-3</v>
      </c>
      <c r="I38" s="6">
        <f t="shared" si="6"/>
        <v>1.0584953352840238</v>
      </c>
    </row>
    <row r="39" spans="2:14" x14ac:dyDescent="0.35">
      <c r="B39">
        <v>38</v>
      </c>
      <c r="C39">
        <v>2</v>
      </c>
      <c r="F39">
        <v>11</v>
      </c>
      <c r="G39">
        <v>2</v>
      </c>
      <c r="H39" s="12">
        <f t="shared" si="5"/>
        <v>1.9245369732436798E-3</v>
      </c>
      <c r="I39" s="6">
        <f t="shared" si="6"/>
        <v>0.38490739464873597</v>
      </c>
    </row>
    <row r="40" spans="2:14" x14ac:dyDescent="0.35">
      <c r="B40">
        <v>39</v>
      </c>
      <c r="C40">
        <v>6</v>
      </c>
      <c r="F40">
        <v>12</v>
      </c>
      <c r="G40">
        <v>5</v>
      </c>
      <c r="H40" s="12">
        <f t="shared" si="5"/>
        <v>6.4151232441456E-4</v>
      </c>
      <c r="I40" s="6">
        <f t="shared" si="6"/>
        <v>0.128302464882912</v>
      </c>
    </row>
    <row r="41" spans="2:14" x14ac:dyDescent="0.35">
      <c r="B41">
        <v>40</v>
      </c>
      <c r="C41">
        <v>4</v>
      </c>
      <c r="F41">
        <v>13</v>
      </c>
      <c r="G41">
        <v>3</v>
      </c>
      <c r="H41" s="12">
        <f t="shared" si="5"/>
        <v>1.9738840751217228E-4</v>
      </c>
      <c r="I41" s="6">
        <f t="shared" si="6"/>
        <v>3.9477681502434456E-2</v>
      </c>
    </row>
    <row r="42" spans="2:14" x14ac:dyDescent="0.35">
      <c r="B42">
        <v>41</v>
      </c>
      <c r="C42">
        <v>12</v>
      </c>
      <c r="F42">
        <v>14</v>
      </c>
      <c r="G42">
        <v>1</v>
      </c>
      <c r="H42" s="12">
        <f t="shared" si="5"/>
        <v>5.6396687860620656E-5</v>
      </c>
      <c r="I42" s="6">
        <f t="shared" si="6"/>
        <v>1.1279337572124131E-2</v>
      </c>
    </row>
    <row r="43" spans="2:14" x14ac:dyDescent="0.35">
      <c r="B43">
        <v>42</v>
      </c>
      <c r="C43">
        <v>5</v>
      </c>
      <c r="F43">
        <v>15</v>
      </c>
      <c r="G43">
        <v>2</v>
      </c>
      <c r="H43" s="12">
        <f t="shared" si="5"/>
        <v>1.5039116762832175E-5</v>
      </c>
      <c r="I43" s="6">
        <f t="shared" si="6"/>
        <v>3.007823352566435E-3</v>
      </c>
    </row>
    <row r="44" spans="2:14" x14ac:dyDescent="0.35">
      <c r="B44">
        <v>43</v>
      </c>
      <c r="C44">
        <v>9</v>
      </c>
      <c r="F44">
        <v>16</v>
      </c>
      <c r="G44">
        <v>1</v>
      </c>
      <c r="H44" s="12">
        <f t="shared" si="5"/>
        <v>3.7597791907080438E-6</v>
      </c>
      <c r="I44" s="6">
        <f t="shared" si="6"/>
        <v>7.5195583814160875E-4</v>
      </c>
    </row>
    <row r="45" spans="2:14" x14ac:dyDescent="0.35">
      <c r="B45">
        <v>44</v>
      </c>
      <c r="C45">
        <v>5</v>
      </c>
      <c r="H45" s="12"/>
    </row>
    <row r="46" spans="2:14" x14ac:dyDescent="0.35">
      <c r="B46">
        <v>45</v>
      </c>
      <c r="C46">
        <v>6</v>
      </c>
    </row>
    <row r="47" spans="2:14" x14ac:dyDescent="0.35">
      <c r="B47">
        <v>46</v>
      </c>
      <c r="C47">
        <v>4</v>
      </c>
    </row>
    <row r="48" spans="2:14" x14ac:dyDescent="0.35">
      <c r="B48">
        <v>47</v>
      </c>
      <c r="C48">
        <v>2</v>
      </c>
    </row>
    <row r="49" spans="2:3" x14ac:dyDescent="0.35">
      <c r="B49">
        <v>48</v>
      </c>
      <c r="C49">
        <v>10</v>
      </c>
    </row>
    <row r="50" spans="2:3" x14ac:dyDescent="0.35">
      <c r="B50">
        <v>49</v>
      </c>
      <c r="C50">
        <v>3</v>
      </c>
    </row>
    <row r="51" spans="2:3" x14ac:dyDescent="0.35">
      <c r="B51">
        <v>50</v>
      </c>
      <c r="C51">
        <v>9</v>
      </c>
    </row>
    <row r="52" spans="2:3" x14ac:dyDescent="0.35">
      <c r="B52">
        <v>51</v>
      </c>
      <c r="C52">
        <v>1</v>
      </c>
    </row>
    <row r="53" spans="2:3" x14ac:dyDescent="0.35">
      <c r="B53">
        <v>52</v>
      </c>
      <c r="C53">
        <v>4</v>
      </c>
    </row>
    <row r="54" spans="2:3" x14ac:dyDescent="0.35">
      <c r="B54">
        <v>53</v>
      </c>
      <c r="C54">
        <v>0</v>
      </c>
    </row>
    <row r="55" spans="2:3" x14ac:dyDescent="0.35">
      <c r="B55">
        <v>54</v>
      </c>
      <c r="C55">
        <v>7</v>
      </c>
    </row>
    <row r="56" spans="2:3" x14ac:dyDescent="0.35">
      <c r="B56">
        <v>55</v>
      </c>
      <c r="C56">
        <v>5</v>
      </c>
    </row>
    <row r="57" spans="2:3" x14ac:dyDescent="0.35">
      <c r="B57">
        <v>56</v>
      </c>
      <c r="C57">
        <v>2</v>
      </c>
    </row>
    <row r="58" spans="2:3" x14ac:dyDescent="0.35">
      <c r="B58">
        <v>57</v>
      </c>
      <c r="C58">
        <v>4</v>
      </c>
    </row>
    <row r="59" spans="2:3" x14ac:dyDescent="0.35">
      <c r="B59">
        <v>58</v>
      </c>
      <c r="C59">
        <v>5</v>
      </c>
    </row>
    <row r="60" spans="2:3" x14ac:dyDescent="0.35">
      <c r="B60">
        <v>59</v>
      </c>
      <c r="C60">
        <v>4</v>
      </c>
    </row>
    <row r="61" spans="2:3" x14ac:dyDescent="0.35">
      <c r="B61">
        <v>60</v>
      </c>
      <c r="C61">
        <v>13</v>
      </c>
    </row>
    <row r="62" spans="2:3" x14ac:dyDescent="0.35">
      <c r="B62">
        <v>61</v>
      </c>
      <c r="C62">
        <v>7</v>
      </c>
    </row>
    <row r="63" spans="2:3" x14ac:dyDescent="0.35">
      <c r="B63">
        <v>62</v>
      </c>
      <c r="C63">
        <v>3</v>
      </c>
    </row>
    <row r="64" spans="2:3" x14ac:dyDescent="0.35">
      <c r="B64">
        <v>63</v>
      </c>
      <c r="C64">
        <v>4</v>
      </c>
    </row>
    <row r="65" spans="2:3" x14ac:dyDescent="0.35">
      <c r="B65">
        <v>64</v>
      </c>
      <c r="C65">
        <v>7</v>
      </c>
    </row>
    <row r="66" spans="2:3" x14ac:dyDescent="0.35">
      <c r="B66">
        <v>65</v>
      </c>
      <c r="C66">
        <v>4</v>
      </c>
    </row>
    <row r="67" spans="2:3" x14ac:dyDescent="0.35">
      <c r="B67">
        <v>66</v>
      </c>
      <c r="C67">
        <v>3</v>
      </c>
    </row>
    <row r="68" spans="2:3" x14ac:dyDescent="0.35">
      <c r="B68">
        <v>67</v>
      </c>
      <c r="C68">
        <v>0</v>
      </c>
    </row>
    <row r="69" spans="2:3" x14ac:dyDescent="0.35">
      <c r="B69">
        <v>68</v>
      </c>
      <c r="C69">
        <v>1</v>
      </c>
    </row>
    <row r="70" spans="2:3" x14ac:dyDescent="0.35">
      <c r="B70">
        <v>69</v>
      </c>
      <c r="C70">
        <v>0</v>
      </c>
    </row>
    <row r="71" spans="2:3" x14ac:dyDescent="0.35">
      <c r="B71">
        <v>70</v>
      </c>
      <c r="C71">
        <v>5</v>
      </c>
    </row>
    <row r="72" spans="2:3" x14ac:dyDescent="0.35">
      <c r="B72">
        <v>71</v>
      </c>
      <c r="C72">
        <v>7</v>
      </c>
    </row>
    <row r="73" spans="2:3" x14ac:dyDescent="0.35">
      <c r="B73">
        <v>72</v>
      </c>
      <c r="C73">
        <v>1</v>
      </c>
    </row>
    <row r="74" spans="2:3" x14ac:dyDescent="0.35">
      <c r="B74">
        <v>73</v>
      </c>
      <c r="C74">
        <v>5</v>
      </c>
    </row>
    <row r="75" spans="2:3" x14ac:dyDescent="0.35">
      <c r="B75">
        <v>74</v>
      </c>
      <c r="C75">
        <v>6</v>
      </c>
    </row>
    <row r="76" spans="2:3" x14ac:dyDescent="0.35">
      <c r="B76">
        <v>75</v>
      </c>
      <c r="C76">
        <v>8</v>
      </c>
    </row>
    <row r="77" spans="2:3" x14ac:dyDescent="0.35">
      <c r="B77">
        <v>76</v>
      </c>
      <c r="C77">
        <v>7</v>
      </c>
    </row>
    <row r="78" spans="2:3" x14ac:dyDescent="0.35">
      <c r="B78">
        <v>77</v>
      </c>
      <c r="C78">
        <v>8</v>
      </c>
    </row>
    <row r="79" spans="2:3" x14ac:dyDescent="0.35">
      <c r="B79">
        <v>78</v>
      </c>
      <c r="C79">
        <v>5</v>
      </c>
    </row>
    <row r="80" spans="2:3" x14ac:dyDescent="0.35">
      <c r="B80">
        <v>79</v>
      </c>
      <c r="C80">
        <v>3</v>
      </c>
    </row>
    <row r="81" spans="2:3" x14ac:dyDescent="0.35">
      <c r="B81">
        <v>80</v>
      </c>
      <c r="C81">
        <v>11</v>
      </c>
    </row>
    <row r="82" spans="2:3" x14ac:dyDescent="0.35">
      <c r="B82">
        <v>81</v>
      </c>
      <c r="C82">
        <v>15</v>
      </c>
    </row>
    <row r="83" spans="2:3" x14ac:dyDescent="0.35">
      <c r="B83">
        <v>82</v>
      </c>
      <c r="C83">
        <v>7</v>
      </c>
    </row>
    <row r="84" spans="2:3" x14ac:dyDescent="0.35">
      <c r="B84">
        <v>83</v>
      </c>
      <c r="C84">
        <v>5</v>
      </c>
    </row>
    <row r="85" spans="2:3" x14ac:dyDescent="0.35">
      <c r="B85">
        <v>84</v>
      </c>
      <c r="C85">
        <v>4</v>
      </c>
    </row>
    <row r="86" spans="2:3" x14ac:dyDescent="0.35">
      <c r="B86">
        <v>85</v>
      </c>
      <c r="C86">
        <v>0</v>
      </c>
    </row>
    <row r="87" spans="2:3" x14ac:dyDescent="0.35">
      <c r="B87">
        <v>86</v>
      </c>
      <c r="C87">
        <v>3</v>
      </c>
    </row>
    <row r="88" spans="2:3" x14ac:dyDescent="0.35">
      <c r="B88">
        <v>87</v>
      </c>
      <c r="C88">
        <v>4</v>
      </c>
    </row>
    <row r="89" spans="2:3" x14ac:dyDescent="0.35">
      <c r="B89">
        <v>88</v>
      </c>
      <c r="C89">
        <v>7</v>
      </c>
    </row>
    <row r="90" spans="2:3" x14ac:dyDescent="0.35">
      <c r="B90">
        <v>89</v>
      </c>
      <c r="C90">
        <v>5</v>
      </c>
    </row>
    <row r="91" spans="2:3" x14ac:dyDescent="0.35">
      <c r="B91">
        <v>90</v>
      </c>
      <c r="C91">
        <v>0</v>
      </c>
    </row>
    <row r="92" spans="2:3" x14ac:dyDescent="0.35">
      <c r="B92">
        <v>91</v>
      </c>
      <c r="C92">
        <v>0</v>
      </c>
    </row>
    <row r="93" spans="2:3" x14ac:dyDescent="0.35">
      <c r="B93">
        <v>92</v>
      </c>
      <c r="C93">
        <v>7</v>
      </c>
    </row>
    <row r="94" spans="2:3" x14ac:dyDescent="0.35">
      <c r="B94">
        <v>93</v>
      </c>
      <c r="C94">
        <v>5</v>
      </c>
    </row>
    <row r="95" spans="2:3" x14ac:dyDescent="0.35">
      <c r="B95">
        <v>94</v>
      </c>
      <c r="C95">
        <v>7</v>
      </c>
    </row>
    <row r="96" spans="2:3" x14ac:dyDescent="0.35">
      <c r="B96">
        <v>95</v>
      </c>
      <c r="C96">
        <v>2</v>
      </c>
    </row>
    <row r="97" spans="2:3" x14ac:dyDescent="0.35">
      <c r="B97">
        <v>96</v>
      </c>
      <c r="C97">
        <v>5</v>
      </c>
    </row>
    <row r="98" spans="2:3" x14ac:dyDescent="0.35">
      <c r="B98">
        <v>97</v>
      </c>
      <c r="C98">
        <v>3</v>
      </c>
    </row>
    <row r="99" spans="2:3" x14ac:dyDescent="0.35">
      <c r="B99">
        <v>98</v>
      </c>
      <c r="C99">
        <v>3</v>
      </c>
    </row>
    <row r="100" spans="2:3" x14ac:dyDescent="0.35">
      <c r="B100">
        <v>99</v>
      </c>
      <c r="C100">
        <v>4</v>
      </c>
    </row>
    <row r="101" spans="2:3" x14ac:dyDescent="0.35">
      <c r="B101">
        <v>100</v>
      </c>
      <c r="C101">
        <v>7</v>
      </c>
    </row>
    <row r="102" spans="2:3" x14ac:dyDescent="0.35">
      <c r="B102">
        <v>101</v>
      </c>
      <c r="C102">
        <v>3</v>
      </c>
    </row>
    <row r="103" spans="2:3" x14ac:dyDescent="0.35">
      <c r="B103">
        <v>102</v>
      </c>
      <c r="C103">
        <v>3</v>
      </c>
    </row>
    <row r="104" spans="2:3" x14ac:dyDescent="0.35">
      <c r="B104">
        <v>103</v>
      </c>
      <c r="C104">
        <v>3</v>
      </c>
    </row>
    <row r="105" spans="2:3" x14ac:dyDescent="0.35">
      <c r="B105">
        <v>104</v>
      </c>
      <c r="C105">
        <v>0</v>
      </c>
    </row>
    <row r="106" spans="2:3" x14ac:dyDescent="0.35">
      <c r="B106">
        <v>105</v>
      </c>
      <c r="C106">
        <v>2</v>
      </c>
    </row>
    <row r="107" spans="2:3" x14ac:dyDescent="0.35">
      <c r="B107">
        <v>106</v>
      </c>
      <c r="C107">
        <v>0</v>
      </c>
    </row>
    <row r="108" spans="2:3" x14ac:dyDescent="0.35">
      <c r="B108">
        <v>107</v>
      </c>
      <c r="C108">
        <v>0</v>
      </c>
    </row>
    <row r="109" spans="2:3" x14ac:dyDescent="0.35">
      <c r="B109">
        <v>108</v>
      </c>
      <c r="C109">
        <v>6</v>
      </c>
    </row>
    <row r="110" spans="2:3" x14ac:dyDescent="0.35">
      <c r="B110">
        <v>109</v>
      </c>
      <c r="C110">
        <v>4</v>
      </c>
    </row>
    <row r="111" spans="2:3" x14ac:dyDescent="0.35">
      <c r="B111">
        <v>110</v>
      </c>
      <c r="C111">
        <v>0</v>
      </c>
    </row>
    <row r="112" spans="2:3" x14ac:dyDescent="0.35">
      <c r="B112">
        <v>111</v>
      </c>
      <c r="C112">
        <v>4</v>
      </c>
    </row>
    <row r="113" spans="2:3" x14ac:dyDescent="0.35">
      <c r="B113">
        <v>112</v>
      </c>
      <c r="C113">
        <v>4</v>
      </c>
    </row>
    <row r="114" spans="2:3" x14ac:dyDescent="0.35">
      <c r="B114">
        <v>113</v>
      </c>
      <c r="C114">
        <v>4</v>
      </c>
    </row>
    <row r="115" spans="2:3" x14ac:dyDescent="0.35">
      <c r="B115">
        <v>114</v>
      </c>
      <c r="C115">
        <v>2</v>
      </c>
    </row>
    <row r="116" spans="2:3" x14ac:dyDescent="0.35">
      <c r="B116">
        <v>115</v>
      </c>
      <c r="C116">
        <v>5</v>
      </c>
    </row>
    <row r="117" spans="2:3" x14ac:dyDescent="0.35">
      <c r="B117">
        <v>116</v>
      </c>
      <c r="C117">
        <v>0</v>
      </c>
    </row>
    <row r="118" spans="2:3" x14ac:dyDescent="0.35">
      <c r="B118">
        <v>117</v>
      </c>
      <c r="C118">
        <v>0</v>
      </c>
    </row>
    <row r="119" spans="2:3" x14ac:dyDescent="0.35">
      <c r="B119">
        <v>118</v>
      </c>
      <c r="C119">
        <v>5</v>
      </c>
    </row>
    <row r="120" spans="2:3" x14ac:dyDescent="0.35">
      <c r="B120">
        <v>119</v>
      </c>
      <c r="C120">
        <v>7</v>
      </c>
    </row>
    <row r="121" spans="2:3" x14ac:dyDescent="0.35">
      <c r="B121">
        <v>120</v>
      </c>
      <c r="C121">
        <v>2</v>
      </c>
    </row>
    <row r="122" spans="2:3" x14ac:dyDescent="0.35">
      <c r="B122">
        <v>121</v>
      </c>
      <c r="C122">
        <v>7</v>
      </c>
    </row>
    <row r="123" spans="2:3" x14ac:dyDescent="0.35">
      <c r="B123">
        <v>122</v>
      </c>
      <c r="C123">
        <v>4</v>
      </c>
    </row>
    <row r="124" spans="2:3" x14ac:dyDescent="0.35">
      <c r="B124">
        <v>123</v>
      </c>
      <c r="C124">
        <v>0</v>
      </c>
    </row>
    <row r="125" spans="2:3" x14ac:dyDescent="0.35">
      <c r="B125">
        <v>124</v>
      </c>
      <c r="C125">
        <v>13</v>
      </c>
    </row>
    <row r="126" spans="2:3" x14ac:dyDescent="0.35">
      <c r="B126">
        <v>125</v>
      </c>
      <c r="C126">
        <v>9</v>
      </c>
    </row>
    <row r="127" spans="2:3" x14ac:dyDescent="0.35">
      <c r="B127">
        <v>126</v>
      </c>
      <c r="C127">
        <v>5</v>
      </c>
    </row>
    <row r="128" spans="2:3" x14ac:dyDescent="0.35">
      <c r="B128">
        <v>127</v>
      </c>
      <c r="C128">
        <v>0</v>
      </c>
    </row>
    <row r="129" spans="2:3" x14ac:dyDescent="0.35">
      <c r="B129">
        <v>128</v>
      </c>
      <c r="C129">
        <v>5</v>
      </c>
    </row>
    <row r="130" spans="2:3" x14ac:dyDescent="0.35">
      <c r="B130">
        <v>129</v>
      </c>
      <c r="C130">
        <v>6</v>
      </c>
    </row>
    <row r="131" spans="2:3" x14ac:dyDescent="0.35">
      <c r="B131">
        <v>130</v>
      </c>
      <c r="C131">
        <v>2</v>
      </c>
    </row>
    <row r="132" spans="2:3" x14ac:dyDescent="0.35">
      <c r="B132">
        <v>131</v>
      </c>
      <c r="C132">
        <v>4</v>
      </c>
    </row>
    <row r="133" spans="2:3" x14ac:dyDescent="0.35">
      <c r="B133">
        <v>132</v>
      </c>
      <c r="C133">
        <v>1</v>
      </c>
    </row>
    <row r="134" spans="2:3" x14ac:dyDescent="0.35">
      <c r="B134">
        <v>133</v>
      </c>
      <c r="C134">
        <v>12</v>
      </c>
    </row>
    <row r="135" spans="2:3" x14ac:dyDescent="0.35">
      <c r="B135">
        <v>134</v>
      </c>
      <c r="C135">
        <v>4</v>
      </c>
    </row>
    <row r="136" spans="2:3" x14ac:dyDescent="0.35">
      <c r="B136">
        <v>135</v>
      </c>
      <c r="C136">
        <v>4</v>
      </c>
    </row>
    <row r="137" spans="2:3" x14ac:dyDescent="0.35">
      <c r="B137">
        <v>136</v>
      </c>
      <c r="C137">
        <v>7</v>
      </c>
    </row>
    <row r="138" spans="2:3" x14ac:dyDescent="0.35">
      <c r="B138">
        <v>137</v>
      </c>
      <c r="C138">
        <v>3</v>
      </c>
    </row>
    <row r="139" spans="2:3" x14ac:dyDescent="0.35">
      <c r="B139">
        <v>138</v>
      </c>
      <c r="C139">
        <v>4</v>
      </c>
    </row>
    <row r="140" spans="2:3" x14ac:dyDescent="0.35">
      <c r="B140">
        <v>139</v>
      </c>
      <c r="C140">
        <v>4</v>
      </c>
    </row>
    <row r="141" spans="2:3" x14ac:dyDescent="0.35">
      <c r="B141">
        <v>140</v>
      </c>
      <c r="C141">
        <v>5</v>
      </c>
    </row>
    <row r="142" spans="2:3" x14ac:dyDescent="0.35">
      <c r="B142">
        <v>141</v>
      </c>
      <c r="C142">
        <v>2</v>
      </c>
    </row>
    <row r="143" spans="2:3" x14ac:dyDescent="0.35">
      <c r="B143">
        <v>142</v>
      </c>
      <c r="C143">
        <v>5</v>
      </c>
    </row>
    <row r="144" spans="2:3" x14ac:dyDescent="0.35">
      <c r="B144">
        <v>143</v>
      </c>
      <c r="C144">
        <v>3</v>
      </c>
    </row>
    <row r="145" spans="2:3" x14ac:dyDescent="0.35">
      <c r="B145">
        <v>144</v>
      </c>
      <c r="C145">
        <v>2</v>
      </c>
    </row>
    <row r="146" spans="2:3" x14ac:dyDescent="0.35">
      <c r="B146">
        <v>145</v>
      </c>
      <c r="C146">
        <v>5</v>
      </c>
    </row>
    <row r="147" spans="2:3" x14ac:dyDescent="0.35">
      <c r="B147">
        <v>146</v>
      </c>
      <c r="C147">
        <v>8</v>
      </c>
    </row>
    <row r="148" spans="2:3" x14ac:dyDescent="0.35">
      <c r="B148">
        <v>147</v>
      </c>
      <c r="C148">
        <v>0</v>
      </c>
    </row>
    <row r="149" spans="2:3" x14ac:dyDescent="0.35">
      <c r="B149">
        <v>148</v>
      </c>
      <c r="C149">
        <v>6</v>
      </c>
    </row>
    <row r="150" spans="2:3" x14ac:dyDescent="0.35">
      <c r="B150">
        <v>149</v>
      </c>
      <c r="C150">
        <v>1</v>
      </c>
    </row>
    <row r="151" spans="2:3" x14ac:dyDescent="0.35">
      <c r="B151">
        <v>150</v>
      </c>
      <c r="C151">
        <v>11</v>
      </c>
    </row>
    <row r="152" spans="2:3" x14ac:dyDescent="0.35">
      <c r="B152">
        <v>151</v>
      </c>
      <c r="C152">
        <v>2</v>
      </c>
    </row>
    <row r="153" spans="2:3" x14ac:dyDescent="0.35">
      <c r="B153">
        <v>152</v>
      </c>
      <c r="C153">
        <v>2</v>
      </c>
    </row>
    <row r="154" spans="2:3" x14ac:dyDescent="0.35">
      <c r="B154">
        <v>153</v>
      </c>
      <c r="C154">
        <v>6</v>
      </c>
    </row>
    <row r="155" spans="2:3" x14ac:dyDescent="0.35">
      <c r="B155">
        <v>154</v>
      </c>
      <c r="C155">
        <v>4</v>
      </c>
    </row>
    <row r="156" spans="2:3" x14ac:dyDescent="0.35">
      <c r="B156">
        <v>155</v>
      </c>
      <c r="C156">
        <v>5</v>
      </c>
    </row>
    <row r="157" spans="2:3" x14ac:dyDescent="0.35">
      <c r="B157">
        <v>156</v>
      </c>
      <c r="C157">
        <v>2</v>
      </c>
    </row>
    <row r="158" spans="2:3" x14ac:dyDescent="0.35">
      <c r="B158">
        <v>157</v>
      </c>
      <c r="C158">
        <v>10</v>
      </c>
    </row>
    <row r="159" spans="2:3" x14ac:dyDescent="0.35">
      <c r="B159">
        <v>158</v>
      </c>
      <c r="C159">
        <v>2</v>
      </c>
    </row>
    <row r="160" spans="2:3" x14ac:dyDescent="0.35">
      <c r="B160">
        <v>159</v>
      </c>
      <c r="C160">
        <v>3</v>
      </c>
    </row>
    <row r="161" spans="2:3" x14ac:dyDescent="0.35">
      <c r="B161">
        <v>160</v>
      </c>
      <c r="C161">
        <v>2</v>
      </c>
    </row>
    <row r="162" spans="2:3" x14ac:dyDescent="0.35">
      <c r="B162">
        <v>161</v>
      </c>
      <c r="C162">
        <v>0</v>
      </c>
    </row>
    <row r="163" spans="2:3" x14ac:dyDescent="0.35">
      <c r="B163">
        <v>162</v>
      </c>
      <c r="C163">
        <v>6</v>
      </c>
    </row>
    <row r="164" spans="2:3" x14ac:dyDescent="0.35">
      <c r="B164">
        <v>163</v>
      </c>
      <c r="C164">
        <v>4</v>
      </c>
    </row>
    <row r="165" spans="2:3" x14ac:dyDescent="0.35">
      <c r="B165">
        <v>164</v>
      </c>
      <c r="C165">
        <v>3</v>
      </c>
    </row>
    <row r="166" spans="2:3" x14ac:dyDescent="0.35">
      <c r="B166">
        <v>165</v>
      </c>
      <c r="C166">
        <v>2</v>
      </c>
    </row>
    <row r="167" spans="2:3" x14ac:dyDescent="0.35">
      <c r="B167">
        <v>166</v>
      </c>
      <c r="C167">
        <v>1</v>
      </c>
    </row>
    <row r="168" spans="2:3" x14ac:dyDescent="0.35">
      <c r="B168">
        <v>167</v>
      </c>
      <c r="C168">
        <v>2</v>
      </c>
    </row>
    <row r="169" spans="2:3" x14ac:dyDescent="0.35">
      <c r="B169">
        <v>168</v>
      </c>
      <c r="C169">
        <v>12</v>
      </c>
    </row>
    <row r="170" spans="2:3" x14ac:dyDescent="0.35">
      <c r="B170">
        <v>169</v>
      </c>
      <c r="C170">
        <v>3</v>
      </c>
    </row>
    <row r="171" spans="2:3" x14ac:dyDescent="0.35">
      <c r="B171">
        <v>170</v>
      </c>
      <c r="C171" s="1">
        <v>0</v>
      </c>
    </row>
    <row r="172" spans="2:3" x14ac:dyDescent="0.35">
      <c r="B172">
        <v>171</v>
      </c>
      <c r="C172">
        <v>14</v>
      </c>
    </row>
    <row r="173" spans="2:3" x14ac:dyDescent="0.35">
      <c r="B173">
        <v>172</v>
      </c>
      <c r="C173">
        <v>0</v>
      </c>
    </row>
    <row r="174" spans="2:3" x14ac:dyDescent="0.35">
      <c r="B174">
        <v>173</v>
      </c>
      <c r="C174">
        <v>15</v>
      </c>
    </row>
    <row r="175" spans="2:3" x14ac:dyDescent="0.35">
      <c r="B175">
        <v>174</v>
      </c>
      <c r="C175">
        <v>2</v>
      </c>
    </row>
    <row r="176" spans="2:3" x14ac:dyDescent="0.35">
      <c r="B176">
        <v>175</v>
      </c>
      <c r="C176">
        <v>16</v>
      </c>
    </row>
    <row r="177" spans="2:3" x14ac:dyDescent="0.35">
      <c r="B177">
        <v>176</v>
      </c>
      <c r="C177">
        <v>8</v>
      </c>
    </row>
    <row r="178" spans="2:3" x14ac:dyDescent="0.35">
      <c r="B178">
        <v>177</v>
      </c>
      <c r="C178">
        <v>5</v>
      </c>
    </row>
    <row r="179" spans="2:3" x14ac:dyDescent="0.35">
      <c r="B179">
        <v>178</v>
      </c>
      <c r="C179">
        <v>6</v>
      </c>
    </row>
    <row r="180" spans="2:3" x14ac:dyDescent="0.35">
      <c r="B180">
        <v>179</v>
      </c>
      <c r="C180">
        <v>9</v>
      </c>
    </row>
    <row r="181" spans="2:3" x14ac:dyDescent="0.35">
      <c r="B181">
        <v>180</v>
      </c>
      <c r="C181">
        <v>5</v>
      </c>
    </row>
    <row r="182" spans="2:3" x14ac:dyDescent="0.35">
      <c r="B182">
        <v>181</v>
      </c>
      <c r="C182">
        <v>4</v>
      </c>
    </row>
    <row r="183" spans="2:3" x14ac:dyDescent="0.35">
      <c r="B183">
        <v>182</v>
      </c>
      <c r="C183">
        <v>9</v>
      </c>
    </row>
    <row r="184" spans="2:3" x14ac:dyDescent="0.35">
      <c r="B184">
        <v>183</v>
      </c>
      <c r="C184">
        <v>3</v>
      </c>
    </row>
    <row r="185" spans="2:3" x14ac:dyDescent="0.35">
      <c r="B185">
        <v>184</v>
      </c>
      <c r="C185">
        <v>8</v>
      </c>
    </row>
    <row r="186" spans="2:3" x14ac:dyDescent="0.35">
      <c r="B186">
        <v>185</v>
      </c>
      <c r="C186">
        <v>2</v>
      </c>
    </row>
    <row r="187" spans="2:3" x14ac:dyDescent="0.35">
      <c r="B187">
        <v>186</v>
      </c>
      <c r="C187">
        <v>5</v>
      </c>
    </row>
    <row r="188" spans="2:3" x14ac:dyDescent="0.35">
      <c r="B188">
        <v>187</v>
      </c>
      <c r="C188">
        <v>1</v>
      </c>
    </row>
    <row r="189" spans="2:3" x14ac:dyDescent="0.35">
      <c r="B189">
        <v>188</v>
      </c>
      <c r="C189">
        <v>3</v>
      </c>
    </row>
    <row r="190" spans="2:3" x14ac:dyDescent="0.35">
      <c r="B190">
        <v>189</v>
      </c>
      <c r="C190">
        <v>2</v>
      </c>
    </row>
    <row r="191" spans="2:3" x14ac:dyDescent="0.35">
      <c r="B191">
        <v>190</v>
      </c>
      <c r="C191">
        <v>5</v>
      </c>
    </row>
    <row r="192" spans="2:3" x14ac:dyDescent="0.35">
      <c r="B192">
        <v>191</v>
      </c>
      <c r="C192">
        <v>1</v>
      </c>
    </row>
    <row r="193" spans="2:3" x14ac:dyDescent="0.35">
      <c r="B193">
        <v>192</v>
      </c>
      <c r="C193">
        <v>7</v>
      </c>
    </row>
    <row r="194" spans="2:3" x14ac:dyDescent="0.35">
      <c r="B194">
        <v>193</v>
      </c>
      <c r="C194">
        <v>5</v>
      </c>
    </row>
    <row r="195" spans="2:3" x14ac:dyDescent="0.35">
      <c r="B195">
        <v>194</v>
      </c>
      <c r="C195">
        <v>8</v>
      </c>
    </row>
    <row r="196" spans="2:3" x14ac:dyDescent="0.35">
      <c r="B196">
        <v>195</v>
      </c>
      <c r="C196">
        <v>5</v>
      </c>
    </row>
    <row r="197" spans="2:3" x14ac:dyDescent="0.35">
      <c r="B197">
        <v>196</v>
      </c>
      <c r="C197">
        <v>0</v>
      </c>
    </row>
    <row r="198" spans="2:3" x14ac:dyDescent="0.35">
      <c r="B198">
        <v>197</v>
      </c>
      <c r="C198">
        <v>2</v>
      </c>
    </row>
    <row r="199" spans="2:3" x14ac:dyDescent="0.35">
      <c r="B199">
        <v>198</v>
      </c>
      <c r="C199">
        <v>8</v>
      </c>
    </row>
    <row r="200" spans="2:3" x14ac:dyDescent="0.35">
      <c r="B200">
        <v>199</v>
      </c>
      <c r="C200">
        <v>8</v>
      </c>
    </row>
    <row r="201" spans="2:3" x14ac:dyDescent="0.35">
      <c r="B201">
        <v>200</v>
      </c>
      <c r="C201">
        <v>0</v>
      </c>
    </row>
  </sheetData>
  <mergeCells count="4">
    <mergeCell ref="O15:O16"/>
    <mergeCell ref="F25:N25"/>
    <mergeCell ref="M14:N14"/>
    <mergeCell ref="M15:N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G13" sqref="G13"/>
    </sheetView>
  </sheetViews>
  <sheetFormatPr baseColWidth="10" defaultRowHeight="15.5" x14ac:dyDescent="0.35"/>
  <sheetData>
    <row r="1" spans="1:2" x14ac:dyDescent="0.35">
      <c r="A1" s="23" t="s">
        <v>8</v>
      </c>
      <c r="B1" s="23" t="s">
        <v>34</v>
      </c>
    </row>
    <row r="2" spans="1:2" x14ac:dyDescent="0.35">
      <c r="A2" s="21" t="s">
        <v>35</v>
      </c>
      <c r="B2" s="22">
        <v>36</v>
      </c>
    </row>
    <row r="3" spans="1:2" x14ac:dyDescent="0.35">
      <c r="A3" s="21" t="s">
        <v>36</v>
      </c>
      <c r="B3" s="22">
        <v>45</v>
      </c>
    </row>
    <row r="4" spans="1:2" x14ac:dyDescent="0.35">
      <c r="A4" s="21" t="s">
        <v>37</v>
      </c>
      <c r="B4" s="22">
        <v>59</v>
      </c>
    </row>
    <row r="5" spans="1:2" x14ac:dyDescent="0.35">
      <c r="A5" s="21" t="s">
        <v>38</v>
      </c>
      <c r="B5" s="22">
        <v>27</v>
      </c>
    </row>
    <row r="6" spans="1:2" x14ac:dyDescent="0.35">
      <c r="A6" s="21" t="s">
        <v>39</v>
      </c>
      <c r="B6" s="22">
        <v>15</v>
      </c>
    </row>
    <row r="7" spans="1:2" x14ac:dyDescent="0.35">
      <c r="A7" s="21" t="s">
        <v>40</v>
      </c>
      <c r="B7" s="22">
        <v>6</v>
      </c>
    </row>
    <row r="8" spans="1:2" x14ac:dyDescent="0.35">
      <c r="A8" s="21" t="s">
        <v>41</v>
      </c>
      <c r="B8" s="22">
        <v>8</v>
      </c>
    </row>
    <row r="9" spans="1:2" x14ac:dyDescent="0.35">
      <c r="A9" s="21" t="s">
        <v>42</v>
      </c>
      <c r="B9" s="22">
        <v>3</v>
      </c>
    </row>
    <row r="10" spans="1:2" x14ac:dyDescent="0.35">
      <c r="A10" s="21" t="s">
        <v>43</v>
      </c>
      <c r="B10" s="22">
        <v>1</v>
      </c>
    </row>
  </sheetData>
  <sortState ref="A2:A10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J8" sqref="J8"/>
    </sheetView>
  </sheetViews>
  <sheetFormatPr baseColWidth="10" defaultRowHeight="15.5" x14ac:dyDescent="0.35"/>
  <cols>
    <col min="1" max="1" width="14.5" bestFit="1" customWidth="1"/>
    <col min="2" max="2" width="19" bestFit="1" customWidth="1"/>
  </cols>
  <sheetData>
    <row r="1" spans="1:2" x14ac:dyDescent="0.35">
      <c r="A1" s="23"/>
      <c r="B1" s="23"/>
    </row>
    <row r="2" spans="1:2" x14ac:dyDescent="0.35">
      <c r="A2" s="25" t="s">
        <v>45</v>
      </c>
      <c r="B2" s="26" t="s">
        <v>46</v>
      </c>
    </row>
    <row r="3" spans="1:2" x14ac:dyDescent="0.35">
      <c r="A3" s="27">
        <v>1</v>
      </c>
      <c r="B3" s="27">
        <f t="array" ref="B3:B18">FREQUENCY('Datos Poisson'!C2:C201,A3:A18)</f>
        <v>36</v>
      </c>
    </row>
    <row r="4" spans="1:2" x14ac:dyDescent="0.35">
      <c r="A4" s="27">
        <v>2</v>
      </c>
      <c r="B4" s="27">
        <v>25</v>
      </c>
    </row>
    <row r="5" spans="1:2" x14ac:dyDescent="0.35">
      <c r="A5" s="27">
        <v>3</v>
      </c>
      <c r="B5" s="27">
        <v>20</v>
      </c>
    </row>
    <row r="6" spans="1:2" x14ac:dyDescent="0.35">
      <c r="A6" s="27">
        <v>4</v>
      </c>
      <c r="B6" s="27">
        <v>32</v>
      </c>
    </row>
    <row r="7" spans="1:2" x14ac:dyDescent="0.35">
      <c r="A7" s="27">
        <v>5</v>
      </c>
      <c r="B7" s="27">
        <v>27</v>
      </c>
    </row>
    <row r="8" spans="1:2" x14ac:dyDescent="0.35">
      <c r="A8" s="27">
        <v>6</v>
      </c>
      <c r="B8" s="27">
        <v>13</v>
      </c>
    </row>
    <row r="9" spans="1:2" x14ac:dyDescent="0.35">
      <c r="A9" s="27">
        <v>7</v>
      </c>
      <c r="B9" s="27">
        <v>14</v>
      </c>
    </row>
    <row r="10" spans="1:2" x14ac:dyDescent="0.35">
      <c r="A10" s="27">
        <v>8</v>
      </c>
      <c r="B10" s="27">
        <v>9</v>
      </c>
    </row>
    <row r="11" spans="1:2" x14ac:dyDescent="0.35">
      <c r="A11" s="27">
        <v>9</v>
      </c>
      <c r="B11" s="27">
        <v>6</v>
      </c>
    </row>
    <row r="12" spans="1:2" x14ac:dyDescent="0.35">
      <c r="A12" s="27">
        <v>10</v>
      </c>
      <c r="B12" s="27">
        <v>4</v>
      </c>
    </row>
    <row r="13" spans="1:2" x14ac:dyDescent="0.35">
      <c r="A13" s="27">
        <v>11</v>
      </c>
      <c r="B13" s="27">
        <v>2</v>
      </c>
    </row>
    <row r="14" spans="1:2" x14ac:dyDescent="0.35">
      <c r="A14" s="27">
        <v>12</v>
      </c>
      <c r="B14" s="27">
        <v>5</v>
      </c>
    </row>
    <row r="15" spans="1:2" x14ac:dyDescent="0.35">
      <c r="A15" s="27">
        <v>13</v>
      </c>
      <c r="B15" s="27">
        <v>3</v>
      </c>
    </row>
    <row r="16" spans="1:2" x14ac:dyDescent="0.35">
      <c r="A16" s="27">
        <v>14</v>
      </c>
      <c r="B16" s="27">
        <v>1</v>
      </c>
    </row>
    <row r="17" spans="1:2" x14ac:dyDescent="0.35">
      <c r="A17" s="27">
        <v>15</v>
      </c>
      <c r="B17" s="27">
        <v>2</v>
      </c>
    </row>
    <row r="18" spans="1:2" x14ac:dyDescent="0.35">
      <c r="A18" s="27">
        <v>16</v>
      </c>
      <c r="B18" s="27">
        <v>1</v>
      </c>
    </row>
  </sheetData>
  <sortState ref="A2:A6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Datos Exponencial</vt:lpstr>
      <vt:lpstr>Exponencial</vt:lpstr>
      <vt:lpstr>Datos Poisson</vt:lpstr>
      <vt:lpstr>poissonHisto1</vt:lpstr>
      <vt:lpstr>Grafico Poisson</vt:lpstr>
      <vt:lpstr>LambdaExponencial</vt:lpstr>
      <vt:lpstr>LambdaPoisson</vt:lpstr>
      <vt:lpstr>MediaExponencial</vt:lpstr>
      <vt:lpstr>NExponencial</vt:lpstr>
      <vt:lpstr>NPoisson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Maca</cp:lastModifiedBy>
  <dcterms:created xsi:type="dcterms:W3CDTF">2017-04-14T22:12:43Z</dcterms:created>
  <dcterms:modified xsi:type="dcterms:W3CDTF">2018-05-29T04:16:57Z</dcterms:modified>
</cp:coreProperties>
</file>