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65"/>
  </bookViews>
  <sheets>
    <sheet name="Лист1" sheetId="1" r:id="rId1"/>
  </sheets>
  <definedNames>
    <definedName name="_xlnm.Print_Area" localSheetId="0">Лист1!$B$4:$F$131</definedName>
  </definedNames>
  <calcPr calcId="162913"/>
</workbook>
</file>

<file path=xl/calcChain.xml><?xml version="1.0" encoding="utf-8"?>
<calcChain xmlns="http://schemas.openxmlformats.org/spreadsheetml/2006/main">
  <c r="D7" i="1" l="1"/>
  <c r="D89" i="1" l="1"/>
  <c r="D102" i="1"/>
  <c r="D101" i="1"/>
  <c r="D74" i="1"/>
  <c r="F74" i="1" s="1"/>
  <c r="D79" i="1"/>
  <c r="D80" i="1"/>
  <c r="F80" i="1" s="1"/>
  <c r="D81" i="1"/>
  <c r="F81" i="1" s="1"/>
  <c r="D78" i="1"/>
  <c r="F78" i="1" s="1"/>
  <c r="D77" i="1"/>
  <c r="F77" i="1" s="1"/>
  <c r="D76" i="1"/>
  <c r="F76" i="1" s="1"/>
  <c r="F84" i="1"/>
  <c r="F83" i="1"/>
  <c r="F79" i="1"/>
  <c r="F67" i="1"/>
  <c r="F66" i="1"/>
  <c r="F65" i="1"/>
  <c r="D62" i="1"/>
  <c r="D63" i="1"/>
  <c r="D64" i="1"/>
  <c r="D61" i="1"/>
  <c r="D60" i="1"/>
  <c r="D59" i="1"/>
  <c r="F70" i="1"/>
  <c r="F69" i="1"/>
  <c r="F64" i="1"/>
  <c r="F63" i="1"/>
  <c r="F62" i="1"/>
  <c r="F61" i="1"/>
  <c r="F60" i="1"/>
  <c r="F59" i="1"/>
  <c r="F57" i="1"/>
  <c r="D46" i="1"/>
  <c r="D45" i="1"/>
  <c r="D47" i="1"/>
  <c r="F47" i="1" s="1"/>
  <c r="D48" i="1"/>
  <c r="F48" i="1" s="1"/>
  <c r="D49" i="1"/>
  <c r="F49" i="1" s="1"/>
  <c r="D50" i="1"/>
  <c r="F50" i="1" s="1"/>
  <c r="F53" i="1"/>
  <c r="F52" i="1"/>
  <c r="F46" i="1"/>
  <c r="F45" i="1"/>
  <c r="F43" i="1"/>
  <c r="D33" i="1"/>
  <c r="D32" i="1"/>
  <c r="D34" i="1"/>
  <c r="F34" i="1" s="1"/>
  <c r="D35" i="1"/>
  <c r="D36" i="1"/>
  <c r="F36" i="1" s="1"/>
  <c r="F35" i="1"/>
  <c r="D14" i="1"/>
  <c r="D13" i="1"/>
  <c r="F13" i="1" s="1"/>
  <c r="F30" i="1"/>
  <c r="F29" i="1"/>
  <c r="F28" i="1"/>
  <c r="F27" i="1"/>
  <c r="F26" i="1"/>
  <c r="F25" i="1"/>
  <c r="F39" i="1"/>
  <c r="F38" i="1"/>
  <c r="F33" i="1"/>
  <c r="F32" i="1"/>
  <c r="D15" i="1"/>
  <c r="F15" i="1" s="1"/>
  <c r="D16" i="1"/>
  <c r="F16" i="1" s="1"/>
  <c r="D17" i="1"/>
  <c r="F17" i="1" s="1"/>
  <c r="D18" i="1"/>
  <c r="F18" i="1" s="1"/>
  <c r="F21" i="1"/>
  <c r="F20" i="1"/>
  <c r="F14" i="1"/>
  <c r="F11" i="1"/>
  <c r="F85" i="1" l="1"/>
  <c r="F71" i="1"/>
  <c r="F40" i="1"/>
  <c r="F54" i="1"/>
  <c r="F22" i="1"/>
  <c r="F88" i="1"/>
  <c r="F87" i="1"/>
  <c r="F7" i="1" l="1"/>
  <c r="F104" i="1" l="1"/>
  <c r="F108" i="1" l="1"/>
  <c r="F101" i="1" l="1"/>
  <c r="F114" i="1" l="1"/>
  <c r="F111" i="1" l="1"/>
  <c r="F91" i="1" l="1"/>
  <c r="F92" i="1" l="1"/>
  <c r="F98" i="1"/>
  <c r="F97" i="1"/>
  <c r="F96" i="1"/>
  <c r="F115" i="1"/>
  <c r="F110" i="1"/>
  <c r="F109" i="1"/>
  <c r="F107" i="1"/>
  <c r="F106" i="1"/>
  <c r="F105" i="1"/>
  <c r="F103" i="1"/>
  <c r="F102" i="1"/>
  <c r="F112" i="1" s="1"/>
  <c r="F95" i="1"/>
  <c r="F94" i="1"/>
  <c r="F93" i="1"/>
  <c r="F90" i="1"/>
  <c r="F116" i="1" l="1"/>
  <c r="F89" i="1"/>
  <c r="F99" i="1" s="1"/>
  <c r="F8" i="1" l="1"/>
  <c r="F117" i="1" s="1"/>
  <c r="F118" i="1" l="1"/>
  <c r="F119" i="1" l="1"/>
  <c r="F120" i="1"/>
  <c r="F121" i="1" l="1"/>
</calcChain>
</file>

<file path=xl/sharedStrings.xml><?xml version="1.0" encoding="utf-8"?>
<sst xmlns="http://schemas.openxmlformats.org/spreadsheetml/2006/main" count="201" uniqueCount="72">
  <si>
    <t xml:space="preserve">Наименование работ                                             </t>
  </si>
  <si>
    <t>Ед. изм.</t>
  </si>
  <si>
    <t xml:space="preserve">К-во    </t>
  </si>
  <si>
    <t>Цена, грн</t>
  </si>
  <si>
    <t>Стоимость, грн</t>
  </si>
  <si>
    <t>шт</t>
  </si>
  <si>
    <t>м2</t>
  </si>
  <si>
    <t>Сумма по работам</t>
  </si>
  <si>
    <t>Монтажные работы</t>
  </si>
  <si>
    <t>м.п.</t>
  </si>
  <si>
    <t>Устройство полов</t>
  </si>
  <si>
    <t>Грунтовка пола перед стяжкой</t>
  </si>
  <si>
    <t>Грунтовка перед устройством плитки</t>
  </si>
  <si>
    <t>Затирка швов</t>
  </si>
  <si>
    <t>Устройство линолеума</t>
  </si>
  <si>
    <t>Устройство стен</t>
  </si>
  <si>
    <t>Грунтовка стен перед штукатуркой</t>
  </si>
  <si>
    <t>Грунтовка стен перед шпаклевкой</t>
  </si>
  <si>
    <t>Грунтовка стен перед покраской</t>
  </si>
  <si>
    <t>Покраска стен за 2 раза</t>
  </si>
  <si>
    <t>Грунтовка стен перед укладкой плитки</t>
  </si>
  <si>
    <t xml:space="preserve">Устройство кухонного фартука из керамической плитки  </t>
  </si>
  <si>
    <t>Устройство потолка</t>
  </si>
  <si>
    <t>Грунтовка потолка перед покраской</t>
  </si>
  <si>
    <t>Сантехнические работы</t>
  </si>
  <si>
    <t>точ</t>
  </si>
  <si>
    <t xml:space="preserve">Установка унитаза-компакта </t>
  </si>
  <si>
    <t>Установка умывальников</t>
  </si>
  <si>
    <t>Электромонтажные работы</t>
  </si>
  <si>
    <t>Монтаж фурнитуры</t>
  </si>
  <si>
    <t>Устройство выводов</t>
  </si>
  <si>
    <t>Прокладка кабеля</t>
  </si>
  <si>
    <t>Устройство распред.коробок</t>
  </si>
  <si>
    <t>Устройство полотенцесушителя электрического</t>
  </si>
  <si>
    <t>Прочие работы</t>
  </si>
  <si>
    <t>Порезка плитки под углом 45°</t>
  </si>
  <si>
    <t>Устройство отверстий в плитке</t>
  </si>
  <si>
    <t>Административные  расходы</t>
  </si>
  <si>
    <t xml:space="preserve">Итого работы, грн </t>
  </si>
  <si>
    <t>Примечание</t>
  </si>
  <si>
    <t>Установка душевой стойки</t>
  </si>
  <si>
    <t>Установка смесителя ванной</t>
  </si>
  <si>
    <t>Итого по работам</t>
  </si>
  <si>
    <t>Устройство гидроизоляции  обмазочной</t>
  </si>
  <si>
    <t>Водоэмульсионная окраска потолка за 2 раза</t>
  </si>
  <si>
    <t>Шпаклевка стен под покраску</t>
  </si>
  <si>
    <t>Монтаж посудомойки</t>
  </si>
  <si>
    <t>Монтаж стиральной машины</t>
  </si>
  <si>
    <t>Устройство автоматов</t>
  </si>
  <si>
    <t>Монтаж вентиляторов в ванной и с/у</t>
  </si>
  <si>
    <t>Установка щитка слаботочки</t>
  </si>
  <si>
    <t>Устройство покрытия стен из керамической плитки(цена зависит от типа плитки)</t>
  </si>
  <si>
    <t>Установка ванны (цена может менятся)</t>
  </si>
  <si>
    <t>Устройство покрытия пола из керамической плитки(цена может менятся взависимости от типа плитки)</t>
  </si>
  <si>
    <t>Монтаж мойки (делаем только вывод)</t>
  </si>
  <si>
    <t>Установка смесителя умывальника</t>
  </si>
  <si>
    <t>Устройство сантехточек (холодной воды и канализации)</t>
  </si>
  <si>
    <t>Устройство сантехточек (холодной и горячей воды, канализации)</t>
  </si>
  <si>
    <t>Устройство точечных светильников,  потолочных светильников, бра (цена может менятся)</t>
  </si>
  <si>
    <t>Устройство стяжки маячной (до 7 см)</t>
  </si>
  <si>
    <t>Амортизационные расходы</t>
  </si>
  <si>
    <t>Накладные расходы</t>
  </si>
  <si>
    <t>Маячная штукатурка стен (до 4 см)</t>
  </si>
  <si>
    <t>Штробление (кирпич, газоблок)</t>
  </si>
  <si>
    <t>Монтаж подрозетников (для розеток и выключателей) (кирпич)</t>
  </si>
  <si>
    <t>Замена уголков</t>
  </si>
  <si>
    <t>Коридор</t>
  </si>
  <si>
    <t>Санузел</t>
  </si>
  <si>
    <t>Спальня</t>
  </si>
  <si>
    <t>Кухня</t>
  </si>
  <si>
    <t>Балкон</t>
  </si>
  <si>
    <t xml:space="preserve"> Ориентировочная смета для Сергея, Гостомель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</si>
</sst>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u/>
      <sz val="10"/>
      <color indexed="12"/>
      <name val="Arial Cyr"/>
      <charset val="204"/>
    </font>
    <font>
      <sz val="12"/>
      <name val="Calibri"/>
      <family val="2"/>
      <charset val="204"/>
    </font>
    <font>
      <sz val="10"/>
      <name val="Helv"/>
    </font>
    <font>
      <b/>
      <sz val="12"/>
      <name val="Calibri"/>
      <family val="2"/>
      <charset val="204"/>
    </font>
    <font>
      <sz val="10"/>
      <name val="Arial Cyr"/>
    </font>
    <font>
      <sz val="11"/>
      <name val="Calibri"/>
      <family val="2"/>
      <charset val="204"/>
      <scheme val="minor"/>
    </font>
    <font>
      <u/>
      <sz val="10"/>
      <name val="Arial Cyr"/>
      <charset val="204"/>
    </font>
    <font>
      <sz val="11"/>
      <name val="Calibri"/>
      <family val="2"/>
      <charset val="204"/>
    </font>
    <font>
      <b/>
      <sz val="16"/>
      <name val="Calibri"/>
      <family val="2"/>
      <charset val="204"/>
    </font>
    <font>
      <i/>
      <sz val="11"/>
      <name val="Calibri"/>
      <family val="2"/>
      <charset val="204"/>
      <scheme val="minor"/>
    </font>
    <font>
      <i/>
      <sz val="11"/>
      <name val="Calibri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b/>
      <sz val="13"/>
      <name val="Arial"/>
      <family val="2"/>
      <charset val="204"/>
    </font>
    <font>
      <b/>
      <i/>
      <u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EEF3"/>
        <bgColor rgb="FF4F81BD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theme="4" tint="0.59999389629810485"/>
      </patternFill>
    </fill>
    <fill>
      <patternFill patternType="solid">
        <fgColor rgb="FFC5D9F1"/>
        <bgColor rgb="FFB8CCE4"/>
      </patternFill>
    </fill>
    <fill>
      <patternFill patternType="solid">
        <fgColor rgb="FF8DB4E3"/>
        <bgColor rgb="FFB8CCE4"/>
      </patternFill>
    </fill>
    <fill>
      <patternFill patternType="solid">
        <fgColor rgb="FF4F81BD"/>
        <bgColor rgb="FF4F81BD"/>
      </patternFill>
    </fill>
  </fills>
  <borders count="51">
    <border>
      <left/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medium">
        <color theme="4" tint="-0.249977111117893"/>
      </left>
      <right style="thin">
        <color theme="4" tint="-0.24994659260841701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4659260841701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4659260841701"/>
      </right>
      <top style="medium">
        <color theme="4" tint="-0.249977111117893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77111117893"/>
      </top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77111117893"/>
      </right>
      <top style="medium">
        <color theme="4" tint="-0.249977111117893"/>
      </top>
      <bottom style="thin">
        <color theme="4" tint="-0.24994659260841701"/>
      </bottom>
      <diagonal/>
    </border>
    <border>
      <left style="medium">
        <color theme="4" tint="-0.249977111117893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77111117893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77111117893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77111117893"/>
      </right>
      <top/>
      <bottom style="thin">
        <color theme="4" tint="-0.24994659260841701"/>
      </bottom>
      <diagonal/>
    </border>
    <border>
      <left style="medium">
        <color theme="4" tint="-0.249977111117893"/>
      </left>
      <right/>
      <top style="thin">
        <color theme="4" tint="-0.249977111117893"/>
      </top>
      <bottom/>
      <diagonal/>
    </border>
    <border>
      <left/>
      <right style="medium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/>
      <top style="thin">
        <color theme="4" tint="-0.24994659260841701"/>
      </top>
      <bottom style="medium">
        <color theme="4" tint="-0.249977111117893"/>
      </bottom>
      <diagonal/>
    </border>
    <border>
      <left/>
      <right/>
      <top style="thin">
        <color theme="4" tint="-0.24994659260841701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thin">
        <color theme="4" tint="-0.24994659260841701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medium">
        <color theme="4" tint="-0.249977111117893"/>
      </right>
      <top style="thin">
        <color theme="4" tint="-0.24994659260841701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thin">
        <color theme="4" tint="-0.24994659260841701"/>
      </bottom>
      <diagonal/>
    </border>
    <border>
      <left/>
      <right/>
      <top style="medium">
        <color theme="4" tint="-0.249977111117893"/>
      </top>
      <bottom style="thin">
        <color theme="4" tint="-0.24994659260841701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thin">
        <color theme="4" tint="-0.24994659260841701"/>
      </bottom>
      <diagonal/>
    </border>
    <border>
      <left style="medium">
        <color theme="4" tint="-0.249977111117893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medium">
        <color theme="4" tint="-0.249977111117893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77111117893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4659260841701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4659260841701"/>
      </right>
      <top style="medium">
        <color theme="4" tint="-0.249977111117893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77111117893"/>
      </top>
      <bottom/>
      <diagonal/>
    </border>
    <border>
      <left style="thin">
        <color theme="4" tint="-0.24994659260841701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/>
      </left>
      <right style="thin">
        <color theme="4" tint="-0.24994659260841701"/>
      </right>
      <top style="medium">
        <color theme="4"/>
      </top>
      <bottom style="medium">
        <color theme="4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/>
      </top>
      <bottom style="medium">
        <color theme="4"/>
      </bottom>
      <diagonal/>
    </border>
    <border>
      <left style="thin">
        <color theme="4" tint="-0.24994659260841701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 applyBorder="0"/>
  </cellStyleXfs>
  <cellXfs count="103">
    <xf numFmtId="0" fontId="0" fillId="0" borderId="0" xfId="0"/>
    <xf numFmtId="0" fontId="2" fillId="0" borderId="0" xfId="0" applyFont="1" applyBorder="1"/>
    <xf numFmtId="4" fontId="2" fillId="0" borderId="0" xfId="0" applyNumberFormat="1" applyFont="1" applyBorder="1"/>
    <xf numFmtId="0" fontId="4" fillId="3" borderId="5" xfId="0" applyFont="1" applyFill="1" applyBorder="1" applyAlignment="1">
      <alignment horizontal="center" vertical="center" wrapText="1"/>
    </xf>
    <xf numFmtId="4" fontId="4" fillId="3" borderId="6" xfId="0" applyNumberFormat="1" applyFont="1" applyFill="1" applyBorder="1" applyAlignment="1">
      <alignment horizontal="center" vertical="center" wrapText="1"/>
    </xf>
    <xf numFmtId="4" fontId="4" fillId="3" borderId="7" xfId="0" applyNumberFormat="1" applyFont="1" applyFill="1" applyBorder="1" applyAlignment="1">
      <alignment horizontal="center" vertical="center" wrapText="1"/>
    </xf>
    <xf numFmtId="0" fontId="6" fillId="0" borderId="23" xfId="3" applyFont="1" applyBorder="1" applyAlignment="1">
      <alignment wrapText="1"/>
    </xf>
    <xf numFmtId="10" fontId="6" fillId="0" borderId="24" xfId="3" applyNumberFormat="1" applyFont="1" applyBorder="1" applyAlignment="1">
      <alignment vertical="center"/>
    </xf>
    <xf numFmtId="4" fontId="6" fillId="0" borderId="24" xfId="4" applyNumberFormat="1" applyFont="1" applyBorder="1" applyAlignment="1">
      <alignment vertical="center"/>
    </xf>
    <xf numFmtId="9" fontId="6" fillId="0" borderId="24" xfId="1" applyFont="1" applyBorder="1" applyAlignment="1"/>
    <xf numFmtId="4" fontId="6" fillId="0" borderId="25" xfId="0" applyNumberFormat="1" applyFont="1" applyFill="1" applyBorder="1" applyAlignment="1" applyProtection="1"/>
    <xf numFmtId="0" fontId="6" fillId="0" borderId="26" xfId="3" applyFont="1" applyBorder="1" applyAlignment="1">
      <alignment wrapText="1"/>
    </xf>
    <xf numFmtId="10" fontId="6" fillId="0" borderId="27" xfId="3" applyNumberFormat="1" applyFont="1" applyBorder="1" applyAlignment="1">
      <alignment vertical="center"/>
    </xf>
    <xf numFmtId="4" fontId="6" fillId="0" borderId="27" xfId="4" applyNumberFormat="1" applyFont="1" applyBorder="1" applyAlignment="1">
      <alignment vertical="center"/>
    </xf>
    <xf numFmtId="9" fontId="6" fillId="0" borderId="27" xfId="1" applyFont="1" applyBorder="1" applyAlignment="1"/>
    <xf numFmtId="4" fontId="6" fillId="0" borderId="28" xfId="0" applyNumberFormat="1" applyFont="1" applyFill="1" applyBorder="1" applyAlignment="1" applyProtection="1"/>
    <xf numFmtId="0" fontId="8" fillId="0" borderId="8" xfId="0" applyFont="1" applyBorder="1" applyAlignment="1">
      <alignment horizontal="center"/>
    </xf>
    <xf numFmtId="0" fontId="8" fillId="0" borderId="0" xfId="0" applyFont="1"/>
    <xf numFmtId="0" fontId="10" fillId="2" borderId="5" xfId="0" applyFont="1" applyFill="1" applyBorder="1" applyAlignment="1">
      <alignment horizontal="center" wrapText="1"/>
    </xf>
    <xf numFmtId="0" fontId="10" fillId="0" borderId="39" xfId="0" applyFont="1" applyFill="1" applyBorder="1" applyAlignment="1">
      <alignment wrapText="1"/>
    </xf>
    <xf numFmtId="4" fontId="10" fillId="5" borderId="40" xfId="0" applyNumberFormat="1" applyFont="1" applyFill="1" applyBorder="1"/>
    <xf numFmtId="4" fontId="10" fillId="5" borderId="41" xfId="0" applyNumberFormat="1" applyFont="1" applyFill="1" applyBorder="1"/>
    <xf numFmtId="0" fontId="10" fillId="0" borderId="37" xfId="0" applyFont="1" applyFill="1" applyBorder="1" applyAlignment="1">
      <alignment wrapText="1"/>
    </xf>
    <xf numFmtId="4" fontId="10" fillId="5" borderId="2" xfId="0" applyNumberFormat="1" applyFont="1" applyFill="1" applyBorder="1"/>
    <xf numFmtId="4" fontId="10" fillId="5" borderId="38" xfId="0" applyNumberFormat="1" applyFont="1" applyFill="1" applyBorder="1"/>
    <xf numFmtId="0" fontId="10" fillId="0" borderId="37" xfId="0" applyNumberFormat="1" applyFont="1" applyFill="1" applyBorder="1" applyAlignment="1" applyProtection="1">
      <alignment wrapText="1"/>
    </xf>
    <xf numFmtId="0" fontId="10" fillId="0" borderId="2" xfId="0" applyFont="1" applyFill="1" applyBorder="1" applyAlignment="1"/>
    <xf numFmtId="4" fontId="10" fillId="0" borderId="2" xfId="0" applyNumberFormat="1" applyFont="1" applyFill="1" applyBorder="1" applyAlignment="1" applyProtection="1"/>
    <xf numFmtId="4" fontId="10" fillId="0" borderId="2" xfId="0" applyNumberFormat="1" applyFont="1" applyFill="1" applyBorder="1"/>
    <xf numFmtId="0" fontId="10" fillId="5" borderId="37" xfId="0" applyFont="1" applyFill="1" applyBorder="1" applyAlignment="1">
      <alignment wrapText="1"/>
    </xf>
    <xf numFmtId="0" fontId="12" fillId="6" borderId="15" xfId="0" applyFont="1" applyFill="1" applyBorder="1"/>
    <xf numFmtId="0" fontId="12" fillId="6" borderId="1" xfId="0" applyFont="1" applyFill="1" applyBorder="1" applyAlignment="1">
      <alignment shrinkToFit="1"/>
    </xf>
    <xf numFmtId="4" fontId="12" fillId="6" borderId="1" xfId="0" applyNumberFormat="1" applyFont="1" applyFill="1" applyBorder="1"/>
    <xf numFmtId="0" fontId="10" fillId="0" borderId="39" xfId="0" applyNumberFormat="1" applyFont="1" applyFill="1" applyBorder="1" applyAlignment="1" applyProtection="1">
      <alignment wrapText="1"/>
    </xf>
    <xf numFmtId="0" fontId="10" fillId="0" borderId="40" xfId="0" applyFont="1" applyFill="1" applyBorder="1" applyAlignment="1"/>
    <xf numFmtId="4" fontId="10" fillId="0" borderId="40" xfId="0" applyNumberFormat="1" applyFont="1" applyFill="1" applyBorder="1" applyAlignment="1" applyProtection="1"/>
    <xf numFmtId="4" fontId="10" fillId="0" borderId="41" xfId="0" applyNumberFormat="1" applyFont="1" applyFill="1" applyBorder="1" applyAlignment="1" applyProtection="1"/>
    <xf numFmtId="4" fontId="13" fillId="7" borderId="16" xfId="0" applyNumberFormat="1" applyFont="1" applyFill="1" applyBorder="1"/>
    <xf numFmtId="0" fontId="15" fillId="0" borderId="0" xfId="0" applyFont="1"/>
    <xf numFmtId="0" fontId="13" fillId="7" borderId="32" xfId="0" applyFont="1" applyFill="1" applyBorder="1"/>
    <xf numFmtId="0" fontId="13" fillId="7" borderId="33" xfId="0" applyFont="1" applyFill="1" applyBorder="1" applyAlignment="1">
      <alignment shrinkToFit="1"/>
    </xf>
    <xf numFmtId="4" fontId="13" fillId="7" borderId="33" xfId="0" applyNumberFormat="1" applyFont="1" applyFill="1" applyBorder="1"/>
    <xf numFmtId="4" fontId="13" fillId="7" borderId="34" xfId="0" applyNumberFormat="1" applyFont="1" applyFill="1" applyBorder="1"/>
    <xf numFmtId="0" fontId="10" fillId="5" borderId="2" xfId="0" applyFont="1" applyFill="1" applyBorder="1" applyAlignment="1">
      <alignment wrapText="1"/>
    </xf>
    <xf numFmtId="0" fontId="13" fillId="7" borderId="29" xfId="0" applyFont="1" applyFill="1" applyBorder="1"/>
    <xf numFmtId="0" fontId="13" fillId="7" borderId="30" xfId="0" applyFont="1" applyFill="1" applyBorder="1" applyAlignment="1">
      <alignment shrinkToFit="1"/>
    </xf>
    <xf numFmtId="4" fontId="13" fillId="7" borderId="30" xfId="0" applyNumberFormat="1" applyFont="1" applyFill="1" applyBorder="1"/>
    <xf numFmtId="4" fontId="13" fillId="7" borderId="31" xfId="0" applyNumberFormat="1" applyFont="1" applyFill="1" applyBorder="1"/>
    <xf numFmtId="0" fontId="10" fillId="5" borderId="40" xfId="0" applyFont="1" applyFill="1" applyBorder="1" applyAlignment="1">
      <alignment wrapText="1"/>
    </xf>
    <xf numFmtId="0" fontId="13" fillId="7" borderId="35" xfId="0" applyFont="1" applyFill="1" applyBorder="1"/>
    <xf numFmtId="0" fontId="13" fillId="7" borderId="0" xfId="0" applyFont="1" applyFill="1" applyBorder="1" applyAlignment="1">
      <alignment shrinkToFit="1"/>
    </xf>
    <xf numFmtId="4" fontId="13" fillId="7" borderId="0" xfId="0" applyNumberFormat="1" applyFont="1" applyFill="1" applyBorder="1"/>
    <xf numFmtId="4" fontId="13" fillId="7" borderId="36" xfId="0" applyNumberFormat="1" applyFont="1" applyFill="1" applyBorder="1"/>
    <xf numFmtId="4" fontId="10" fillId="0" borderId="4" xfId="0" applyNumberFormat="1" applyFont="1" applyFill="1" applyBorder="1"/>
    <xf numFmtId="4" fontId="10" fillId="5" borderId="4" xfId="0" applyNumberFormat="1" applyFont="1" applyFill="1" applyBorder="1"/>
    <xf numFmtId="4" fontId="10" fillId="5" borderId="14" xfId="0" applyNumberFormat="1" applyFont="1" applyFill="1" applyBorder="1"/>
    <xf numFmtId="4" fontId="10" fillId="5" borderId="3" xfId="0" applyNumberFormat="1" applyFont="1" applyFill="1" applyBorder="1"/>
    <xf numFmtId="4" fontId="10" fillId="5" borderId="12" xfId="0" applyNumberFormat="1" applyFont="1" applyFill="1" applyBorder="1"/>
    <xf numFmtId="0" fontId="13" fillId="7" borderId="20" xfId="0" applyFont="1" applyFill="1" applyBorder="1"/>
    <xf numFmtId="0" fontId="13" fillId="7" borderId="21" xfId="0" applyFont="1" applyFill="1" applyBorder="1" applyAlignment="1">
      <alignment shrinkToFit="1"/>
    </xf>
    <xf numFmtId="4" fontId="13" fillId="7" borderId="21" xfId="0" applyNumberFormat="1" applyFont="1" applyFill="1" applyBorder="1"/>
    <xf numFmtId="4" fontId="13" fillId="7" borderId="22" xfId="0" applyNumberFormat="1" applyFont="1" applyFill="1" applyBorder="1"/>
    <xf numFmtId="0" fontId="6" fillId="8" borderId="15" xfId="0" applyFont="1" applyFill="1" applyBorder="1"/>
    <xf numFmtId="0" fontId="6" fillId="8" borderId="1" xfId="0" applyFont="1" applyFill="1" applyBorder="1"/>
    <xf numFmtId="4" fontId="6" fillId="8" borderId="1" xfId="0" applyNumberFormat="1" applyFont="1" applyFill="1" applyBorder="1"/>
    <xf numFmtId="4" fontId="6" fillId="8" borderId="16" xfId="0" applyNumberFormat="1" applyFont="1" applyFill="1" applyBorder="1"/>
    <xf numFmtId="0" fontId="16" fillId="9" borderId="17" xfId="0" applyFont="1" applyFill="1" applyBorder="1"/>
    <xf numFmtId="0" fontId="16" fillId="9" borderId="18" xfId="0" applyFont="1" applyFill="1" applyBorder="1"/>
    <xf numFmtId="4" fontId="16" fillId="9" borderId="18" xfId="0" applyNumberFormat="1" applyFont="1" applyFill="1" applyBorder="1"/>
    <xf numFmtId="4" fontId="16" fillId="9" borderId="19" xfId="0" applyNumberFormat="1" applyFont="1" applyFill="1" applyBorder="1"/>
    <xf numFmtId="0" fontId="17" fillId="0" borderId="0" xfId="0" applyFont="1" applyBorder="1"/>
    <xf numFmtId="0" fontId="10" fillId="0" borderId="0" xfId="0" applyFont="1" applyBorder="1"/>
    <xf numFmtId="4" fontId="10" fillId="0" borderId="0" xfId="0" applyNumberFormat="1" applyFont="1" applyBorder="1"/>
    <xf numFmtId="0" fontId="0" fillId="0" borderId="0" xfId="0" applyAlignment="1">
      <alignment horizontal="right"/>
    </xf>
    <xf numFmtId="4" fontId="10" fillId="0" borderId="0" xfId="0" applyNumberFormat="1" applyFont="1" applyFill="1" applyBorder="1"/>
    <xf numFmtId="4" fontId="10" fillId="0" borderId="41" xfId="0" applyNumberFormat="1" applyFont="1" applyFill="1" applyBorder="1"/>
    <xf numFmtId="4" fontId="10" fillId="5" borderId="40" xfId="0" applyNumberFormat="1" applyFont="1" applyFill="1" applyBorder="1" applyAlignment="1">
      <alignment horizontal="right"/>
    </xf>
    <xf numFmtId="4" fontId="10" fillId="0" borderId="38" xfId="0" applyNumberFormat="1" applyFont="1" applyFill="1" applyBorder="1"/>
    <xf numFmtId="4" fontId="10" fillId="0" borderId="40" xfId="0" applyNumberFormat="1" applyFont="1" applyFill="1" applyBorder="1"/>
    <xf numFmtId="0" fontId="10" fillId="0" borderId="13" xfId="0" applyFont="1" applyFill="1" applyBorder="1" applyAlignment="1">
      <alignment wrapText="1"/>
    </xf>
    <xf numFmtId="0" fontId="10" fillId="0" borderId="11" xfId="0" applyFont="1" applyFill="1" applyBorder="1" applyAlignment="1">
      <alignment wrapText="1"/>
    </xf>
    <xf numFmtId="0" fontId="11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9" fillId="0" borderId="9" xfId="2" applyFont="1" applyBorder="1" applyAlignment="1" applyProtection="1">
      <alignment horizontal="center"/>
    </xf>
    <xf numFmtId="0" fontId="8" fillId="0" borderId="9" xfId="0" applyFont="1" applyBorder="1"/>
    <xf numFmtId="0" fontId="8" fillId="0" borderId="10" xfId="0" applyFont="1" applyBorder="1"/>
    <xf numFmtId="0" fontId="10" fillId="2" borderId="42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8" fillId="0" borderId="46" xfId="0" applyFont="1" applyBorder="1"/>
    <xf numFmtId="0" fontId="8" fillId="0" borderId="47" xfId="0" applyFont="1" applyBorder="1"/>
    <xf numFmtId="4" fontId="14" fillId="0" borderId="48" xfId="0" applyNumberFormat="1" applyFont="1" applyFill="1" applyBorder="1" applyAlignment="1" applyProtection="1">
      <alignment horizontal="center" vertical="top"/>
    </xf>
    <xf numFmtId="0" fontId="8" fillId="0" borderId="49" xfId="0" applyFont="1" applyBorder="1"/>
    <xf numFmtId="0" fontId="8" fillId="0" borderId="50" xfId="0" applyFont="1" applyBorder="1"/>
    <xf numFmtId="4" fontId="14" fillId="0" borderId="48" xfId="0" applyNumberFormat="1" applyFont="1" applyFill="1" applyBorder="1" applyAlignment="1" applyProtection="1">
      <alignment horizontal="center" vertical="top" shrinkToFit="1"/>
    </xf>
    <xf numFmtId="0" fontId="8" fillId="0" borderId="49" xfId="0" applyFont="1" applyFill="1" applyBorder="1"/>
    <xf numFmtId="0" fontId="8" fillId="0" borderId="50" xfId="0" applyFont="1" applyFill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/>
    <xf numFmtId="0" fontId="2" fillId="0" borderId="0" xfId="0" applyFont="1" applyBorder="1" applyAlignment="1">
      <alignment vertical="center" wrapText="1"/>
    </xf>
  </cellXfs>
  <cellStyles count="5">
    <cellStyle name="Гиперссылка" xfId="2" builtinId="8"/>
    <cellStyle name="Обычный" xfId="0" builtinId="0"/>
    <cellStyle name="Обычный_СМЕТА  заготовка " xfId="4"/>
    <cellStyle name="Процентный" xfId="1" builtinId="5"/>
    <cellStyle name="Стиль 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zoomScale="85" zoomScaleNormal="85" workbookViewId="0">
      <selection activeCell="B131" sqref="A124:F131"/>
    </sheetView>
  </sheetViews>
  <sheetFormatPr defaultRowHeight="15" x14ac:dyDescent="0.25"/>
  <cols>
    <col min="1" max="1" width="5.5703125" customWidth="1"/>
    <col min="2" max="2" width="56.140625" style="1" customWidth="1"/>
    <col min="3" max="3" width="9.85546875" style="1" bestFit="1" customWidth="1"/>
    <col min="4" max="4" width="9.42578125" style="2" customWidth="1"/>
    <col min="5" max="5" width="13.140625" style="2" customWidth="1"/>
    <col min="6" max="6" width="15.85546875" style="2" customWidth="1"/>
    <col min="245" max="245" width="12.140625" customWidth="1"/>
    <col min="246" max="246" width="56.140625" customWidth="1"/>
    <col min="247" max="247" width="8.7109375" customWidth="1"/>
    <col min="248" max="248" width="9.42578125" customWidth="1"/>
    <col min="249" max="249" width="13.140625" customWidth="1"/>
    <col min="250" max="250" width="15.85546875" customWidth="1"/>
    <col min="501" max="501" width="12.140625" customWidth="1"/>
    <col min="502" max="502" width="56.140625" customWidth="1"/>
    <col min="503" max="503" width="8.7109375" customWidth="1"/>
    <col min="504" max="504" width="9.42578125" customWidth="1"/>
    <col min="505" max="505" width="13.140625" customWidth="1"/>
    <col min="506" max="506" width="15.85546875" customWidth="1"/>
    <col min="757" max="757" width="12.140625" customWidth="1"/>
    <col min="758" max="758" width="56.140625" customWidth="1"/>
    <col min="759" max="759" width="8.7109375" customWidth="1"/>
    <col min="760" max="760" width="9.42578125" customWidth="1"/>
    <col min="761" max="761" width="13.140625" customWidth="1"/>
    <col min="762" max="762" width="15.85546875" customWidth="1"/>
    <col min="1013" max="1013" width="12.140625" customWidth="1"/>
    <col min="1014" max="1014" width="56.140625" customWidth="1"/>
    <col min="1015" max="1015" width="8.7109375" customWidth="1"/>
    <col min="1016" max="1016" width="9.42578125" customWidth="1"/>
    <col min="1017" max="1017" width="13.140625" customWidth="1"/>
    <col min="1018" max="1018" width="15.85546875" customWidth="1"/>
    <col min="1269" max="1269" width="12.140625" customWidth="1"/>
    <col min="1270" max="1270" width="56.140625" customWidth="1"/>
    <col min="1271" max="1271" width="8.7109375" customWidth="1"/>
    <col min="1272" max="1272" width="9.42578125" customWidth="1"/>
    <col min="1273" max="1273" width="13.140625" customWidth="1"/>
    <col min="1274" max="1274" width="15.85546875" customWidth="1"/>
    <col min="1525" max="1525" width="12.140625" customWidth="1"/>
    <col min="1526" max="1526" width="56.140625" customWidth="1"/>
    <col min="1527" max="1527" width="8.7109375" customWidth="1"/>
    <col min="1528" max="1528" width="9.42578125" customWidth="1"/>
    <col min="1529" max="1529" width="13.140625" customWidth="1"/>
    <col min="1530" max="1530" width="15.85546875" customWidth="1"/>
    <col min="1781" max="1781" width="12.140625" customWidth="1"/>
    <col min="1782" max="1782" width="56.140625" customWidth="1"/>
    <col min="1783" max="1783" width="8.7109375" customWidth="1"/>
    <col min="1784" max="1784" width="9.42578125" customWidth="1"/>
    <col min="1785" max="1785" width="13.140625" customWidth="1"/>
    <col min="1786" max="1786" width="15.85546875" customWidth="1"/>
    <col min="2037" max="2037" width="12.140625" customWidth="1"/>
    <col min="2038" max="2038" width="56.140625" customWidth="1"/>
    <col min="2039" max="2039" width="8.7109375" customWidth="1"/>
    <col min="2040" max="2040" width="9.42578125" customWidth="1"/>
    <col min="2041" max="2041" width="13.140625" customWidth="1"/>
    <col min="2042" max="2042" width="15.85546875" customWidth="1"/>
    <col min="2293" max="2293" width="12.140625" customWidth="1"/>
    <col min="2294" max="2294" width="56.140625" customWidth="1"/>
    <col min="2295" max="2295" width="8.7109375" customWidth="1"/>
    <col min="2296" max="2296" width="9.42578125" customWidth="1"/>
    <col min="2297" max="2297" width="13.140625" customWidth="1"/>
    <col min="2298" max="2298" width="15.85546875" customWidth="1"/>
    <col min="2549" max="2549" width="12.140625" customWidth="1"/>
    <col min="2550" max="2550" width="56.140625" customWidth="1"/>
    <col min="2551" max="2551" width="8.7109375" customWidth="1"/>
    <col min="2552" max="2552" width="9.42578125" customWidth="1"/>
    <col min="2553" max="2553" width="13.140625" customWidth="1"/>
    <col min="2554" max="2554" width="15.85546875" customWidth="1"/>
    <col min="2805" max="2805" width="12.140625" customWidth="1"/>
    <col min="2806" max="2806" width="56.140625" customWidth="1"/>
    <col min="2807" max="2807" width="8.7109375" customWidth="1"/>
    <col min="2808" max="2808" width="9.42578125" customWidth="1"/>
    <col min="2809" max="2809" width="13.140625" customWidth="1"/>
    <col min="2810" max="2810" width="15.85546875" customWidth="1"/>
    <col min="3061" max="3061" width="12.140625" customWidth="1"/>
    <col min="3062" max="3062" width="56.140625" customWidth="1"/>
    <col min="3063" max="3063" width="8.7109375" customWidth="1"/>
    <col min="3064" max="3064" width="9.42578125" customWidth="1"/>
    <col min="3065" max="3065" width="13.140625" customWidth="1"/>
    <col min="3066" max="3066" width="15.85546875" customWidth="1"/>
    <col min="3317" max="3317" width="12.140625" customWidth="1"/>
    <col min="3318" max="3318" width="56.140625" customWidth="1"/>
    <col min="3319" max="3319" width="8.7109375" customWidth="1"/>
    <col min="3320" max="3320" width="9.42578125" customWidth="1"/>
    <col min="3321" max="3321" width="13.140625" customWidth="1"/>
    <col min="3322" max="3322" width="15.85546875" customWidth="1"/>
    <col min="3573" max="3573" width="12.140625" customWidth="1"/>
    <col min="3574" max="3574" width="56.140625" customWidth="1"/>
    <col min="3575" max="3575" width="8.7109375" customWidth="1"/>
    <col min="3576" max="3576" width="9.42578125" customWidth="1"/>
    <col min="3577" max="3577" width="13.140625" customWidth="1"/>
    <col min="3578" max="3578" width="15.85546875" customWidth="1"/>
    <col min="3829" max="3829" width="12.140625" customWidth="1"/>
    <col min="3830" max="3830" width="56.140625" customWidth="1"/>
    <col min="3831" max="3831" width="8.7109375" customWidth="1"/>
    <col min="3832" max="3832" width="9.42578125" customWidth="1"/>
    <col min="3833" max="3833" width="13.140625" customWidth="1"/>
    <col min="3834" max="3834" width="15.85546875" customWidth="1"/>
    <col min="4085" max="4085" width="12.140625" customWidth="1"/>
    <col min="4086" max="4086" width="56.140625" customWidth="1"/>
    <col min="4087" max="4087" width="8.7109375" customWidth="1"/>
    <col min="4088" max="4088" width="9.42578125" customWidth="1"/>
    <col min="4089" max="4089" width="13.140625" customWidth="1"/>
    <col min="4090" max="4090" width="15.85546875" customWidth="1"/>
    <col min="4341" max="4341" width="12.140625" customWidth="1"/>
    <col min="4342" max="4342" width="56.140625" customWidth="1"/>
    <col min="4343" max="4343" width="8.7109375" customWidth="1"/>
    <col min="4344" max="4344" width="9.42578125" customWidth="1"/>
    <col min="4345" max="4345" width="13.140625" customWidth="1"/>
    <col min="4346" max="4346" width="15.85546875" customWidth="1"/>
    <col min="4597" max="4597" width="12.140625" customWidth="1"/>
    <col min="4598" max="4598" width="56.140625" customWidth="1"/>
    <col min="4599" max="4599" width="8.7109375" customWidth="1"/>
    <col min="4600" max="4600" width="9.42578125" customWidth="1"/>
    <col min="4601" max="4601" width="13.140625" customWidth="1"/>
    <col min="4602" max="4602" width="15.85546875" customWidth="1"/>
    <col min="4853" max="4853" width="12.140625" customWidth="1"/>
    <col min="4854" max="4854" width="56.140625" customWidth="1"/>
    <col min="4855" max="4855" width="8.7109375" customWidth="1"/>
    <col min="4856" max="4856" width="9.42578125" customWidth="1"/>
    <col min="4857" max="4857" width="13.140625" customWidth="1"/>
    <col min="4858" max="4858" width="15.85546875" customWidth="1"/>
    <col min="5109" max="5109" width="12.140625" customWidth="1"/>
    <col min="5110" max="5110" width="56.140625" customWidth="1"/>
    <col min="5111" max="5111" width="8.7109375" customWidth="1"/>
    <col min="5112" max="5112" width="9.42578125" customWidth="1"/>
    <col min="5113" max="5113" width="13.140625" customWidth="1"/>
    <col min="5114" max="5114" width="15.85546875" customWidth="1"/>
    <col min="5365" max="5365" width="12.140625" customWidth="1"/>
    <col min="5366" max="5366" width="56.140625" customWidth="1"/>
    <col min="5367" max="5367" width="8.7109375" customWidth="1"/>
    <col min="5368" max="5368" width="9.42578125" customWidth="1"/>
    <col min="5369" max="5369" width="13.140625" customWidth="1"/>
    <col min="5370" max="5370" width="15.85546875" customWidth="1"/>
    <col min="5621" max="5621" width="12.140625" customWidth="1"/>
    <col min="5622" max="5622" width="56.140625" customWidth="1"/>
    <col min="5623" max="5623" width="8.7109375" customWidth="1"/>
    <col min="5624" max="5624" width="9.42578125" customWidth="1"/>
    <col min="5625" max="5625" width="13.140625" customWidth="1"/>
    <col min="5626" max="5626" width="15.85546875" customWidth="1"/>
    <col min="5877" max="5877" width="12.140625" customWidth="1"/>
    <col min="5878" max="5878" width="56.140625" customWidth="1"/>
    <col min="5879" max="5879" width="8.7109375" customWidth="1"/>
    <col min="5880" max="5880" width="9.42578125" customWidth="1"/>
    <col min="5881" max="5881" width="13.140625" customWidth="1"/>
    <col min="5882" max="5882" width="15.85546875" customWidth="1"/>
    <col min="6133" max="6133" width="12.140625" customWidth="1"/>
    <col min="6134" max="6134" width="56.140625" customWidth="1"/>
    <col min="6135" max="6135" width="8.7109375" customWidth="1"/>
    <col min="6136" max="6136" width="9.42578125" customWidth="1"/>
    <col min="6137" max="6137" width="13.140625" customWidth="1"/>
    <col min="6138" max="6138" width="15.85546875" customWidth="1"/>
    <col min="6389" max="6389" width="12.140625" customWidth="1"/>
    <col min="6390" max="6390" width="56.140625" customWidth="1"/>
    <col min="6391" max="6391" width="8.7109375" customWidth="1"/>
    <col min="6392" max="6392" width="9.42578125" customWidth="1"/>
    <col min="6393" max="6393" width="13.140625" customWidth="1"/>
    <col min="6394" max="6394" width="15.85546875" customWidth="1"/>
    <col min="6645" max="6645" width="12.140625" customWidth="1"/>
    <col min="6646" max="6646" width="56.140625" customWidth="1"/>
    <col min="6647" max="6647" width="8.7109375" customWidth="1"/>
    <col min="6648" max="6648" width="9.42578125" customWidth="1"/>
    <col min="6649" max="6649" width="13.140625" customWidth="1"/>
    <col min="6650" max="6650" width="15.85546875" customWidth="1"/>
    <col min="6901" max="6901" width="12.140625" customWidth="1"/>
    <col min="6902" max="6902" width="56.140625" customWidth="1"/>
    <col min="6903" max="6903" width="8.7109375" customWidth="1"/>
    <col min="6904" max="6904" width="9.42578125" customWidth="1"/>
    <col min="6905" max="6905" width="13.140625" customWidth="1"/>
    <col min="6906" max="6906" width="15.85546875" customWidth="1"/>
    <col min="7157" max="7157" width="12.140625" customWidth="1"/>
    <col min="7158" max="7158" width="56.140625" customWidth="1"/>
    <col min="7159" max="7159" width="8.7109375" customWidth="1"/>
    <col min="7160" max="7160" width="9.42578125" customWidth="1"/>
    <col min="7161" max="7161" width="13.140625" customWidth="1"/>
    <col min="7162" max="7162" width="15.85546875" customWidth="1"/>
    <col min="7413" max="7413" width="12.140625" customWidth="1"/>
    <col min="7414" max="7414" width="56.140625" customWidth="1"/>
    <col min="7415" max="7415" width="8.7109375" customWidth="1"/>
    <col min="7416" max="7416" width="9.42578125" customWidth="1"/>
    <col min="7417" max="7417" width="13.140625" customWidth="1"/>
    <col min="7418" max="7418" width="15.85546875" customWidth="1"/>
    <col min="7669" max="7669" width="12.140625" customWidth="1"/>
    <col min="7670" max="7670" width="56.140625" customWidth="1"/>
    <col min="7671" max="7671" width="8.7109375" customWidth="1"/>
    <col min="7672" max="7672" width="9.42578125" customWidth="1"/>
    <col min="7673" max="7673" width="13.140625" customWidth="1"/>
    <col min="7674" max="7674" width="15.85546875" customWidth="1"/>
    <col min="7925" max="7925" width="12.140625" customWidth="1"/>
    <col min="7926" max="7926" width="56.140625" customWidth="1"/>
    <col min="7927" max="7927" width="8.7109375" customWidth="1"/>
    <col min="7928" max="7928" width="9.42578125" customWidth="1"/>
    <col min="7929" max="7929" width="13.140625" customWidth="1"/>
    <col min="7930" max="7930" width="15.85546875" customWidth="1"/>
    <col min="8181" max="8181" width="12.140625" customWidth="1"/>
    <col min="8182" max="8182" width="56.140625" customWidth="1"/>
    <col min="8183" max="8183" width="8.7109375" customWidth="1"/>
    <col min="8184" max="8184" width="9.42578125" customWidth="1"/>
    <col min="8185" max="8185" width="13.140625" customWidth="1"/>
    <col min="8186" max="8186" width="15.85546875" customWidth="1"/>
    <col min="8437" max="8437" width="12.140625" customWidth="1"/>
    <col min="8438" max="8438" width="56.140625" customWidth="1"/>
    <col min="8439" max="8439" width="8.7109375" customWidth="1"/>
    <col min="8440" max="8440" width="9.42578125" customWidth="1"/>
    <col min="8441" max="8441" width="13.140625" customWidth="1"/>
    <col min="8442" max="8442" width="15.85546875" customWidth="1"/>
    <col min="8693" max="8693" width="12.140625" customWidth="1"/>
    <col min="8694" max="8694" width="56.140625" customWidth="1"/>
    <col min="8695" max="8695" width="8.7109375" customWidth="1"/>
    <col min="8696" max="8696" width="9.42578125" customWidth="1"/>
    <col min="8697" max="8697" width="13.140625" customWidth="1"/>
    <col min="8698" max="8698" width="15.85546875" customWidth="1"/>
    <col min="8949" max="8949" width="12.140625" customWidth="1"/>
    <col min="8950" max="8950" width="56.140625" customWidth="1"/>
    <col min="8951" max="8951" width="8.7109375" customWidth="1"/>
    <col min="8952" max="8952" width="9.42578125" customWidth="1"/>
    <col min="8953" max="8953" width="13.140625" customWidth="1"/>
    <col min="8954" max="8954" width="15.85546875" customWidth="1"/>
    <col min="9205" max="9205" width="12.140625" customWidth="1"/>
    <col min="9206" max="9206" width="56.140625" customWidth="1"/>
    <col min="9207" max="9207" width="8.7109375" customWidth="1"/>
    <col min="9208" max="9208" width="9.42578125" customWidth="1"/>
    <col min="9209" max="9209" width="13.140625" customWidth="1"/>
    <col min="9210" max="9210" width="15.85546875" customWidth="1"/>
    <col min="9461" max="9461" width="12.140625" customWidth="1"/>
    <col min="9462" max="9462" width="56.140625" customWidth="1"/>
    <col min="9463" max="9463" width="8.7109375" customWidth="1"/>
    <col min="9464" max="9464" width="9.42578125" customWidth="1"/>
    <col min="9465" max="9465" width="13.140625" customWidth="1"/>
    <col min="9466" max="9466" width="15.85546875" customWidth="1"/>
    <col min="9717" max="9717" width="12.140625" customWidth="1"/>
    <col min="9718" max="9718" width="56.140625" customWidth="1"/>
    <col min="9719" max="9719" width="8.7109375" customWidth="1"/>
    <col min="9720" max="9720" width="9.42578125" customWidth="1"/>
    <col min="9721" max="9721" width="13.140625" customWidth="1"/>
    <col min="9722" max="9722" width="15.85546875" customWidth="1"/>
    <col min="9973" max="9973" width="12.140625" customWidth="1"/>
    <col min="9974" max="9974" width="56.140625" customWidth="1"/>
    <col min="9975" max="9975" width="8.7109375" customWidth="1"/>
    <col min="9976" max="9976" width="9.42578125" customWidth="1"/>
    <col min="9977" max="9977" width="13.140625" customWidth="1"/>
    <col min="9978" max="9978" width="15.85546875" customWidth="1"/>
    <col min="10229" max="10229" width="12.140625" customWidth="1"/>
    <col min="10230" max="10230" width="56.140625" customWidth="1"/>
    <col min="10231" max="10231" width="8.7109375" customWidth="1"/>
    <col min="10232" max="10232" width="9.42578125" customWidth="1"/>
    <col min="10233" max="10233" width="13.140625" customWidth="1"/>
    <col min="10234" max="10234" width="15.85546875" customWidth="1"/>
    <col min="10485" max="10485" width="12.140625" customWidth="1"/>
    <col min="10486" max="10486" width="56.140625" customWidth="1"/>
    <col min="10487" max="10487" width="8.7109375" customWidth="1"/>
    <col min="10488" max="10488" width="9.42578125" customWidth="1"/>
    <col min="10489" max="10489" width="13.140625" customWidth="1"/>
    <col min="10490" max="10490" width="15.85546875" customWidth="1"/>
    <col min="10741" max="10741" width="12.140625" customWidth="1"/>
    <col min="10742" max="10742" width="56.140625" customWidth="1"/>
    <col min="10743" max="10743" width="8.7109375" customWidth="1"/>
    <col min="10744" max="10744" width="9.42578125" customWidth="1"/>
    <col min="10745" max="10745" width="13.140625" customWidth="1"/>
    <col min="10746" max="10746" width="15.85546875" customWidth="1"/>
    <col min="10997" max="10997" width="12.140625" customWidth="1"/>
    <col min="10998" max="10998" width="56.140625" customWidth="1"/>
    <col min="10999" max="10999" width="8.7109375" customWidth="1"/>
    <col min="11000" max="11000" width="9.42578125" customWidth="1"/>
    <col min="11001" max="11001" width="13.140625" customWidth="1"/>
    <col min="11002" max="11002" width="15.85546875" customWidth="1"/>
    <col min="11253" max="11253" width="12.140625" customWidth="1"/>
    <col min="11254" max="11254" width="56.140625" customWidth="1"/>
    <col min="11255" max="11255" width="8.7109375" customWidth="1"/>
    <col min="11256" max="11256" width="9.42578125" customWidth="1"/>
    <col min="11257" max="11257" width="13.140625" customWidth="1"/>
    <col min="11258" max="11258" width="15.85546875" customWidth="1"/>
    <col min="11509" max="11509" width="12.140625" customWidth="1"/>
    <col min="11510" max="11510" width="56.140625" customWidth="1"/>
    <col min="11511" max="11511" width="8.7109375" customWidth="1"/>
    <col min="11512" max="11512" width="9.42578125" customWidth="1"/>
    <col min="11513" max="11513" width="13.140625" customWidth="1"/>
    <col min="11514" max="11514" width="15.85546875" customWidth="1"/>
    <col min="11765" max="11765" width="12.140625" customWidth="1"/>
    <col min="11766" max="11766" width="56.140625" customWidth="1"/>
    <col min="11767" max="11767" width="8.7109375" customWidth="1"/>
    <col min="11768" max="11768" width="9.42578125" customWidth="1"/>
    <col min="11769" max="11769" width="13.140625" customWidth="1"/>
    <col min="11770" max="11770" width="15.85546875" customWidth="1"/>
    <col min="12021" max="12021" width="12.140625" customWidth="1"/>
    <col min="12022" max="12022" width="56.140625" customWidth="1"/>
    <col min="12023" max="12023" width="8.7109375" customWidth="1"/>
    <col min="12024" max="12024" width="9.42578125" customWidth="1"/>
    <col min="12025" max="12025" width="13.140625" customWidth="1"/>
    <col min="12026" max="12026" width="15.85546875" customWidth="1"/>
    <col min="12277" max="12277" width="12.140625" customWidth="1"/>
    <col min="12278" max="12278" width="56.140625" customWidth="1"/>
    <col min="12279" max="12279" width="8.7109375" customWidth="1"/>
    <col min="12280" max="12280" width="9.42578125" customWidth="1"/>
    <col min="12281" max="12281" width="13.140625" customWidth="1"/>
    <col min="12282" max="12282" width="15.85546875" customWidth="1"/>
    <col min="12533" max="12533" width="12.140625" customWidth="1"/>
    <col min="12534" max="12534" width="56.140625" customWidth="1"/>
    <col min="12535" max="12535" width="8.7109375" customWidth="1"/>
    <col min="12536" max="12536" width="9.42578125" customWidth="1"/>
    <col min="12537" max="12537" width="13.140625" customWidth="1"/>
    <col min="12538" max="12538" width="15.85546875" customWidth="1"/>
    <col min="12789" max="12789" width="12.140625" customWidth="1"/>
    <col min="12790" max="12790" width="56.140625" customWidth="1"/>
    <col min="12791" max="12791" width="8.7109375" customWidth="1"/>
    <col min="12792" max="12792" width="9.42578125" customWidth="1"/>
    <col min="12793" max="12793" width="13.140625" customWidth="1"/>
    <col min="12794" max="12794" width="15.85546875" customWidth="1"/>
    <col min="13045" max="13045" width="12.140625" customWidth="1"/>
    <col min="13046" max="13046" width="56.140625" customWidth="1"/>
    <col min="13047" max="13047" width="8.7109375" customWidth="1"/>
    <col min="13048" max="13048" width="9.42578125" customWidth="1"/>
    <col min="13049" max="13049" width="13.140625" customWidth="1"/>
    <col min="13050" max="13050" width="15.85546875" customWidth="1"/>
    <col min="13301" max="13301" width="12.140625" customWidth="1"/>
    <col min="13302" max="13302" width="56.140625" customWidth="1"/>
    <col min="13303" max="13303" width="8.7109375" customWidth="1"/>
    <col min="13304" max="13304" width="9.42578125" customWidth="1"/>
    <col min="13305" max="13305" width="13.140625" customWidth="1"/>
    <col min="13306" max="13306" width="15.85546875" customWidth="1"/>
    <col min="13557" max="13557" width="12.140625" customWidth="1"/>
    <col min="13558" max="13558" width="56.140625" customWidth="1"/>
    <col min="13559" max="13559" width="8.7109375" customWidth="1"/>
    <col min="13560" max="13560" width="9.42578125" customWidth="1"/>
    <col min="13561" max="13561" width="13.140625" customWidth="1"/>
    <col min="13562" max="13562" width="15.85546875" customWidth="1"/>
    <col min="13813" max="13813" width="12.140625" customWidth="1"/>
    <col min="13814" max="13814" width="56.140625" customWidth="1"/>
    <col min="13815" max="13815" width="8.7109375" customWidth="1"/>
    <col min="13816" max="13816" width="9.42578125" customWidth="1"/>
    <col min="13817" max="13817" width="13.140625" customWidth="1"/>
    <col min="13818" max="13818" width="15.85546875" customWidth="1"/>
    <col min="14069" max="14069" width="12.140625" customWidth="1"/>
    <col min="14070" max="14070" width="56.140625" customWidth="1"/>
    <col min="14071" max="14071" width="8.7109375" customWidth="1"/>
    <col min="14072" max="14072" width="9.42578125" customWidth="1"/>
    <col min="14073" max="14073" width="13.140625" customWidth="1"/>
    <col min="14074" max="14074" width="15.85546875" customWidth="1"/>
    <col min="14325" max="14325" width="12.140625" customWidth="1"/>
    <col min="14326" max="14326" width="56.140625" customWidth="1"/>
    <col min="14327" max="14327" width="8.7109375" customWidth="1"/>
    <col min="14328" max="14328" width="9.42578125" customWidth="1"/>
    <col min="14329" max="14329" width="13.140625" customWidth="1"/>
    <col min="14330" max="14330" width="15.85546875" customWidth="1"/>
    <col min="14581" max="14581" width="12.140625" customWidth="1"/>
    <col min="14582" max="14582" width="56.140625" customWidth="1"/>
    <col min="14583" max="14583" width="8.7109375" customWidth="1"/>
    <col min="14584" max="14584" width="9.42578125" customWidth="1"/>
    <col min="14585" max="14585" width="13.140625" customWidth="1"/>
    <col min="14586" max="14586" width="15.85546875" customWidth="1"/>
    <col min="14837" max="14837" width="12.140625" customWidth="1"/>
    <col min="14838" max="14838" width="56.140625" customWidth="1"/>
    <col min="14839" max="14839" width="8.7109375" customWidth="1"/>
    <col min="14840" max="14840" width="9.42578125" customWidth="1"/>
    <col min="14841" max="14841" width="13.140625" customWidth="1"/>
    <col min="14842" max="14842" width="15.85546875" customWidth="1"/>
    <col min="15093" max="15093" width="12.140625" customWidth="1"/>
    <col min="15094" max="15094" width="56.140625" customWidth="1"/>
    <col min="15095" max="15095" width="8.7109375" customWidth="1"/>
    <col min="15096" max="15096" width="9.42578125" customWidth="1"/>
    <col min="15097" max="15097" width="13.140625" customWidth="1"/>
    <col min="15098" max="15098" width="15.85546875" customWidth="1"/>
    <col min="15349" max="15349" width="12.140625" customWidth="1"/>
    <col min="15350" max="15350" width="56.140625" customWidth="1"/>
    <col min="15351" max="15351" width="8.7109375" customWidth="1"/>
    <col min="15352" max="15352" width="9.42578125" customWidth="1"/>
    <col min="15353" max="15353" width="13.140625" customWidth="1"/>
    <col min="15354" max="15354" width="15.85546875" customWidth="1"/>
    <col min="15605" max="15605" width="12.140625" customWidth="1"/>
    <col min="15606" max="15606" width="56.140625" customWidth="1"/>
    <col min="15607" max="15607" width="8.7109375" customWidth="1"/>
    <col min="15608" max="15608" width="9.42578125" customWidth="1"/>
    <col min="15609" max="15609" width="13.140625" customWidth="1"/>
    <col min="15610" max="15610" width="15.85546875" customWidth="1"/>
    <col min="15861" max="15861" width="12.140625" customWidth="1"/>
    <col min="15862" max="15862" width="56.140625" customWidth="1"/>
    <col min="15863" max="15863" width="8.7109375" customWidth="1"/>
    <col min="15864" max="15864" width="9.42578125" customWidth="1"/>
    <col min="15865" max="15865" width="13.140625" customWidth="1"/>
    <col min="15866" max="15866" width="15.85546875" customWidth="1"/>
    <col min="16117" max="16117" width="12.140625" customWidth="1"/>
    <col min="16118" max="16118" width="56.140625" customWidth="1"/>
    <col min="16119" max="16119" width="8.7109375" customWidth="1"/>
    <col min="16120" max="16120" width="9.42578125" customWidth="1"/>
    <col min="16121" max="16121" width="13.140625" customWidth="1"/>
    <col min="16122" max="16122" width="15.85546875" customWidth="1"/>
  </cols>
  <sheetData>
    <row r="1" spans="2:6" ht="30.75" customHeight="1" x14ac:dyDescent="0.25"/>
    <row r="2" spans="2:6" ht="30.75" customHeight="1" thickBot="1" x14ac:dyDescent="0.3"/>
    <row r="3" spans="2:6" s="17" customFormat="1" ht="15.75" thickBot="1" x14ac:dyDescent="0.3">
      <c r="B3" s="16"/>
      <c r="C3" s="84"/>
      <c r="D3" s="85"/>
      <c r="E3" s="85"/>
      <c r="F3" s="86"/>
    </row>
    <row r="4" spans="2:6" s="17" customFormat="1" ht="15.75" thickBot="1" x14ac:dyDescent="0.3">
      <c r="B4" s="18" t="s">
        <v>71</v>
      </c>
      <c r="C4" s="87"/>
      <c r="D4" s="88"/>
      <c r="E4" s="88"/>
      <c r="F4" s="89"/>
    </row>
    <row r="5" spans="2:6" s="17" customFormat="1" ht="16.5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5" t="s">
        <v>4</v>
      </c>
    </row>
    <row r="6" spans="2:6" s="17" customFormat="1" ht="21.75" thickBot="1" x14ac:dyDescent="0.3">
      <c r="B6" s="81" t="s">
        <v>8</v>
      </c>
      <c r="C6" s="82"/>
      <c r="D6" s="82"/>
      <c r="E6" s="82"/>
      <c r="F6" s="83"/>
    </row>
    <row r="7" spans="2:6" s="17" customFormat="1" x14ac:dyDescent="0.25">
      <c r="B7" s="33" t="s">
        <v>65</v>
      </c>
      <c r="C7" s="34" t="s">
        <v>9</v>
      </c>
      <c r="D7" s="35">
        <f>22*2.7</f>
        <v>59.400000000000006</v>
      </c>
      <c r="E7" s="35"/>
      <c r="F7" s="36">
        <f t="shared" ref="F7" si="0">E7*D7</f>
        <v>0</v>
      </c>
    </row>
    <row r="8" spans="2:6" s="17" customFormat="1" ht="15.75" thickBot="1" x14ac:dyDescent="0.3">
      <c r="B8" s="30" t="s">
        <v>7</v>
      </c>
      <c r="C8" s="31"/>
      <c r="D8" s="32"/>
      <c r="E8" s="32"/>
      <c r="F8" s="37">
        <f>SUBTOTAL(9,F7:F7)</f>
        <v>0</v>
      </c>
    </row>
    <row r="9" spans="2:6" s="17" customFormat="1" ht="21.75" thickBot="1" x14ac:dyDescent="0.3">
      <c r="B9" s="90" t="s">
        <v>66</v>
      </c>
      <c r="C9" s="91"/>
      <c r="D9" s="91"/>
      <c r="E9" s="91"/>
      <c r="F9" s="92"/>
    </row>
    <row r="10" spans="2:6" s="17" customFormat="1" ht="15.75" thickBot="1" x14ac:dyDescent="0.3">
      <c r="B10" s="93" t="s">
        <v>10</v>
      </c>
      <c r="C10" s="94"/>
      <c r="D10" s="94"/>
      <c r="E10" s="94"/>
      <c r="F10" s="95"/>
    </row>
    <row r="11" spans="2:6" s="17" customFormat="1" ht="15.75" thickBot="1" x14ac:dyDescent="0.3">
      <c r="B11" s="22" t="s">
        <v>14</v>
      </c>
      <c r="C11" s="28" t="s">
        <v>6</v>
      </c>
      <c r="D11" s="28">
        <v>4.7</v>
      </c>
      <c r="E11" s="28"/>
      <c r="F11" s="77">
        <f>D11*E11</f>
        <v>0</v>
      </c>
    </row>
    <row r="12" spans="2:6" s="38" customFormat="1" ht="15.75" thickBot="1" x14ac:dyDescent="0.3">
      <c r="B12" s="96" t="s">
        <v>15</v>
      </c>
      <c r="C12" s="97"/>
      <c r="D12" s="97"/>
      <c r="E12" s="97"/>
      <c r="F12" s="98"/>
    </row>
    <row r="13" spans="2:6" s="17" customFormat="1" x14ac:dyDescent="0.25">
      <c r="B13" s="19" t="s">
        <v>16</v>
      </c>
      <c r="C13" s="34" t="s">
        <v>6</v>
      </c>
      <c r="D13" s="78">
        <f>(2.6+1.8)*2.7-0.8*2.1*2</f>
        <v>8.5200000000000031</v>
      </c>
      <c r="E13" s="78"/>
      <c r="F13" s="75">
        <f>D13*E13</f>
        <v>0</v>
      </c>
    </row>
    <row r="14" spans="2:6" s="17" customFormat="1" x14ac:dyDescent="0.25">
      <c r="B14" s="22" t="s">
        <v>62</v>
      </c>
      <c r="C14" s="26" t="s">
        <v>6</v>
      </c>
      <c r="D14" s="78">
        <f>(2.6+1.8)*2.7-0.8*2.1*2</f>
        <v>8.5200000000000031</v>
      </c>
      <c r="E14" s="28"/>
      <c r="F14" s="77">
        <f t="shared" ref="F14" si="1">D14*E14</f>
        <v>0</v>
      </c>
    </row>
    <row r="15" spans="2:6" s="38" customFormat="1" x14ac:dyDescent="0.25">
      <c r="B15" s="22" t="s">
        <v>17</v>
      </c>
      <c r="C15" s="28" t="s">
        <v>6</v>
      </c>
      <c r="D15" s="78">
        <f t="shared" ref="D15:D18" si="2">(2.6+1.8)*2*2.7-0.9*2.1-0.8*2.1*3</f>
        <v>16.830000000000005</v>
      </c>
      <c r="E15" s="28"/>
      <c r="F15" s="77">
        <f t="shared" ref="F15" si="3">D15*E15</f>
        <v>0</v>
      </c>
    </row>
    <row r="16" spans="2:6" s="17" customFormat="1" x14ac:dyDescent="0.25">
      <c r="B16" s="22" t="s">
        <v>45</v>
      </c>
      <c r="C16" s="28" t="s">
        <v>6</v>
      </c>
      <c r="D16" s="78">
        <f t="shared" si="2"/>
        <v>16.830000000000005</v>
      </c>
      <c r="E16" s="28"/>
      <c r="F16" s="77">
        <f>D16*E16</f>
        <v>0</v>
      </c>
    </row>
    <row r="17" spans="2:6" s="17" customFormat="1" x14ac:dyDescent="0.25">
      <c r="B17" s="22" t="s">
        <v>18</v>
      </c>
      <c r="C17" s="28" t="s">
        <v>6</v>
      </c>
      <c r="D17" s="78">
        <f t="shared" si="2"/>
        <v>16.830000000000005</v>
      </c>
      <c r="E17" s="28"/>
      <c r="F17" s="77">
        <f t="shared" ref="F17:F18" si="4">D17*E17</f>
        <v>0</v>
      </c>
    </row>
    <row r="18" spans="2:6" s="17" customFormat="1" ht="15.75" thickBot="1" x14ac:dyDescent="0.3">
      <c r="B18" s="25" t="s">
        <v>19</v>
      </c>
      <c r="C18" s="28" t="s">
        <v>6</v>
      </c>
      <c r="D18" s="78">
        <f t="shared" si="2"/>
        <v>16.830000000000005</v>
      </c>
      <c r="E18" s="28"/>
      <c r="F18" s="77">
        <f t="shared" si="4"/>
        <v>0</v>
      </c>
    </row>
    <row r="19" spans="2:6" s="17" customFormat="1" ht="15.75" thickBot="1" x14ac:dyDescent="0.3">
      <c r="B19" s="93" t="s">
        <v>22</v>
      </c>
      <c r="C19" s="97"/>
      <c r="D19" s="97"/>
      <c r="E19" s="97"/>
      <c r="F19" s="98"/>
    </row>
    <row r="20" spans="2:6" s="17" customFormat="1" ht="16.5" customHeight="1" x14ac:dyDescent="0.25">
      <c r="B20" s="25" t="s">
        <v>23</v>
      </c>
      <c r="C20" s="26" t="s">
        <v>6</v>
      </c>
      <c r="D20" s="27">
        <v>4.7</v>
      </c>
      <c r="E20" s="27"/>
      <c r="F20" s="77">
        <f>E20*D20</f>
        <v>0</v>
      </c>
    </row>
    <row r="21" spans="2:6" s="17" customFormat="1" x14ac:dyDescent="0.25">
      <c r="B21" s="25" t="s">
        <v>44</v>
      </c>
      <c r="C21" s="26" t="s">
        <v>6</v>
      </c>
      <c r="D21" s="27">
        <v>4.7</v>
      </c>
      <c r="E21" s="28"/>
      <c r="F21" s="77">
        <f>E21*D21</f>
        <v>0</v>
      </c>
    </row>
    <row r="22" spans="2:6" s="17" customFormat="1" ht="15.75" thickBot="1" x14ac:dyDescent="0.3">
      <c r="B22" s="39" t="s">
        <v>7</v>
      </c>
      <c r="C22" s="40"/>
      <c r="D22" s="41"/>
      <c r="E22" s="41"/>
      <c r="F22" s="42">
        <f>SUBTOTAL(9,F10:F21)</f>
        <v>0</v>
      </c>
    </row>
    <row r="23" spans="2:6" s="17" customFormat="1" ht="21.75" thickBot="1" x14ac:dyDescent="0.3">
      <c r="B23" s="90" t="s">
        <v>67</v>
      </c>
      <c r="C23" s="91"/>
      <c r="D23" s="91"/>
      <c r="E23" s="91"/>
      <c r="F23" s="92"/>
    </row>
    <row r="24" spans="2:6" s="17" customFormat="1" ht="15.75" thickBot="1" x14ac:dyDescent="0.3">
      <c r="B24" s="93" t="s">
        <v>10</v>
      </c>
      <c r="C24" s="94"/>
      <c r="D24" s="94"/>
      <c r="E24" s="94"/>
      <c r="F24" s="95"/>
    </row>
    <row r="25" spans="2:6" s="17" customFormat="1" x14ac:dyDescent="0.25">
      <c r="B25" s="29" t="s">
        <v>43</v>
      </c>
      <c r="C25" s="23" t="s">
        <v>6</v>
      </c>
      <c r="D25" s="23">
        <v>4.5999999999999996</v>
      </c>
      <c r="E25" s="23"/>
      <c r="F25" s="24">
        <f t="shared" ref="F25:F30" si="5">D25*E25</f>
        <v>0</v>
      </c>
    </row>
    <row r="26" spans="2:6" s="17" customFormat="1" x14ac:dyDescent="0.25">
      <c r="B26" s="29" t="s">
        <v>11</v>
      </c>
      <c r="C26" s="26" t="s">
        <v>6</v>
      </c>
      <c r="D26" s="23">
        <v>4.5999999999999996</v>
      </c>
      <c r="E26" s="23"/>
      <c r="F26" s="24">
        <f t="shared" si="5"/>
        <v>0</v>
      </c>
    </row>
    <row r="27" spans="2:6" s="17" customFormat="1" x14ac:dyDescent="0.25">
      <c r="B27" s="29" t="s">
        <v>59</v>
      </c>
      <c r="C27" s="26" t="s">
        <v>6</v>
      </c>
      <c r="D27" s="23">
        <v>4.5999999999999996</v>
      </c>
      <c r="E27" s="23"/>
      <c r="F27" s="24">
        <f t="shared" si="5"/>
        <v>0</v>
      </c>
    </row>
    <row r="28" spans="2:6" s="17" customFormat="1" x14ac:dyDescent="0.25">
      <c r="B28" s="29" t="s">
        <v>12</v>
      </c>
      <c r="C28" s="23" t="s">
        <v>6</v>
      </c>
      <c r="D28" s="23">
        <v>4.5999999999999996</v>
      </c>
      <c r="E28" s="23"/>
      <c r="F28" s="24">
        <f t="shared" si="5"/>
        <v>0</v>
      </c>
    </row>
    <row r="29" spans="2:6" s="17" customFormat="1" ht="30" x14ac:dyDescent="0.25">
      <c r="B29" s="29" t="s">
        <v>53</v>
      </c>
      <c r="C29" s="23" t="s">
        <v>6</v>
      </c>
      <c r="D29" s="23">
        <v>4.5999999999999996</v>
      </c>
      <c r="E29" s="23"/>
      <c r="F29" s="24">
        <f t="shared" si="5"/>
        <v>0</v>
      </c>
    </row>
    <row r="30" spans="2:6" s="17" customFormat="1" ht="15.75" thickBot="1" x14ac:dyDescent="0.3">
      <c r="B30" s="29" t="s">
        <v>13</v>
      </c>
      <c r="C30" s="23" t="s">
        <v>6</v>
      </c>
      <c r="D30" s="23">
        <v>4.5999999999999996</v>
      </c>
      <c r="E30" s="23"/>
      <c r="F30" s="24">
        <f t="shared" si="5"/>
        <v>0</v>
      </c>
    </row>
    <row r="31" spans="2:6" s="38" customFormat="1" ht="15.75" thickBot="1" x14ac:dyDescent="0.3">
      <c r="B31" s="96" t="s">
        <v>15</v>
      </c>
      <c r="C31" s="94"/>
      <c r="D31" s="94"/>
      <c r="E31" s="94"/>
      <c r="F31" s="95"/>
    </row>
    <row r="32" spans="2:6" s="17" customFormat="1" x14ac:dyDescent="0.25">
      <c r="B32" s="19" t="s">
        <v>16</v>
      </c>
      <c r="C32" s="34" t="s">
        <v>6</v>
      </c>
      <c r="D32" s="78">
        <f>(2.5+1.8)*2.7-0.8*2.1</f>
        <v>9.93</v>
      </c>
      <c r="E32" s="78"/>
      <c r="F32" s="75">
        <f>D32*E32</f>
        <v>0</v>
      </c>
    </row>
    <row r="33" spans="2:6" s="17" customFormat="1" x14ac:dyDescent="0.25">
      <c r="B33" s="22" t="s">
        <v>62</v>
      </c>
      <c r="C33" s="26" t="s">
        <v>6</v>
      </c>
      <c r="D33" s="78">
        <f>(2.5+1.8)*2.7-0.8*2.1</f>
        <v>9.93</v>
      </c>
      <c r="E33" s="28"/>
      <c r="F33" s="77">
        <f t="shared" ref="F33:F35" si="6">D33*E33</f>
        <v>0</v>
      </c>
    </row>
    <row r="34" spans="2:6" s="17" customFormat="1" x14ac:dyDescent="0.25">
      <c r="B34" s="22" t="s">
        <v>20</v>
      </c>
      <c r="C34" s="28" t="s">
        <v>6</v>
      </c>
      <c r="D34" s="78">
        <f t="shared" ref="D34:D36" si="7">(2.5+1.8)*2*2.7-0.8*2.1</f>
        <v>21.54</v>
      </c>
      <c r="E34" s="28"/>
      <c r="F34" s="77">
        <f t="shared" si="6"/>
        <v>0</v>
      </c>
    </row>
    <row r="35" spans="2:6" s="38" customFormat="1" ht="30" x14ac:dyDescent="0.25">
      <c r="B35" s="22" t="s">
        <v>51</v>
      </c>
      <c r="C35" s="28" t="s">
        <v>6</v>
      </c>
      <c r="D35" s="78">
        <f t="shared" si="7"/>
        <v>21.54</v>
      </c>
      <c r="E35" s="28"/>
      <c r="F35" s="77">
        <f t="shared" si="6"/>
        <v>0</v>
      </c>
    </row>
    <row r="36" spans="2:6" s="38" customFormat="1" ht="15.75" thickBot="1" x14ac:dyDescent="0.3">
      <c r="B36" s="22" t="s">
        <v>13</v>
      </c>
      <c r="C36" s="28" t="s">
        <v>6</v>
      </c>
      <c r="D36" s="78">
        <f t="shared" si="7"/>
        <v>21.54</v>
      </c>
      <c r="E36" s="28"/>
      <c r="F36" s="77">
        <f t="shared" ref="F36" si="8">D36*E36</f>
        <v>0</v>
      </c>
    </row>
    <row r="37" spans="2:6" s="17" customFormat="1" ht="15.75" thickBot="1" x14ac:dyDescent="0.3">
      <c r="B37" s="93" t="s">
        <v>22</v>
      </c>
      <c r="C37" s="97"/>
      <c r="D37" s="97"/>
      <c r="E37" s="97"/>
      <c r="F37" s="98"/>
    </row>
    <row r="38" spans="2:6" s="17" customFormat="1" ht="16.5" customHeight="1" x14ac:dyDescent="0.25">
      <c r="B38" s="25" t="s">
        <v>23</v>
      </c>
      <c r="C38" s="26" t="s">
        <v>6</v>
      </c>
      <c r="D38" s="27">
        <v>4.5999999999999996</v>
      </c>
      <c r="E38" s="27"/>
      <c r="F38" s="77">
        <f>E38*D38</f>
        <v>0</v>
      </c>
    </row>
    <row r="39" spans="2:6" s="17" customFormat="1" x14ac:dyDescent="0.25">
      <c r="B39" s="25" t="s">
        <v>44</v>
      </c>
      <c r="C39" s="26" t="s">
        <v>6</v>
      </c>
      <c r="D39" s="27">
        <v>4.5999999999999996</v>
      </c>
      <c r="E39" s="28"/>
      <c r="F39" s="77">
        <f>E39*D39</f>
        <v>0</v>
      </c>
    </row>
    <row r="40" spans="2:6" s="17" customFormat="1" ht="15.75" thickBot="1" x14ac:dyDescent="0.3">
      <c r="B40" s="39" t="s">
        <v>7</v>
      </c>
      <c r="C40" s="40"/>
      <c r="D40" s="41"/>
      <c r="E40" s="41"/>
      <c r="F40" s="42">
        <f>SUBTOTAL(9,F24:F39)</f>
        <v>0</v>
      </c>
    </row>
    <row r="41" spans="2:6" s="17" customFormat="1" ht="21.75" thickBot="1" x14ac:dyDescent="0.3">
      <c r="B41" s="90" t="s">
        <v>68</v>
      </c>
      <c r="C41" s="91"/>
      <c r="D41" s="91"/>
      <c r="E41" s="91"/>
      <c r="F41" s="92"/>
    </row>
    <row r="42" spans="2:6" s="17" customFormat="1" ht="15.75" thickBot="1" x14ac:dyDescent="0.3">
      <c r="B42" s="93" t="s">
        <v>10</v>
      </c>
      <c r="C42" s="94"/>
      <c r="D42" s="94"/>
      <c r="E42" s="94"/>
      <c r="F42" s="95"/>
    </row>
    <row r="43" spans="2:6" s="17" customFormat="1" ht="15.75" thickBot="1" x14ac:dyDescent="0.3">
      <c r="B43" s="22" t="s">
        <v>14</v>
      </c>
      <c r="C43" s="28" t="s">
        <v>6</v>
      </c>
      <c r="D43" s="28">
        <v>17.8</v>
      </c>
      <c r="E43" s="28"/>
      <c r="F43" s="77">
        <f>D43*E43</f>
        <v>0</v>
      </c>
    </row>
    <row r="44" spans="2:6" s="38" customFormat="1" ht="15.75" thickBot="1" x14ac:dyDescent="0.3">
      <c r="B44" s="96" t="s">
        <v>15</v>
      </c>
      <c r="C44" s="97"/>
      <c r="D44" s="97"/>
      <c r="E44" s="97"/>
      <c r="F44" s="98"/>
    </row>
    <row r="45" spans="2:6" s="17" customFormat="1" x14ac:dyDescent="0.25">
      <c r="B45" s="19" t="s">
        <v>16</v>
      </c>
      <c r="C45" s="34" t="s">
        <v>6</v>
      </c>
      <c r="D45" s="78">
        <f>7*2.7-0.8*2.1</f>
        <v>17.220000000000002</v>
      </c>
      <c r="E45" s="78"/>
      <c r="F45" s="75">
        <f>D45*E45</f>
        <v>0</v>
      </c>
    </row>
    <row r="46" spans="2:6" s="17" customFormat="1" x14ac:dyDescent="0.25">
      <c r="B46" s="22" t="s">
        <v>62</v>
      </c>
      <c r="C46" s="26" t="s">
        <v>6</v>
      </c>
      <c r="D46" s="78">
        <f>7*2.7-0.8*2.1</f>
        <v>17.220000000000002</v>
      </c>
      <c r="E46" s="28"/>
      <c r="F46" s="77">
        <f t="shared" ref="F46:F47" si="9">D46*E46</f>
        <v>0</v>
      </c>
    </row>
    <row r="47" spans="2:6" s="38" customFormat="1" x14ac:dyDescent="0.25">
      <c r="B47" s="22" t="s">
        <v>17</v>
      </c>
      <c r="C47" s="28" t="s">
        <v>6</v>
      </c>
      <c r="D47" s="78">
        <f t="shared" ref="D47:D50" si="10">(3+6.55)*2*2.7-1.8*1.5</f>
        <v>48.870000000000005</v>
      </c>
      <c r="E47" s="28"/>
      <c r="F47" s="77">
        <f t="shared" si="9"/>
        <v>0</v>
      </c>
    </row>
    <row r="48" spans="2:6" s="17" customFormat="1" x14ac:dyDescent="0.25">
      <c r="B48" s="22" t="s">
        <v>45</v>
      </c>
      <c r="C48" s="28" t="s">
        <v>6</v>
      </c>
      <c r="D48" s="78">
        <f t="shared" si="10"/>
        <v>48.870000000000005</v>
      </c>
      <c r="E48" s="28"/>
      <c r="F48" s="77">
        <f>D48*E48</f>
        <v>0</v>
      </c>
    </row>
    <row r="49" spans="2:6" s="17" customFormat="1" x14ac:dyDescent="0.25">
      <c r="B49" s="22" t="s">
        <v>18</v>
      </c>
      <c r="C49" s="28" t="s">
        <v>6</v>
      </c>
      <c r="D49" s="78">
        <f t="shared" si="10"/>
        <v>48.870000000000005</v>
      </c>
      <c r="E49" s="28"/>
      <c r="F49" s="77">
        <f t="shared" ref="F49:F50" si="11">D49*E49</f>
        <v>0</v>
      </c>
    </row>
    <row r="50" spans="2:6" s="17" customFormat="1" ht="15.75" thickBot="1" x14ac:dyDescent="0.3">
      <c r="B50" s="25" t="s">
        <v>19</v>
      </c>
      <c r="C50" s="28" t="s">
        <v>6</v>
      </c>
      <c r="D50" s="78">
        <f t="shared" si="10"/>
        <v>48.870000000000005</v>
      </c>
      <c r="E50" s="28"/>
      <c r="F50" s="77">
        <f t="shared" si="11"/>
        <v>0</v>
      </c>
    </row>
    <row r="51" spans="2:6" s="17" customFormat="1" ht="15.75" thickBot="1" x14ac:dyDescent="0.3">
      <c r="B51" s="93" t="s">
        <v>22</v>
      </c>
      <c r="C51" s="97"/>
      <c r="D51" s="97"/>
      <c r="E51" s="97"/>
      <c r="F51" s="98"/>
    </row>
    <row r="52" spans="2:6" s="17" customFormat="1" ht="16.5" customHeight="1" x14ac:dyDescent="0.25">
      <c r="B52" s="25" t="s">
        <v>23</v>
      </c>
      <c r="C52" s="26" t="s">
        <v>6</v>
      </c>
      <c r="D52" s="27">
        <v>17.8</v>
      </c>
      <c r="E52" s="27"/>
      <c r="F52" s="77">
        <f>E52*D52</f>
        <v>0</v>
      </c>
    </row>
    <row r="53" spans="2:6" s="17" customFormat="1" x14ac:dyDescent="0.25">
      <c r="B53" s="25" t="s">
        <v>44</v>
      </c>
      <c r="C53" s="26" t="s">
        <v>6</v>
      </c>
      <c r="D53" s="27">
        <v>17.8</v>
      </c>
      <c r="E53" s="28"/>
      <c r="F53" s="77">
        <f>E53*D53</f>
        <v>0</v>
      </c>
    </row>
    <row r="54" spans="2:6" s="17" customFormat="1" ht="15.75" thickBot="1" x14ac:dyDescent="0.3">
      <c r="B54" s="39" t="s">
        <v>7</v>
      </c>
      <c r="C54" s="40"/>
      <c r="D54" s="41"/>
      <c r="E54" s="41"/>
      <c r="F54" s="42">
        <f>SUBTOTAL(9,F42:F53)</f>
        <v>0</v>
      </c>
    </row>
    <row r="55" spans="2:6" s="17" customFormat="1" ht="21.75" thickBot="1" x14ac:dyDescent="0.3">
      <c r="B55" s="90" t="s">
        <v>69</v>
      </c>
      <c r="C55" s="91"/>
      <c r="D55" s="91"/>
      <c r="E55" s="91"/>
      <c r="F55" s="92"/>
    </row>
    <row r="56" spans="2:6" s="17" customFormat="1" ht="15.75" thickBot="1" x14ac:dyDescent="0.3">
      <c r="B56" s="93" t="s">
        <v>10</v>
      </c>
      <c r="C56" s="94"/>
      <c r="D56" s="94"/>
      <c r="E56" s="94"/>
      <c r="F56" s="95"/>
    </row>
    <row r="57" spans="2:6" s="17" customFormat="1" ht="15.75" thickBot="1" x14ac:dyDescent="0.3">
      <c r="B57" s="22" t="s">
        <v>14</v>
      </c>
      <c r="C57" s="28" t="s">
        <v>6</v>
      </c>
      <c r="D57" s="28">
        <v>8.6999999999999993</v>
      </c>
      <c r="E57" s="28"/>
      <c r="F57" s="77">
        <f>D57*E57</f>
        <v>0</v>
      </c>
    </row>
    <row r="58" spans="2:6" s="38" customFormat="1" ht="15.75" thickBot="1" x14ac:dyDescent="0.3">
      <c r="B58" s="96" t="s">
        <v>15</v>
      </c>
      <c r="C58" s="97"/>
      <c r="D58" s="97"/>
      <c r="E58" s="97"/>
      <c r="F58" s="98"/>
    </row>
    <row r="59" spans="2:6" s="17" customFormat="1" x14ac:dyDescent="0.25">
      <c r="B59" s="19" t="s">
        <v>16</v>
      </c>
      <c r="C59" s="34" t="s">
        <v>6</v>
      </c>
      <c r="D59" s="78">
        <f>2.61*2.7</f>
        <v>7.0469999999999997</v>
      </c>
      <c r="E59" s="78"/>
      <c r="F59" s="75">
        <f>D59*E59</f>
        <v>0</v>
      </c>
    </row>
    <row r="60" spans="2:6" s="17" customFormat="1" x14ac:dyDescent="0.25">
      <c r="B60" s="22" t="s">
        <v>62</v>
      </c>
      <c r="C60" s="26" t="s">
        <v>6</v>
      </c>
      <c r="D60" s="78">
        <f>2.61*2.7</f>
        <v>7.0469999999999997</v>
      </c>
      <c r="E60" s="28"/>
      <c r="F60" s="77">
        <f t="shared" ref="F60:F61" si="12">D60*E60</f>
        <v>0</v>
      </c>
    </row>
    <row r="61" spans="2:6" s="38" customFormat="1" x14ac:dyDescent="0.25">
      <c r="B61" s="22" t="s">
        <v>17</v>
      </c>
      <c r="C61" s="28" t="s">
        <v>6</v>
      </c>
      <c r="D61" s="78">
        <f>(2.61+3.17)*2*2.7-0.8*2.1-0.8*2.1-1.5*1.5</f>
        <v>25.602</v>
      </c>
      <c r="E61" s="28"/>
      <c r="F61" s="77">
        <f t="shared" si="12"/>
        <v>0</v>
      </c>
    </row>
    <row r="62" spans="2:6" s="17" customFormat="1" x14ac:dyDescent="0.25">
      <c r="B62" s="22" t="s">
        <v>45</v>
      </c>
      <c r="C62" s="28" t="s">
        <v>6</v>
      </c>
      <c r="D62" s="78">
        <f t="shared" ref="D62:D64" si="13">(2.61+3.17)*2*2.7-0.8*2.1-0.8*2.1-1.5*1.5</f>
        <v>25.602</v>
      </c>
      <c r="E62" s="28"/>
      <c r="F62" s="77">
        <f>D62*E62</f>
        <v>0</v>
      </c>
    </row>
    <row r="63" spans="2:6" s="17" customFormat="1" x14ac:dyDescent="0.25">
      <c r="B63" s="22" t="s">
        <v>18</v>
      </c>
      <c r="C63" s="28" t="s">
        <v>6</v>
      </c>
      <c r="D63" s="78">
        <f t="shared" si="13"/>
        <v>25.602</v>
      </c>
      <c r="E63" s="28"/>
      <c r="F63" s="77">
        <f t="shared" ref="F63:F65" si="14">D63*E63</f>
        <v>0</v>
      </c>
    </row>
    <row r="64" spans="2:6" s="17" customFormat="1" x14ac:dyDescent="0.25">
      <c r="B64" s="25" t="s">
        <v>19</v>
      </c>
      <c r="C64" s="28" t="s">
        <v>6</v>
      </c>
      <c r="D64" s="78">
        <f t="shared" si="13"/>
        <v>25.602</v>
      </c>
      <c r="E64" s="28"/>
      <c r="F64" s="77">
        <f t="shared" si="14"/>
        <v>0</v>
      </c>
    </row>
    <row r="65" spans="2:6" s="17" customFormat="1" x14ac:dyDescent="0.25">
      <c r="B65" s="22" t="s">
        <v>20</v>
      </c>
      <c r="C65" s="28" t="s">
        <v>6</v>
      </c>
      <c r="D65" s="28">
        <v>2.5</v>
      </c>
      <c r="E65" s="28"/>
      <c r="F65" s="77">
        <f t="shared" si="14"/>
        <v>0</v>
      </c>
    </row>
    <row r="66" spans="2:6" s="38" customFormat="1" x14ac:dyDescent="0.25">
      <c r="B66" s="22" t="s">
        <v>21</v>
      </c>
      <c r="C66" s="28" t="s">
        <v>6</v>
      </c>
      <c r="D66" s="28">
        <v>2.5</v>
      </c>
      <c r="E66" s="28"/>
      <c r="F66" s="77">
        <f>D66*E66</f>
        <v>0</v>
      </c>
    </row>
    <row r="67" spans="2:6" s="38" customFormat="1" ht="15.75" thickBot="1" x14ac:dyDescent="0.3">
      <c r="B67" s="22" t="s">
        <v>13</v>
      </c>
      <c r="C67" s="28" t="s">
        <v>6</v>
      </c>
      <c r="D67" s="28">
        <v>2.5</v>
      </c>
      <c r="E67" s="28"/>
      <c r="F67" s="77">
        <f t="shared" ref="F67" si="15">D67*E67</f>
        <v>0</v>
      </c>
    </row>
    <row r="68" spans="2:6" s="17" customFormat="1" ht="15.75" thickBot="1" x14ac:dyDescent="0.3">
      <c r="B68" s="93" t="s">
        <v>22</v>
      </c>
      <c r="C68" s="97"/>
      <c r="D68" s="97"/>
      <c r="E68" s="97"/>
      <c r="F68" s="98"/>
    </row>
    <row r="69" spans="2:6" s="17" customFormat="1" ht="16.5" customHeight="1" x14ac:dyDescent="0.25">
      <c r="B69" s="25" t="s">
        <v>23</v>
      </c>
      <c r="C69" s="26" t="s">
        <v>6</v>
      </c>
      <c r="D69" s="27">
        <v>8.6999999999999993</v>
      </c>
      <c r="E69" s="27"/>
      <c r="F69" s="77">
        <f>E69*D69</f>
        <v>0</v>
      </c>
    </row>
    <row r="70" spans="2:6" s="17" customFormat="1" x14ac:dyDescent="0.25">
      <c r="B70" s="25" t="s">
        <v>44</v>
      </c>
      <c r="C70" s="26" t="s">
        <v>6</v>
      </c>
      <c r="D70" s="27">
        <v>8.6999999999999993</v>
      </c>
      <c r="E70" s="28"/>
      <c r="F70" s="77">
        <f>E70*D70</f>
        <v>0</v>
      </c>
    </row>
    <row r="71" spans="2:6" s="17" customFormat="1" ht="15.75" thickBot="1" x14ac:dyDescent="0.3">
      <c r="B71" s="39" t="s">
        <v>7</v>
      </c>
      <c r="C71" s="40"/>
      <c r="D71" s="41"/>
      <c r="E71" s="41"/>
      <c r="F71" s="42">
        <f>SUBTOTAL(9,F56:F70)</f>
        <v>0</v>
      </c>
    </row>
    <row r="72" spans="2:6" s="17" customFormat="1" ht="21.75" thickBot="1" x14ac:dyDescent="0.3">
      <c r="B72" s="90" t="s">
        <v>70</v>
      </c>
      <c r="C72" s="91"/>
      <c r="D72" s="91"/>
      <c r="E72" s="91"/>
      <c r="F72" s="92"/>
    </row>
    <row r="73" spans="2:6" s="17" customFormat="1" ht="15.75" thickBot="1" x14ac:dyDescent="0.3">
      <c r="B73" s="93" t="s">
        <v>10</v>
      </c>
      <c r="C73" s="94"/>
      <c r="D73" s="94"/>
      <c r="E73" s="94"/>
      <c r="F73" s="95"/>
    </row>
    <row r="74" spans="2:6" s="17" customFormat="1" ht="15.75" thickBot="1" x14ac:dyDescent="0.3">
      <c r="B74" s="22" t="s">
        <v>14</v>
      </c>
      <c r="C74" s="28" t="s">
        <v>6</v>
      </c>
      <c r="D74" s="28">
        <f>3.17*1.2</f>
        <v>3.8039999999999998</v>
      </c>
      <c r="E74" s="28"/>
      <c r="F74" s="77">
        <f>D74*E74</f>
        <v>0</v>
      </c>
    </row>
    <row r="75" spans="2:6" s="38" customFormat="1" ht="15.75" thickBot="1" x14ac:dyDescent="0.3">
      <c r="B75" s="96" t="s">
        <v>15</v>
      </c>
      <c r="C75" s="97"/>
      <c r="D75" s="97"/>
      <c r="E75" s="97"/>
      <c r="F75" s="98"/>
    </row>
    <row r="76" spans="2:6" s="17" customFormat="1" x14ac:dyDescent="0.25">
      <c r="B76" s="19" t="s">
        <v>16</v>
      </c>
      <c r="C76" s="34" t="s">
        <v>6</v>
      </c>
      <c r="D76" s="78">
        <f>4*2.7</f>
        <v>10.8</v>
      </c>
      <c r="E76" s="78"/>
      <c r="F76" s="75">
        <f>D76*E76</f>
        <v>0</v>
      </c>
    </row>
    <row r="77" spans="2:6" s="17" customFormat="1" x14ac:dyDescent="0.25">
      <c r="B77" s="22" t="s">
        <v>62</v>
      </c>
      <c r="C77" s="26" t="s">
        <v>6</v>
      </c>
      <c r="D77" s="78">
        <f>4*2.7</f>
        <v>10.8</v>
      </c>
      <c r="E77" s="28"/>
      <c r="F77" s="77">
        <f t="shared" ref="F77:F78" si="16">D77*E77</f>
        <v>0</v>
      </c>
    </row>
    <row r="78" spans="2:6" s="38" customFormat="1" x14ac:dyDescent="0.25">
      <c r="B78" s="22" t="s">
        <v>17</v>
      </c>
      <c r="C78" s="28" t="s">
        <v>6</v>
      </c>
      <c r="D78" s="78">
        <f>(3.17+1.3)*2*2.7-3.17*1.5-0.8*2.1-1.5*1.5</f>
        <v>15.453000000000003</v>
      </c>
      <c r="E78" s="28"/>
      <c r="F78" s="77">
        <f t="shared" si="16"/>
        <v>0</v>
      </c>
    </row>
    <row r="79" spans="2:6" s="17" customFormat="1" x14ac:dyDescent="0.25">
      <c r="B79" s="22" t="s">
        <v>45</v>
      </c>
      <c r="C79" s="28" t="s">
        <v>6</v>
      </c>
      <c r="D79" s="78">
        <f t="shared" ref="D79:D81" si="17">(3.17+1.3)*2*2.7-3.17*1.5-0.8*2.1-1.5*1.5</f>
        <v>15.453000000000003</v>
      </c>
      <c r="E79" s="28"/>
      <c r="F79" s="77">
        <f>D79*E79</f>
        <v>0</v>
      </c>
    </row>
    <row r="80" spans="2:6" s="17" customFormat="1" x14ac:dyDescent="0.25">
      <c r="B80" s="22" t="s">
        <v>18</v>
      </c>
      <c r="C80" s="28" t="s">
        <v>6</v>
      </c>
      <c r="D80" s="78">
        <f t="shared" si="17"/>
        <v>15.453000000000003</v>
      </c>
      <c r="E80" s="28"/>
      <c r="F80" s="77">
        <f t="shared" ref="F80:F81" si="18">D80*E80</f>
        <v>0</v>
      </c>
    </row>
    <row r="81" spans="2:6" s="17" customFormat="1" ht="15.75" thickBot="1" x14ac:dyDescent="0.3">
      <c r="B81" s="25" t="s">
        <v>19</v>
      </c>
      <c r="C81" s="28" t="s">
        <v>6</v>
      </c>
      <c r="D81" s="78">
        <f t="shared" si="17"/>
        <v>15.453000000000003</v>
      </c>
      <c r="E81" s="28"/>
      <c r="F81" s="77">
        <f t="shared" si="18"/>
        <v>0</v>
      </c>
    </row>
    <row r="82" spans="2:6" s="17" customFormat="1" ht="15.75" thickBot="1" x14ac:dyDescent="0.3">
      <c r="B82" s="93" t="s">
        <v>22</v>
      </c>
      <c r="C82" s="97"/>
      <c r="D82" s="97"/>
      <c r="E82" s="97"/>
      <c r="F82" s="98"/>
    </row>
    <row r="83" spans="2:6" s="17" customFormat="1" ht="16.5" customHeight="1" x14ac:dyDescent="0.25">
      <c r="B83" s="25" t="s">
        <v>23</v>
      </c>
      <c r="C83" s="26" t="s">
        <v>6</v>
      </c>
      <c r="D83" s="27">
        <v>3.8</v>
      </c>
      <c r="E83" s="27"/>
      <c r="F83" s="77">
        <f>E83*D83</f>
        <v>0</v>
      </c>
    </row>
    <row r="84" spans="2:6" s="17" customFormat="1" x14ac:dyDescent="0.25">
      <c r="B84" s="25" t="s">
        <v>44</v>
      </c>
      <c r="C84" s="26" t="s">
        <v>6</v>
      </c>
      <c r="D84" s="27">
        <v>3.8</v>
      </c>
      <c r="E84" s="28"/>
      <c r="F84" s="77">
        <f>E84*D84</f>
        <v>0</v>
      </c>
    </row>
    <row r="85" spans="2:6" s="17" customFormat="1" ht="15.75" thickBot="1" x14ac:dyDescent="0.3">
      <c r="B85" s="39" t="s">
        <v>7</v>
      </c>
      <c r="C85" s="40"/>
      <c r="D85" s="41"/>
      <c r="E85" s="41"/>
      <c r="F85" s="42">
        <f>SUBTOTAL(9,F73:F84)</f>
        <v>0</v>
      </c>
    </row>
    <row r="86" spans="2:6" s="17" customFormat="1" ht="21.75" thickBot="1" x14ac:dyDescent="0.3">
      <c r="B86" s="81" t="s">
        <v>24</v>
      </c>
      <c r="C86" s="82"/>
      <c r="D86" s="82"/>
      <c r="E86" s="82"/>
      <c r="F86" s="83"/>
    </row>
    <row r="87" spans="2:6" ht="30.75" customHeight="1" x14ac:dyDescent="0.25">
      <c r="B87" s="19" t="s">
        <v>57</v>
      </c>
      <c r="C87" s="20" t="s">
        <v>25</v>
      </c>
      <c r="D87" s="20">
        <v>3</v>
      </c>
      <c r="E87" s="76"/>
      <c r="F87" s="21">
        <f>D87*E87</f>
        <v>0</v>
      </c>
    </row>
    <row r="88" spans="2:6" ht="15" customHeight="1" x14ac:dyDescent="0.25">
      <c r="B88" s="19" t="s">
        <v>56</v>
      </c>
      <c r="C88" s="20" t="s">
        <v>25</v>
      </c>
      <c r="D88" s="20">
        <v>3</v>
      </c>
      <c r="E88" s="76"/>
      <c r="F88" s="21">
        <f>D88*E88</f>
        <v>0</v>
      </c>
    </row>
    <row r="89" spans="2:6" s="17" customFormat="1" x14ac:dyDescent="0.25">
      <c r="B89" s="22" t="s">
        <v>63</v>
      </c>
      <c r="C89" s="26" t="s">
        <v>9</v>
      </c>
      <c r="D89" s="23">
        <f>6*1.2</f>
        <v>7.1999999999999993</v>
      </c>
      <c r="E89" s="23"/>
      <c r="F89" s="24">
        <f>D89*E89</f>
        <v>0</v>
      </c>
    </row>
    <row r="90" spans="2:6" s="17" customFormat="1" x14ac:dyDescent="0.25">
      <c r="B90" s="22" t="s">
        <v>47</v>
      </c>
      <c r="C90" s="23" t="s">
        <v>25</v>
      </c>
      <c r="D90" s="23">
        <v>1</v>
      </c>
      <c r="E90" s="23"/>
      <c r="F90" s="24">
        <f t="shared" ref="F90:F94" si="19">D90*E90</f>
        <v>0</v>
      </c>
    </row>
    <row r="91" spans="2:6" s="17" customFormat="1" x14ac:dyDescent="0.25">
      <c r="B91" s="22" t="s">
        <v>46</v>
      </c>
      <c r="C91" s="23" t="s">
        <v>25</v>
      </c>
      <c r="D91" s="23">
        <v>1</v>
      </c>
      <c r="E91" s="23"/>
      <c r="F91" s="24">
        <f t="shared" si="19"/>
        <v>0</v>
      </c>
    </row>
    <row r="92" spans="2:6" s="17" customFormat="1" x14ac:dyDescent="0.25">
      <c r="B92" s="22" t="s">
        <v>54</v>
      </c>
      <c r="C92" s="23" t="s">
        <v>5</v>
      </c>
      <c r="D92" s="23">
        <v>1</v>
      </c>
      <c r="E92" s="23"/>
      <c r="F92" s="24">
        <f t="shared" ref="F92" si="20">D92*E92</f>
        <v>0</v>
      </c>
    </row>
    <row r="93" spans="2:6" s="17" customFormat="1" x14ac:dyDescent="0.25">
      <c r="B93" s="22" t="s">
        <v>52</v>
      </c>
      <c r="C93" s="23" t="s">
        <v>5</v>
      </c>
      <c r="D93" s="23">
        <v>1</v>
      </c>
      <c r="E93" s="23"/>
      <c r="F93" s="24">
        <f t="shared" si="19"/>
        <v>0</v>
      </c>
    </row>
    <row r="94" spans="2:6" s="17" customFormat="1" x14ac:dyDescent="0.25">
      <c r="B94" s="22" t="s">
        <v>26</v>
      </c>
      <c r="C94" s="23" t="s">
        <v>5</v>
      </c>
      <c r="D94" s="23">
        <v>1</v>
      </c>
      <c r="E94" s="23"/>
      <c r="F94" s="24">
        <f t="shared" si="19"/>
        <v>0</v>
      </c>
    </row>
    <row r="95" spans="2:6" s="17" customFormat="1" x14ac:dyDescent="0.25">
      <c r="B95" s="22" t="s">
        <v>27</v>
      </c>
      <c r="C95" s="23" t="s">
        <v>5</v>
      </c>
      <c r="D95" s="23">
        <v>1</v>
      </c>
      <c r="E95" s="23"/>
      <c r="F95" s="24">
        <f>D95*E95</f>
        <v>0</v>
      </c>
    </row>
    <row r="96" spans="2:6" s="17" customFormat="1" x14ac:dyDescent="0.25">
      <c r="B96" s="22" t="s">
        <v>40</v>
      </c>
      <c r="C96" s="23" t="s">
        <v>5</v>
      </c>
      <c r="D96" s="23">
        <v>1</v>
      </c>
      <c r="E96" s="23"/>
      <c r="F96" s="24">
        <f t="shared" ref="F96:F98" si="21">D96*E96</f>
        <v>0</v>
      </c>
    </row>
    <row r="97" spans="2:6" s="17" customFormat="1" x14ac:dyDescent="0.25">
      <c r="B97" s="22" t="s">
        <v>41</v>
      </c>
      <c r="C97" s="23" t="s">
        <v>5</v>
      </c>
      <c r="D97" s="23">
        <v>1</v>
      </c>
      <c r="E97" s="23"/>
      <c r="F97" s="24">
        <f t="shared" si="21"/>
        <v>0</v>
      </c>
    </row>
    <row r="98" spans="2:6" s="17" customFormat="1" x14ac:dyDescent="0.25">
      <c r="B98" s="22" t="s">
        <v>55</v>
      </c>
      <c r="C98" s="23" t="s">
        <v>5</v>
      </c>
      <c r="D98" s="23">
        <v>1</v>
      </c>
      <c r="E98" s="23"/>
      <c r="F98" s="24">
        <f t="shared" si="21"/>
        <v>0</v>
      </c>
    </row>
    <row r="99" spans="2:6" s="17" customFormat="1" ht="15.75" thickBot="1" x14ac:dyDescent="0.3">
      <c r="B99" s="44" t="s">
        <v>7</v>
      </c>
      <c r="C99" s="45"/>
      <c r="D99" s="46"/>
      <c r="E99" s="46"/>
      <c r="F99" s="47">
        <f>SUBTOTAL(9,F87:F98)</f>
        <v>0</v>
      </c>
    </row>
    <row r="100" spans="2:6" s="17" customFormat="1" ht="21.75" thickBot="1" x14ac:dyDescent="0.3">
      <c r="B100" s="81" t="s">
        <v>28</v>
      </c>
      <c r="C100" s="82"/>
      <c r="D100" s="82"/>
      <c r="E100" s="82"/>
      <c r="F100" s="83"/>
    </row>
    <row r="101" spans="2:6" s="17" customFormat="1" ht="30" x14ac:dyDescent="0.25">
      <c r="B101" s="19" t="s">
        <v>64</v>
      </c>
      <c r="C101" s="48" t="s">
        <v>25</v>
      </c>
      <c r="D101" s="20">
        <f>18+10+5</f>
        <v>33</v>
      </c>
      <c r="E101" s="20"/>
      <c r="F101" s="21">
        <f>D101*E101</f>
        <v>0</v>
      </c>
    </row>
    <row r="102" spans="2:6" s="17" customFormat="1" x14ac:dyDescent="0.25">
      <c r="B102" s="22" t="s">
        <v>29</v>
      </c>
      <c r="C102" s="23" t="s">
        <v>25</v>
      </c>
      <c r="D102" s="20">
        <f>18+10+5</f>
        <v>33</v>
      </c>
      <c r="E102" s="23"/>
      <c r="F102" s="24">
        <f t="shared" ref="F102:F109" si="22">D102*E102</f>
        <v>0</v>
      </c>
    </row>
    <row r="103" spans="2:6" s="17" customFormat="1" x14ac:dyDescent="0.25">
      <c r="B103" s="22" t="s">
        <v>30</v>
      </c>
      <c r="C103" s="43" t="s">
        <v>5</v>
      </c>
      <c r="D103" s="23">
        <v>5</v>
      </c>
      <c r="E103" s="23"/>
      <c r="F103" s="24">
        <f t="shared" si="22"/>
        <v>0</v>
      </c>
    </row>
    <row r="104" spans="2:6" s="17" customFormat="1" x14ac:dyDescent="0.25">
      <c r="B104" s="22" t="s">
        <v>49</v>
      </c>
      <c r="C104" s="43" t="s">
        <v>5</v>
      </c>
      <c r="D104" s="23">
        <v>1</v>
      </c>
      <c r="E104" s="23"/>
      <c r="F104" s="24">
        <f>D104*E104</f>
        <v>0</v>
      </c>
    </row>
    <row r="105" spans="2:6" s="17" customFormat="1" x14ac:dyDescent="0.25">
      <c r="B105" s="22" t="s">
        <v>63</v>
      </c>
      <c r="C105" s="26" t="s">
        <v>9</v>
      </c>
      <c r="D105" s="23">
        <v>30</v>
      </c>
      <c r="E105" s="23"/>
      <c r="F105" s="24">
        <f t="shared" si="22"/>
        <v>0</v>
      </c>
    </row>
    <row r="106" spans="2:6" s="17" customFormat="1" x14ac:dyDescent="0.25">
      <c r="B106" s="22" t="s">
        <v>31</v>
      </c>
      <c r="C106" s="26" t="s">
        <v>9</v>
      </c>
      <c r="D106" s="23">
        <v>250</v>
      </c>
      <c r="E106" s="23"/>
      <c r="F106" s="24">
        <f t="shared" si="22"/>
        <v>0</v>
      </c>
    </row>
    <row r="107" spans="2:6" ht="30" x14ac:dyDescent="0.25">
      <c r="B107" s="22" t="s">
        <v>58</v>
      </c>
      <c r="C107" s="23" t="s">
        <v>5</v>
      </c>
      <c r="D107" s="23">
        <v>5</v>
      </c>
      <c r="E107" s="23"/>
      <c r="F107" s="24">
        <f t="shared" si="22"/>
        <v>0</v>
      </c>
    </row>
    <row r="108" spans="2:6" x14ac:dyDescent="0.25">
      <c r="B108" s="22" t="s">
        <v>48</v>
      </c>
      <c r="C108" s="43" t="s">
        <v>5</v>
      </c>
      <c r="D108" s="23">
        <v>12</v>
      </c>
      <c r="E108" s="23"/>
      <c r="F108" s="24">
        <f>D108*E108</f>
        <v>0</v>
      </c>
    </row>
    <row r="109" spans="2:6" x14ac:dyDescent="0.25">
      <c r="B109" s="22" t="s">
        <v>32</v>
      </c>
      <c r="C109" s="43" t="s">
        <v>5</v>
      </c>
      <c r="D109" s="23">
        <v>1</v>
      </c>
      <c r="E109" s="23"/>
      <c r="F109" s="24">
        <f t="shared" si="22"/>
        <v>0</v>
      </c>
    </row>
    <row r="110" spans="2:6" ht="15.75" customHeight="1" x14ac:dyDescent="0.25">
      <c r="B110" s="22" t="s">
        <v>33</v>
      </c>
      <c r="C110" s="43" t="s">
        <v>5</v>
      </c>
      <c r="D110" s="23">
        <v>1</v>
      </c>
      <c r="E110" s="23"/>
      <c r="F110" s="24">
        <f>D110*E110</f>
        <v>0</v>
      </c>
    </row>
    <row r="111" spans="2:6" ht="15.75" customHeight="1" x14ac:dyDescent="0.25">
      <c r="B111" s="22" t="s">
        <v>50</v>
      </c>
      <c r="C111" s="43" t="s">
        <v>5</v>
      </c>
      <c r="D111" s="23">
        <v>1</v>
      </c>
      <c r="E111" s="23"/>
      <c r="F111" s="24">
        <f>D111*E111</f>
        <v>0</v>
      </c>
    </row>
    <row r="112" spans="2:6" ht="15" customHeight="1" thickBot="1" x14ac:dyDescent="0.3">
      <c r="B112" s="49" t="s">
        <v>7</v>
      </c>
      <c r="C112" s="50"/>
      <c r="D112" s="51"/>
      <c r="E112" s="51"/>
      <c r="F112" s="52">
        <f>SUBTOTAL(9,F101:F111)</f>
        <v>0</v>
      </c>
    </row>
    <row r="113" spans="1:6" ht="21.75" customHeight="1" thickBot="1" x14ac:dyDescent="0.3">
      <c r="B113" s="81" t="s">
        <v>34</v>
      </c>
      <c r="C113" s="82"/>
      <c r="D113" s="82"/>
      <c r="E113" s="82"/>
      <c r="F113" s="83"/>
    </row>
    <row r="114" spans="1:6" ht="15" customHeight="1" x14ac:dyDescent="0.25">
      <c r="B114" s="79" t="s">
        <v>35</v>
      </c>
      <c r="C114" s="26" t="s">
        <v>9</v>
      </c>
      <c r="D114" s="53">
        <v>10</v>
      </c>
      <c r="E114" s="54"/>
      <c r="F114" s="55">
        <f>D114*E114</f>
        <v>0</v>
      </c>
    </row>
    <row r="115" spans="1:6" ht="15" customHeight="1" x14ac:dyDescent="0.25">
      <c r="B115" s="80" t="s">
        <v>36</v>
      </c>
      <c r="C115" s="56" t="s">
        <v>5</v>
      </c>
      <c r="D115" s="56">
        <v>4</v>
      </c>
      <c r="E115" s="56"/>
      <c r="F115" s="57">
        <f>D115*E115</f>
        <v>0</v>
      </c>
    </row>
    <row r="116" spans="1:6" x14ac:dyDescent="0.25">
      <c r="B116" s="58" t="s">
        <v>7</v>
      </c>
      <c r="C116" s="59"/>
      <c r="D116" s="60"/>
      <c r="E116" s="60"/>
      <c r="F116" s="61">
        <f>SUBTOTAL(9,F114:F115)</f>
        <v>0</v>
      </c>
    </row>
    <row r="117" spans="1:6" ht="16.5" thickBot="1" x14ac:dyDescent="0.3">
      <c r="B117" s="62" t="s">
        <v>42</v>
      </c>
      <c r="C117" s="63"/>
      <c r="D117" s="64"/>
      <c r="E117" s="64"/>
      <c r="F117" s="65">
        <f>SUBTOTAL(9,F6:F116)</f>
        <v>0</v>
      </c>
    </row>
    <row r="118" spans="1:6" ht="15.75" x14ac:dyDescent="0.25">
      <c r="B118" s="6" t="s">
        <v>37</v>
      </c>
      <c r="C118" s="7"/>
      <c r="D118" s="8"/>
      <c r="E118" s="9"/>
      <c r="F118" s="10">
        <f>F117*E118</f>
        <v>0</v>
      </c>
    </row>
    <row r="119" spans="1:6" ht="15.75" x14ac:dyDescent="0.25">
      <c r="B119" s="11" t="s">
        <v>60</v>
      </c>
      <c r="C119" s="12"/>
      <c r="D119" s="13"/>
      <c r="E119" s="14"/>
      <c r="F119" s="15">
        <f>F117*E119</f>
        <v>0</v>
      </c>
    </row>
    <row r="120" spans="1:6" ht="15.75" x14ac:dyDescent="0.25">
      <c r="B120" s="11" t="s">
        <v>61</v>
      </c>
      <c r="C120" s="12"/>
      <c r="D120" s="13"/>
      <c r="E120" s="14"/>
      <c r="F120" s="15">
        <f>F117*E120</f>
        <v>0</v>
      </c>
    </row>
    <row r="121" spans="1:6" ht="17.25" thickBot="1" x14ac:dyDescent="0.3">
      <c r="B121" s="66" t="s">
        <v>38</v>
      </c>
      <c r="C121" s="67"/>
      <c r="D121" s="68"/>
      <c r="E121" s="68"/>
      <c r="F121" s="69">
        <f>SUM(F117:F120)</f>
        <v>0</v>
      </c>
    </row>
    <row r="122" spans="1:6" x14ac:dyDescent="0.25">
      <c r="B122" s="70" t="s">
        <v>39</v>
      </c>
      <c r="C122" s="71"/>
      <c r="D122" s="72"/>
      <c r="E122" s="72"/>
      <c r="F122" s="72"/>
    </row>
    <row r="123" spans="1:6" x14ac:dyDescent="0.25">
      <c r="B123" s="71"/>
      <c r="C123" s="71"/>
      <c r="D123" s="72"/>
      <c r="E123" s="74"/>
      <c r="F123" s="72"/>
    </row>
    <row r="124" spans="1:6" ht="28.5" customHeight="1" x14ac:dyDescent="0.25">
      <c r="A124" s="73"/>
      <c r="B124" s="100"/>
      <c r="C124" s="100"/>
      <c r="D124" s="100"/>
      <c r="E124" s="100"/>
      <c r="F124" s="100"/>
    </row>
    <row r="125" spans="1:6" x14ac:dyDescent="0.25">
      <c r="A125" s="73"/>
      <c r="B125" s="101"/>
      <c r="C125" s="101"/>
      <c r="D125" s="101"/>
      <c r="E125" s="101"/>
      <c r="F125" s="101"/>
    </row>
    <row r="126" spans="1:6" ht="33" customHeight="1" x14ac:dyDescent="0.25">
      <c r="A126" s="73"/>
      <c r="B126" s="102"/>
      <c r="C126" s="102"/>
      <c r="D126" s="102"/>
      <c r="E126" s="102"/>
      <c r="F126" s="102"/>
    </row>
    <row r="127" spans="1:6" ht="29.25" customHeight="1" x14ac:dyDescent="0.25">
      <c r="A127" s="73"/>
      <c r="B127" s="99"/>
      <c r="C127" s="99"/>
      <c r="D127" s="99"/>
      <c r="E127" s="99"/>
      <c r="F127" s="99"/>
    </row>
    <row r="128" spans="1:6" x14ac:dyDescent="0.25">
      <c r="A128" s="73"/>
      <c r="B128" s="99"/>
      <c r="C128" s="99"/>
      <c r="D128" s="99"/>
      <c r="E128" s="99"/>
      <c r="F128" s="99"/>
    </row>
    <row r="129" spans="1:6" x14ac:dyDescent="0.25">
      <c r="A129" s="73"/>
      <c r="B129" s="99"/>
      <c r="C129" s="99"/>
      <c r="D129" s="99"/>
      <c r="E129" s="99"/>
      <c r="F129" s="99"/>
    </row>
    <row r="130" spans="1:6" x14ac:dyDescent="0.25">
      <c r="A130" s="73"/>
      <c r="B130" s="99"/>
      <c r="C130" s="99"/>
      <c r="D130" s="99"/>
      <c r="E130" s="99"/>
      <c r="F130" s="99"/>
    </row>
    <row r="131" spans="1:6" x14ac:dyDescent="0.25">
      <c r="A131" s="73"/>
    </row>
  </sheetData>
  <mergeCells count="33">
    <mergeCell ref="B44:F44"/>
    <mergeCell ref="B51:F51"/>
    <mergeCell ref="B55:F55"/>
    <mergeCell ref="B56:F56"/>
    <mergeCell ref="B82:F82"/>
    <mergeCell ref="B58:F58"/>
    <mergeCell ref="B68:F68"/>
    <mergeCell ref="B72:F72"/>
    <mergeCell ref="B73:F73"/>
    <mergeCell ref="B75:F75"/>
    <mergeCell ref="B128:F128"/>
    <mergeCell ref="B129:F129"/>
    <mergeCell ref="B130:F130"/>
    <mergeCell ref="B124:F124"/>
    <mergeCell ref="B127:F127"/>
    <mergeCell ref="B125:F125"/>
    <mergeCell ref="B126:F126"/>
    <mergeCell ref="B113:F113"/>
    <mergeCell ref="B100:F100"/>
    <mergeCell ref="C3:F3"/>
    <mergeCell ref="C4:F4"/>
    <mergeCell ref="B6:F6"/>
    <mergeCell ref="B86:F86"/>
    <mergeCell ref="B9:F9"/>
    <mergeCell ref="B10:F10"/>
    <mergeCell ref="B12:F12"/>
    <mergeCell ref="B19:F19"/>
    <mergeCell ref="B23:F23"/>
    <mergeCell ref="B24:F24"/>
    <mergeCell ref="B31:F31"/>
    <mergeCell ref="B37:F37"/>
    <mergeCell ref="B41:F41"/>
    <mergeCell ref="B42:F42"/>
  </mergeCells>
  <pageMargins left="0.25" right="0.25" top="0.75" bottom="0.75" header="0.3" footer="0.3"/>
  <pageSetup paperSize="9" scale="89" orientation="portrait" horizontalDpi="180" verticalDpi="180" r:id="rId1"/>
  <rowBreaks count="1" manualBreakCount="1">
    <brk id="103"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2020-03-30T17:50:17Z</dcterms:modified>
</cp:coreProperties>
</file>