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E:\Users\fedep\Desktop\FEDE\FACU\sistemasI\"/>
    </mc:Choice>
  </mc:AlternateContent>
  <xr:revisionPtr revIDLastSave="0" documentId="13_ncr:1_{6700E7EE-9648-4CFB-87A2-4E234C73B29B}" xr6:coauthVersionLast="47" xr6:coauthVersionMax="47" xr10:uidLastSave="{00000000-0000-0000-0000-000000000000}"/>
  <bookViews>
    <workbookView xWindow="-120" yWindow="-120" windowWidth="29040" windowHeight="15720" activeTab="7" xr2:uid="{27C5FDEF-7941-4DEB-9B0D-6752B2614BC9}"/>
  </bookViews>
  <sheets>
    <sheet name="Ejercicio 1" sheetId="1" r:id="rId1"/>
    <sheet name="Ejercicio 2" sheetId="10" r:id="rId2"/>
    <sheet name="Ejercicio 3" sheetId="3" r:id="rId3"/>
    <sheet name="Ejercicio 4" sheetId="4" r:id="rId4"/>
    <sheet name="Ejercicio 6" sheetId="6" r:id="rId5"/>
    <sheet name="Ejercicio 7" sheetId="7" r:id="rId6"/>
    <sheet name="Ejercicio 8" sheetId="8" r:id="rId7"/>
    <sheet name="EjercicIo 9" sheetId="9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9" i="4" l="1"/>
  <c r="AD8" i="4"/>
  <c r="C6" i="9"/>
  <c r="C7" i="9" s="1"/>
  <c r="D6" i="9"/>
  <c r="D7" i="9" s="1"/>
  <c r="E6" i="9"/>
  <c r="E7" i="9" s="1"/>
  <c r="F6" i="9"/>
  <c r="F7" i="9" s="1"/>
  <c r="G6" i="9"/>
  <c r="G7" i="9" s="1"/>
  <c r="H6" i="9"/>
  <c r="H7" i="9" s="1"/>
  <c r="I6" i="9"/>
  <c r="I7" i="9" s="1"/>
  <c r="J6" i="9"/>
  <c r="J7" i="9" s="1"/>
  <c r="W6" i="9"/>
  <c r="W7" i="9" s="1"/>
  <c r="V6" i="9"/>
  <c r="V7" i="9" s="1"/>
  <c r="U6" i="9"/>
  <c r="U7" i="9" s="1"/>
  <c r="T6" i="9"/>
  <c r="T7" i="9" s="1"/>
  <c r="S6" i="9"/>
  <c r="S7" i="9" s="1"/>
  <c r="R6" i="9"/>
  <c r="R7" i="9" s="1"/>
  <c r="Q6" i="9"/>
  <c r="Q7" i="9" s="1"/>
  <c r="P6" i="9"/>
  <c r="P7" i="9" s="1"/>
  <c r="O6" i="9"/>
  <c r="O7" i="9" s="1"/>
  <c r="N6" i="9"/>
  <c r="N7" i="9" s="1"/>
  <c r="M6" i="9"/>
  <c r="M7" i="9" s="1"/>
  <c r="L6" i="9"/>
  <c r="L7" i="9" s="1"/>
  <c r="K6" i="9"/>
  <c r="K7" i="9" s="1"/>
  <c r="AE10" i="8"/>
  <c r="R14" i="8"/>
  <c r="AE14" i="8" s="1"/>
  <c r="U14" i="8"/>
  <c r="X14" i="8"/>
  <c r="AA14" i="8"/>
  <c r="R12" i="8"/>
  <c r="R13" i="8" s="1"/>
  <c r="AE13" i="8" s="1"/>
  <c r="V12" i="8"/>
  <c r="V13" i="8" s="1"/>
  <c r="Z12" i="8"/>
  <c r="Z13" i="8" s="1"/>
  <c r="R10" i="8"/>
  <c r="U10" i="8"/>
  <c r="X10" i="8"/>
  <c r="AA10" i="8"/>
  <c r="V9" i="8"/>
  <c r="R8" i="8"/>
  <c r="R9" i="8" s="1"/>
  <c r="V8" i="8"/>
  <c r="Z8" i="8"/>
  <c r="Z9" i="8" s="1"/>
  <c r="R6" i="8"/>
  <c r="U6" i="8"/>
  <c r="X6" i="8"/>
  <c r="AA6" i="8"/>
  <c r="AE6" i="8" s="1"/>
  <c r="R5" i="8"/>
  <c r="V5" i="8"/>
  <c r="Z4" i="8"/>
  <c r="Z5" i="8" s="1"/>
  <c r="R4" i="8"/>
  <c r="V4" i="8"/>
  <c r="C14" i="8"/>
  <c r="AD14" i="8" s="1"/>
  <c r="F14" i="8"/>
  <c r="I14" i="8"/>
  <c r="L14" i="8"/>
  <c r="O14" i="8"/>
  <c r="J13" i="8"/>
  <c r="B9" i="8"/>
  <c r="F5" i="8"/>
  <c r="B12" i="8"/>
  <c r="B13" i="8" s="1"/>
  <c r="F12" i="8"/>
  <c r="F13" i="8" s="1"/>
  <c r="J12" i="8"/>
  <c r="B8" i="8"/>
  <c r="F8" i="8"/>
  <c r="F9" i="8" s="1"/>
  <c r="J8" i="8"/>
  <c r="J9" i="8" s="1"/>
  <c r="B4" i="8"/>
  <c r="B5" i="8" s="1"/>
  <c r="AD5" i="8" s="1"/>
  <c r="F4" i="8"/>
  <c r="J4" i="8"/>
  <c r="J5" i="8" s="1"/>
  <c r="N4" i="8"/>
  <c r="N5" i="8" s="1"/>
  <c r="N8" i="8"/>
  <c r="N9" i="8" s="1"/>
  <c r="N12" i="8"/>
  <c r="N13" i="8" s="1"/>
  <c r="C10" i="8"/>
  <c r="AD10" i="8" s="1"/>
  <c r="AF10" i="8" s="1"/>
  <c r="F10" i="8"/>
  <c r="I10" i="8"/>
  <c r="L10" i="8"/>
  <c r="O10" i="8"/>
  <c r="C6" i="8"/>
  <c r="AD6" i="8" s="1"/>
  <c r="AF6" i="8" s="1"/>
  <c r="F6" i="8"/>
  <c r="I6" i="8"/>
  <c r="L6" i="8"/>
  <c r="O6" i="8"/>
  <c r="C8" i="4"/>
  <c r="AC8" i="4" s="1"/>
  <c r="AE8" i="4" s="1"/>
  <c r="D8" i="4"/>
  <c r="E8" i="4"/>
  <c r="F8" i="4"/>
  <c r="AN4" i="7"/>
  <c r="AM4" i="7"/>
  <c r="C5" i="7"/>
  <c r="C6" i="7" s="1"/>
  <c r="AM6" i="7" s="1"/>
  <c r="AO6" i="7" s="1"/>
  <c r="D5" i="7"/>
  <c r="D6" i="7" s="1"/>
  <c r="E5" i="7"/>
  <c r="E6" i="7" s="1"/>
  <c r="F5" i="7"/>
  <c r="F6" i="7" s="1"/>
  <c r="G5" i="7"/>
  <c r="G6" i="7" s="1"/>
  <c r="H5" i="7"/>
  <c r="H6" i="7" s="1"/>
  <c r="I5" i="7"/>
  <c r="I6" i="7" s="1"/>
  <c r="J5" i="7"/>
  <c r="J6" i="7" s="1"/>
  <c r="K5" i="7"/>
  <c r="K6" i="7" s="1"/>
  <c r="L5" i="7"/>
  <c r="L6" i="7" s="1"/>
  <c r="M5" i="7"/>
  <c r="M6" i="7" s="1"/>
  <c r="N5" i="7"/>
  <c r="N6" i="7" s="1"/>
  <c r="O5" i="7"/>
  <c r="O6" i="7" s="1"/>
  <c r="P5" i="7"/>
  <c r="P6" i="7" s="1"/>
  <c r="Q5" i="7"/>
  <c r="Q6" i="7" s="1"/>
  <c r="R5" i="7"/>
  <c r="R6" i="7" s="1"/>
  <c r="AL5" i="7"/>
  <c r="AL6" i="7" s="1"/>
  <c r="AK5" i="7"/>
  <c r="AK6" i="7" s="1"/>
  <c r="AJ5" i="7"/>
  <c r="AJ6" i="7" s="1"/>
  <c r="AI5" i="7"/>
  <c r="AI6" i="7" s="1"/>
  <c r="AH5" i="7"/>
  <c r="AH6" i="7" s="1"/>
  <c r="AG5" i="7"/>
  <c r="AG6" i="7" s="1"/>
  <c r="AF5" i="7"/>
  <c r="AF6" i="7" s="1"/>
  <c r="AE5" i="7"/>
  <c r="AE6" i="7" s="1"/>
  <c r="AD5" i="7"/>
  <c r="AD6" i="7" s="1"/>
  <c r="AC5" i="7"/>
  <c r="AC6" i="7" s="1"/>
  <c r="AN6" i="7" s="1"/>
  <c r="AB5" i="7"/>
  <c r="AB6" i="7" s="1"/>
  <c r="AA5" i="7"/>
  <c r="AA6" i="7" s="1"/>
  <c r="Z5" i="7"/>
  <c r="Z6" i="7" s="1"/>
  <c r="Y5" i="7"/>
  <c r="Y6" i="7" s="1"/>
  <c r="X5" i="7"/>
  <c r="X6" i="7" s="1"/>
  <c r="W5" i="7"/>
  <c r="W6" i="7" s="1"/>
  <c r="V5" i="7"/>
  <c r="V6" i="7" s="1"/>
  <c r="U5" i="7"/>
  <c r="U6" i="7" s="1"/>
  <c r="T5" i="7"/>
  <c r="T6" i="7" s="1"/>
  <c r="S5" i="7"/>
  <c r="S6" i="7" s="1"/>
  <c r="D13" i="6"/>
  <c r="D14" i="6" s="1"/>
  <c r="D8" i="6"/>
  <c r="D9" i="6" s="1"/>
  <c r="P13" i="6"/>
  <c r="P14" i="6" s="1"/>
  <c r="O13" i="6"/>
  <c r="O14" i="6" s="1"/>
  <c r="N13" i="6"/>
  <c r="N14" i="6" s="1"/>
  <c r="M13" i="6"/>
  <c r="M14" i="6" s="1"/>
  <c r="L13" i="6"/>
  <c r="L14" i="6" s="1"/>
  <c r="L15" i="6" s="1"/>
  <c r="L16" i="6" s="1"/>
  <c r="K13" i="6"/>
  <c r="K14" i="6" s="1"/>
  <c r="J13" i="6"/>
  <c r="J14" i="6" s="1"/>
  <c r="I13" i="6"/>
  <c r="I14" i="6" s="1"/>
  <c r="H13" i="6"/>
  <c r="H14" i="6" s="1"/>
  <c r="G13" i="6"/>
  <c r="G14" i="6" s="1"/>
  <c r="F13" i="6"/>
  <c r="F14" i="6" s="1"/>
  <c r="E13" i="6"/>
  <c r="E14" i="6" s="1"/>
  <c r="P8" i="6"/>
  <c r="P9" i="6" s="1"/>
  <c r="O8" i="6"/>
  <c r="O9" i="6" s="1"/>
  <c r="N8" i="6"/>
  <c r="N9" i="6" s="1"/>
  <c r="M8" i="6"/>
  <c r="M9" i="6" s="1"/>
  <c r="L8" i="6"/>
  <c r="L9" i="6" s="1"/>
  <c r="K8" i="6"/>
  <c r="K9" i="6" s="1"/>
  <c r="J8" i="6"/>
  <c r="J9" i="6" s="1"/>
  <c r="I8" i="6"/>
  <c r="I9" i="6" s="1"/>
  <c r="H8" i="6"/>
  <c r="H9" i="6" s="1"/>
  <c r="G8" i="6"/>
  <c r="G9" i="6" s="1"/>
  <c r="F8" i="6"/>
  <c r="F9" i="6" s="1"/>
  <c r="E8" i="6"/>
  <c r="E9" i="6" s="1"/>
  <c r="F12" i="4"/>
  <c r="F13" i="4" s="1"/>
  <c r="E12" i="4"/>
  <c r="E13" i="4" s="1"/>
  <c r="D12" i="4"/>
  <c r="D13" i="4" s="1"/>
  <c r="C12" i="4"/>
  <c r="C13" i="4" s="1"/>
  <c r="W13" i="4"/>
  <c r="Z12" i="4"/>
  <c r="Z13" i="4" s="1"/>
  <c r="Y12" i="4"/>
  <c r="Y13" i="4" s="1"/>
  <c r="X12" i="4"/>
  <c r="X13" i="4" s="1"/>
  <c r="W12" i="4"/>
  <c r="V12" i="4"/>
  <c r="V13" i="4" s="1"/>
  <c r="U12" i="4"/>
  <c r="U13" i="4" s="1"/>
  <c r="T12" i="4"/>
  <c r="T13" i="4" s="1"/>
  <c r="S12" i="4"/>
  <c r="S13" i="4" s="1"/>
  <c r="R12" i="4"/>
  <c r="R13" i="4" s="1"/>
  <c r="R14" i="4" s="1"/>
  <c r="Q12" i="4"/>
  <c r="Q13" i="4" s="1"/>
  <c r="P12" i="4"/>
  <c r="P13" i="4" s="1"/>
  <c r="O12" i="4"/>
  <c r="O13" i="4" s="1"/>
  <c r="M12" i="4"/>
  <c r="M13" i="4" s="1"/>
  <c r="L12" i="4"/>
  <c r="L13" i="4" s="1"/>
  <c r="O7" i="4"/>
  <c r="O8" i="4" s="1"/>
  <c r="P7" i="4"/>
  <c r="P8" i="4" s="1"/>
  <c r="Q7" i="4"/>
  <c r="Q8" i="4" s="1"/>
  <c r="R7" i="4"/>
  <c r="R8" i="4" s="1"/>
  <c r="N12" i="4"/>
  <c r="N13" i="4" s="1"/>
  <c r="K12" i="4"/>
  <c r="K13" i="4" s="1"/>
  <c r="J12" i="4"/>
  <c r="J13" i="4" s="1"/>
  <c r="I12" i="4"/>
  <c r="I13" i="4" s="1"/>
  <c r="H12" i="4"/>
  <c r="H13" i="4" s="1"/>
  <c r="G12" i="4"/>
  <c r="G13" i="4" s="1"/>
  <c r="N7" i="4"/>
  <c r="N8" i="4" s="1"/>
  <c r="M7" i="4"/>
  <c r="L7" i="4"/>
  <c r="L8" i="4" s="1"/>
  <c r="K7" i="4"/>
  <c r="K8" i="4" s="1"/>
  <c r="G7" i="4"/>
  <c r="G8" i="4" s="1"/>
  <c r="H7" i="4"/>
  <c r="H8" i="4" s="1"/>
  <c r="I7" i="4"/>
  <c r="I8" i="4" s="1"/>
  <c r="J7" i="4"/>
  <c r="J8" i="4" s="1"/>
  <c r="Z7" i="4"/>
  <c r="Z8" i="4" s="1"/>
  <c r="Y7" i="4"/>
  <c r="Y8" i="4" s="1"/>
  <c r="X7" i="4"/>
  <c r="X8" i="4" s="1"/>
  <c r="W7" i="4"/>
  <c r="W8" i="4" s="1"/>
  <c r="V7" i="4"/>
  <c r="V8" i="4" s="1"/>
  <c r="U7" i="4"/>
  <c r="U8" i="4" s="1"/>
  <c r="T7" i="4"/>
  <c r="T8" i="4" s="1"/>
  <c r="S7" i="4"/>
  <c r="S8" i="4" s="1"/>
  <c r="M8" i="4"/>
  <c r="C6" i="4"/>
  <c r="C11" i="4"/>
  <c r="G11" i="4"/>
  <c r="G6" i="4"/>
  <c r="AB4" i="4"/>
  <c r="AB11" i="4" s="1"/>
  <c r="AA4" i="4"/>
  <c r="AA11" i="4" s="1"/>
  <c r="W4" i="4"/>
  <c r="W11" i="4" s="1"/>
  <c r="S4" i="4"/>
  <c r="S11" i="4" s="1"/>
  <c r="O4" i="4"/>
  <c r="O11" i="4" s="1"/>
  <c r="K4" i="4"/>
  <c r="K11" i="4" s="1"/>
  <c r="D7" i="10"/>
  <c r="D8" i="10" s="1"/>
  <c r="E7" i="10"/>
  <c r="E8" i="10" s="1"/>
  <c r="F7" i="10"/>
  <c r="G7" i="10"/>
  <c r="G8" i="10" s="1"/>
  <c r="H7" i="10"/>
  <c r="H8" i="10" s="1"/>
  <c r="I7" i="10"/>
  <c r="I8" i="10" s="1"/>
  <c r="J7" i="10"/>
  <c r="J8" i="10" s="1"/>
  <c r="K7" i="10"/>
  <c r="K8" i="10" s="1"/>
  <c r="L7" i="10"/>
  <c r="L8" i="10" s="1"/>
  <c r="M7" i="10"/>
  <c r="M8" i="10" s="1"/>
  <c r="N7" i="10"/>
  <c r="N8" i="10" s="1"/>
  <c r="O7" i="10"/>
  <c r="P7" i="10" s="1"/>
  <c r="F8" i="10"/>
  <c r="D9" i="10"/>
  <c r="D10" i="10" s="1"/>
  <c r="E9" i="10"/>
  <c r="E10" i="10" s="1"/>
  <c r="F9" i="10"/>
  <c r="F10" i="10" s="1"/>
  <c r="G9" i="10"/>
  <c r="G10" i="10" s="1"/>
  <c r="H9" i="10"/>
  <c r="H10" i="10" s="1"/>
  <c r="I9" i="10"/>
  <c r="I10" i="10" s="1"/>
  <c r="J9" i="10"/>
  <c r="J10" i="10" s="1"/>
  <c r="K9" i="10"/>
  <c r="K10" i="10" s="1"/>
  <c r="L9" i="10"/>
  <c r="L10" i="10" s="1"/>
  <c r="M9" i="10"/>
  <c r="N9" i="10"/>
  <c r="N10" i="10" s="1"/>
  <c r="O9" i="10"/>
  <c r="O10" i="10" s="1"/>
  <c r="M10" i="10"/>
  <c r="D11" i="10"/>
  <c r="D12" i="10" s="1"/>
  <c r="E11" i="10"/>
  <c r="E12" i="10" s="1"/>
  <c r="F11" i="10"/>
  <c r="G11" i="10"/>
  <c r="G12" i="10" s="1"/>
  <c r="H11" i="10"/>
  <c r="H12" i="10" s="1"/>
  <c r="I11" i="10"/>
  <c r="I12" i="10" s="1"/>
  <c r="J11" i="10"/>
  <c r="J12" i="10" s="1"/>
  <c r="K11" i="10"/>
  <c r="K12" i="10" s="1"/>
  <c r="L11" i="10"/>
  <c r="L12" i="10" s="1"/>
  <c r="M11" i="10"/>
  <c r="M12" i="10" s="1"/>
  <c r="N11" i="10"/>
  <c r="N12" i="10" s="1"/>
  <c r="O11" i="10"/>
  <c r="P11" i="10" s="1"/>
  <c r="F12" i="10"/>
  <c r="D13" i="10"/>
  <c r="D14" i="10" s="1"/>
  <c r="E13" i="10"/>
  <c r="E14" i="10" s="1"/>
  <c r="F13" i="10"/>
  <c r="F14" i="10" s="1"/>
  <c r="G13" i="10"/>
  <c r="G14" i="10" s="1"/>
  <c r="H13" i="10"/>
  <c r="H14" i="10" s="1"/>
  <c r="I13" i="10"/>
  <c r="I14" i="10" s="1"/>
  <c r="J13" i="10"/>
  <c r="J14" i="10" s="1"/>
  <c r="K13" i="10"/>
  <c r="K14" i="10" s="1"/>
  <c r="L13" i="10"/>
  <c r="L14" i="10" s="1"/>
  <c r="M13" i="10"/>
  <c r="M14" i="10" s="1"/>
  <c r="N13" i="10"/>
  <c r="N14" i="10" s="1"/>
  <c r="O13" i="10"/>
  <c r="P13" i="10" s="1"/>
  <c r="D15" i="10"/>
  <c r="E15" i="10"/>
  <c r="F15" i="10"/>
  <c r="F16" i="10" s="1"/>
  <c r="G15" i="10"/>
  <c r="G16" i="10" s="1"/>
  <c r="H15" i="10"/>
  <c r="H16" i="10" s="1"/>
  <c r="I15" i="10"/>
  <c r="I16" i="10" s="1"/>
  <c r="J15" i="10"/>
  <c r="J16" i="10" s="1"/>
  <c r="K15" i="10"/>
  <c r="K16" i="10" s="1"/>
  <c r="L15" i="10"/>
  <c r="L16" i="10" s="1"/>
  <c r="M15" i="10"/>
  <c r="M16" i="10" s="1"/>
  <c r="N15" i="10"/>
  <c r="N16" i="10" s="1"/>
  <c r="O15" i="10"/>
  <c r="P15" i="10" s="1"/>
  <c r="D16" i="10"/>
  <c r="E16" i="10"/>
  <c r="D17" i="10"/>
  <c r="D18" i="10" s="1"/>
  <c r="E17" i="10"/>
  <c r="F17" i="10"/>
  <c r="F18" i="10" s="1"/>
  <c r="G17" i="10"/>
  <c r="G18" i="10" s="1"/>
  <c r="H17" i="10"/>
  <c r="H18" i="10" s="1"/>
  <c r="I17" i="10"/>
  <c r="I18" i="10" s="1"/>
  <c r="J17" i="10"/>
  <c r="J18" i="10" s="1"/>
  <c r="K17" i="10"/>
  <c r="K18" i="10" s="1"/>
  <c r="L17" i="10"/>
  <c r="L18" i="10" s="1"/>
  <c r="M17" i="10"/>
  <c r="M18" i="10" s="1"/>
  <c r="N17" i="10"/>
  <c r="N18" i="10" s="1"/>
  <c r="O17" i="10"/>
  <c r="O18" i="10" s="1"/>
  <c r="E18" i="10"/>
  <c r="D19" i="10"/>
  <c r="D20" i="10" s="1"/>
  <c r="E19" i="10"/>
  <c r="E20" i="10" s="1"/>
  <c r="F19" i="10"/>
  <c r="F20" i="10" s="1"/>
  <c r="G19" i="10"/>
  <c r="G20" i="10" s="1"/>
  <c r="H19" i="10"/>
  <c r="H20" i="10" s="1"/>
  <c r="I19" i="10"/>
  <c r="I20" i="10" s="1"/>
  <c r="J19" i="10"/>
  <c r="J20" i="10" s="1"/>
  <c r="K19" i="10"/>
  <c r="K20" i="10" s="1"/>
  <c r="L19" i="10"/>
  <c r="L20" i="10" s="1"/>
  <c r="M19" i="10"/>
  <c r="M20" i="10" s="1"/>
  <c r="N19" i="10"/>
  <c r="N20" i="10" s="1"/>
  <c r="O19" i="10"/>
  <c r="O20" i="10" s="1"/>
  <c r="D21" i="10"/>
  <c r="E21" i="10"/>
  <c r="E22" i="10" s="1"/>
  <c r="F21" i="10"/>
  <c r="F22" i="10" s="1"/>
  <c r="G21" i="10"/>
  <c r="G22" i="10" s="1"/>
  <c r="H21" i="10"/>
  <c r="H22" i="10" s="1"/>
  <c r="I21" i="10"/>
  <c r="I22" i="10" s="1"/>
  <c r="J21" i="10"/>
  <c r="J22" i="10" s="1"/>
  <c r="K21" i="10"/>
  <c r="K22" i="10" s="1"/>
  <c r="L21" i="10"/>
  <c r="L22" i="10" s="1"/>
  <c r="M21" i="10"/>
  <c r="M22" i="10" s="1"/>
  <c r="N21" i="10"/>
  <c r="N22" i="10" s="1"/>
  <c r="O21" i="10"/>
  <c r="P21" i="10" s="1"/>
  <c r="D22" i="10"/>
  <c r="D23" i="10"/>
  <c r="D24" i="10" s="1"/>
  <c r="E23" i="10"/>
  <c r="E24" i="10" s="1"/>
  <c r="F23" i="10"/>
  <c r="F24" i="10" s="1"/>
  <c r="G23" i="10"/>
  <c r="G24" i="10" s="1"/>
  <c r="H23" i="10"/>
  <c r="H24" i="10" s="1"/>
  <c r="I23" i="10"/>
  <c r="I24" i="10" s="1"/>
  <c r="J23" i="10"/>
  <c r="J24" i="10" s="1"/>
  <c r="K23" i="10"/>
  <c r="K24" i="10" s="1"/>
  <c r="L23" i="10"/>
  <c r="L24" i="10" s="1"/>
  <c r="M23" i="10"/>
  <c r="M24" i="10" s="1"/>
  <c r="N23" i="10"/>
  <c r="N24" i="10" s="1"/>
  <c r="O23" i="10"/>
  <c r="O24" i="10" s="1"/>
  <c r="D17" i="3"/>
  <c r="E17" i="3"/>
  <c r="F17" i="3"/>
  <c r="G17" i="3"/>
  <c r="H17" i="3"/>
  <c r="I17" i="3"/>
  <c r="J17" i="3"/>
  <c r="K17" i="3"/>
  <c r="C17" i="3"/>
  <c r="D15" i="3"/>
  <c r="E15" i="3"/>
  <c r="F15" i="3"/>
  <c r="G15" i="3"/>
  <c r="H15" i="3"/>
  <c r="I15" i="3"/>
  <c r="J15" i="3"/>
  <c r="K15" i="3"/>
  <c r="D13" i="3"/>
  <c r="E13" i="3"/>
  <c r="F13" i="3"/>
  <c r="G13" i="3"/>
  <c r="H13" i="3"/>
  <c r="I13" i="3"/>
  <c r="J13" i="3"/>
  <c r="K13" i="3"/>
  <c r="C13" i="3"/>
  <c r="E9" i="3"/>
  <c r="F9" i="3"/>
  <c r="G9" i="3"/>
  <c r="H9" i="3"/>
  <c r="I9" i="3"/>
  <c r="J9" i="3"/>
  <c r="K9" i="3"/>
  <c r="D9" i="3"/>
  <c r="C15" i="3"/>
  <c r="D11" i="3"/>
  <c r="E11" i="3"/>
  <c r="F11" i="3"/>
  <c r="G11" i="3"/>
  <c r="H11" i="3"/>
  <c r="I11" i="3"/>
  <c r="J11" i="3"/>
  <c r="K11" i="3"/>
  <c r="C11" i="3"/>
  <c r="C9" i="3"/>
  <c r="D7" i="3"/>
  <c r="E7" i="3"/>
  <c r="F7" i="3"/>
  <c r="G7" i="3"/>
  <c r="H7" i="3"/>
  <c r="I7" i="3"/>
  <c r="J7" i="3"/>
  <c r="K7" i="3"/>
  <c r="C7" i="3"/>
  <c r="K5" i="3"/>
  <c r="J5" i="3"/>
  <c r="H5" i="3"/>
  <c r="G5" i="3"/>
  <c r="I5" i="3"/>
  <c r="F5" i="3"/>
  <c r="C17" i="1"/>
  <c r="M15" i="1"/>
  <c r="N15" i="1"/>
  <c r="C15" i="1"/>
  <c r="P13" i="1"/>
  <c r="C13" i="1"/>
  <c r="F11" i="1"/>
  <c r="M9" i="1"/>
  <c r="N9" i="1"/>
  <c r="D9" i="1"/>
  <c r="E9" i="1"/>
  <c r="F9" i="1"/>
  <c r="G9" i="1"/>
  <c r="M7" i="1"/>
  <c r="N7" i="1"/>
  <c r="C7" i="1"/>
  <c r="T5" i="1"/>
  <c r="T15" i="1" s="1"/>
  <c r="S5" i="1"/>
  <c r="S9" i="1" s="1"/>
  <c r="R5" i="1"/>
  <c r="R13" i="1" s="1"/>
  <c r="Q5" i="1"/>
  <c r="Q9" i="1" s="1"/>
  <c r="O5" i="1"/>
  <c r="O11" i="1" s="1"/>
  <c r="P5" i="1"/>
  <c r="P19" i="1" s="1"/>
  <c r="N5" i="1"/>
  <c r="N11" i="1" s="1"/>
  <c r="C5" i="1"/>
  <c r="C9" i="1" s="1"/>
  <c r="D5" i="1"/>
  <c r="D19" i="1" s="1"/>
  <c r="E5" i="1"/>
  <c r="E19" i="1" s="1"/>
  <c r="F5" i="1"/>
  <c r="F19" i="1" s="1"/>
  <c r="G5" i="1"/>
  <c r="G19" i="1" s="1"/>
  <c r="H5" i="1"/>
  <c r="H9" i="1" s="1"/>
  <c r="I5" i="1"/>
  <c r="I7" i="1" s="1"/>
  <c r="J5" i="1"/>
  <c r="J13" i="1" s="1"/>
  <c r="K5" i="1"/>
  <c r="K11" i="1" s="1"/>
  <c r="L5" i="1"/>
  <c r="L19" i="1" s="1"/>
  <c r="M5" i="1"/>
  <c r="M11" i="1" s="1"/>
  <c r="AF5" i="8" l="1"/>
  <c r="AE5" i="8"/>
  <c r="AE9" i="8"/>
  <c r="AD9" i="8"/>
  <c r="AF14" i="8"/>
  <c r="R7" i="7"/>
  <c r="O7" i="7"/>
  <c r="AO4" i="7"/>
  <c r="F7" i="7"/>
  <c r="D17" i="6"/>
  <c r="J17" i="6"/>
  <c r="M17" i="6"/>
  <c r="J12" i="6"/>
  <c r="G17" i="6"/>
  <c r="H15" i="6"/>
  <c r="H16" i="6" s="1"/>
  <c r="D15" i="6"/>
  <c r="D16" i="6" s="1"/>
  <c r="D12" i="6"/>
  <c r="G12" i="6"/>
  <c r="M12" i="6"/>
  <c r="AD13" i="4"/>
  <c r="AC13" i="4"/>
  <c r="O22" i="10"/>
  <c r="G8" i="9"/>
  <c r="G9" i="9" s="1"/>
  <c r="C8" i="9"/>
  <c r="C9" i="9" s="1"/>
  <c r="O8" i="9"/>
  <c r="O9" i="9" s="1"/>
  <c r="K8" i="9"/>
  <c r="S8" i="9"/>
  <c r="S9" i="9" s="1"/>
  <c r="X6" i="9"/>
  <c r="AD13" i="8"/>
  <c r="AF13" i="8" s="1"/>
  <c r="I7" i="7"/>
  <c r="L7" i="7"/>
  <c r="C7" i="7"/>
  <c r="U7" i="7"/>
  <c r="AG7" i="7"/>
  <c r="AJ7" i="7"/>
  <c r="X7" i="7"/>
  <c r="AD7" i="7"/>
  <c r="AA7" i="7"/>
  <c r="L10" i="6"/>
  <c r="L11" i="6" s="1"/>
  <c r="D10" i="6"/>
  <c r="D11" i="6" s="1"/>
  <c r="H10" i="6"/>
  <c r="H11" i="6" s="1"/>
  <c r="O14" i="4"/>
  <c r="X14" i="4"/>
  <c r="I14" i="4"/>
  <c r="L14" i="4"/>
  <c r="U14" i="4"/>
  <c r="F14" i="4"/>
  <c r="C14" i="4"/>
  <c r="Q13" i="6"/>
  <c r="Q8" i="6"/>
  <c r="O9" i="4"/>
  <c r="L9" i="4"/>
  <c r="I9" i="4"/>
  <c r="F9" i="4"/>
  <c r="AC9" i="4" s="1"/>
  <c r="AE9" i="4" s="1"/>
  <c r="X9" i="4"/>
  <c r="U9" i="4"/>
  <c r="R9" i="4"/>
  <c r="K6" i="4"/>
  <c r="AC5" i="4" s="1"/>
  <c r="AD10" i="4"/>
  <c r="AC10" i="4"/>
  <c r="S6" i="4"/>
  <c r="W6" i="4"/>
  <c r="AA6" i="4"/>
  <c r="AB6" i="4"/>
  <c r="O6" i="4"/>
  <c r="Q21" i="10"/>
  <c r="R21" i="10" s="1"/>
  <c r="P22" i="10"/>
  <c r="P19" i="10"/>
  <c r="P20" i="10" s="1"/>
  <c r="O14" i="10"/>
  <c r="P17" i="10"/>
  <c r="Q17" i="10" s="1"/>
  <c r="O16" i="10"/>
  <c r="P23" i="10"/>
  <c r="P24" i="10" s="1"/>
  <c r="O12" i="10"/>
  <c r="P16" i="10"/>
  <c r="Q15" i="10"/>
  <c r="Q7" i="10"/>
  <c r="P8" i="10"/>
  <c r="P12" i="10"/>
  <c r="Q11" i="10"/>
  <c r="R17" i="10"/>
  <c r="Q18" i="10"/>
  <c r="P14" i="10"/>
  <c r="Q13" i="10"/>
  <c r="P18" i="10"/>
  <c r="O8" i="10"/>
  <c r="P9" i="10"/>
  <c r="T13" i="1"/>
  <c r="C19" i="1"/>
  <c r="H7" i="1"/>
  <c r="P9" i="1"/>
  <c r="N13" i="1"/>
  <c r="M17" i="1"/>
  <c r="I9" i="1"/>
  <c r="U8" i="1" s="1"/>
  <c r="T17" i="1"/>
  <c r="E7" i="1"/>
  <c r="C11" i="1"/>
  <c r="G13" i="1"/>
  <c r="U12" i="1" s="1"/>
  <c r="P17" i="1"/>
  <c r="F7" i="1"/>
  <c r="D7" i="1"/>
  <c r="J11" i="1"/>
  <c r="F13" i="1"/>
  <c r="N17" i="1"/>
  <c r="I13" i="1"/>
  <c r="S17" i="1"/>
  <c r="K9" i="1"/>
  <c r="I11" i="1"/>
  <c r="E13" i="1"/>
  <c r="N19" i="1"/>
  <c r="S13" i="1"/>
  <c r="G7" i="1"/>
  <c r="H13" i="1"/>
  <c r="J9" i="1"/>
  <c r="G11" i="1"/>
  <c r="D13" i="1"/>
  <c r="M19" i="1"/>
  <c r="L9" i="1"/>
  <c r="Q13" i="1"/>
  <c r="K15" i="1"/>
  <c r="K17" i="1"/>
  <c r="K19" i="1"/>
  <c r="T7" i="1"/>
  <c r="T11" i="1"/>
  <c r="O17" i="1"/>
  <c r="S7" i="1"/>
  <c r="S11" i="1"/>
  <c r="I17" i="1"/>
  <c r="E11" i="1"/>
  <c r="H15" i="1"/>
  <c r="H19" i="1"/>
  <c r="L7" i="1"/>
  <c r="Q7" i="1"/>
  <c r="T9" i="1"/>
  <c r="D11" i="1"/>
  <c r="Q11" i="1"/>
  <c r="M13" i="1"/>
  <c r="S15" i="1"/>
  <c r="G15" i="1"/>
  <c r="G17" i="1"/>
  <c r="S19" i="1"/>
  <c r="O15" i="1"/>
  <c r="O19" i="1"/>
  <c r="T19" i="1"/>
  <c r="K7" i="1"/>
  <c r="U6" i="1" s="1"/>
  <c r="P7" i="1"/>
  <c r="P11" i="1"/>
  <c r="L13" i="1"/>
  <c r="R15" i="1"/>
  <c r="F15" i="1"/>
  <c r="F17" i="1"/>
  <c r="R19" i="1"/>
  <c r="O9" i="1"/>
  <c r="L17" i="1"/>
  <c r="O13" i="1"/>
  <c r="I15" i="1"/>
  <c r="R7" i="1"/>
  <c r="R11" i="1"/>
  <c r="H17" i="1"/>
  <c r="J7" i="1"/>
  <c r="O7" i="1"/>
  <c r="R9" i="1"/>
  <c r="L11" i="1"/>
  <c r="K13" i="1"/>
  <c r="Q15" i="1"/>
  <c r="E15" i="1"/>
  <c r="E17" i="1"/>
  <c r="Q19" i="1"/>
  <c r="U18" i="1"/>
  <c r="H11" i="1"/>
  <c r="R17" i="1"/>
  <c r="L15" i="1"/>
  <c r="Q17" i="1"/>
  <c r="J15" i="1"/>
  <c r="J17" i="1"/>
  <c r="J19" i="1"/>
  <c r="I19" i="1"/>
  <c r="P15" i="1"/>
  <c r="D15" i="1"/>
  <c r="D17" i="1"/>
  <c r="AF9" i="8" l="1"/>
  <c r="AN7" i="7"/>
  <c r="AM7" i="7"/>
  <c r="AO7" i="7" s="1"/>
  <c r="AE13" i="4"/>
  <c r="Q22" i="10"/>
  <c r="Q19" i="10"/>
  <c r="Q23" i="10"/>
  <c r="R23" i="10" s="1"/>
  <c r="K9" i="9"/>
  <c r="X7" i="9"/>
  <c r="Y6" i="9"/>
  <c r="AD14" i="4"/>
  <c r="AC14" i="4"/>
  <c r="Q9" i="6"/>
  <c r="R8" i="6"/>
  <c r="Q14" i="6"/>
  <c r="R13" i="6"/>
  <c r="AE10" i="4"/>
  <c r="AD5" i="4"/>
  <c r="AE5" i="4" s="1"/>
  <c r="R22" i="10"/>
  <c r="S21" i="10"/>
  <c r="Q14" i="10"/>
  <c r="R13" i="10"/>
  <c r="Q8" i="10"/>
  <c r="R7" i="10"/>
  <c r="Q16" i="10"/>
  <c r="R15" i="10"/>
  <c r="P10" i="10"/>
  <c r="Q9" i="10"/>
  <c r="S17" i="10"/>
  <c r="R18" i="10"/>
  <c r="R19" i="10"/>
  <c r="Q20" i="10"/>
  <c r="Q12" i="10"/>
  <c r="R11" i="10"/>
  <c r="M16" i="3"/>
  <c r="M14" i="3"/>
  <c r="L14" i="3"/>
  <c r="L6" i="3"/>
  <c r="L10" i="3"/>
  <c r="L16" i="3"/>
  <c r="M8" i="3"/>
  <c r="M10" i="3"/>
  <c r="M6" i="3"/>
  <c r="M12" i="3"/>
  <c r="L12" i="3"/>
  <c r="L8" i="3"/>
  <c r="V10" i="1"/>
  <c r="U16" i="1"/>
  <c r="V18" i="1"/>
  <c r="W18" i="1" s="1"/>
  <c r="V12" i="1"/>
  <c r="W12" i="1" s="1"/>
  <c r="U10" i="1"/>
  <c r="V8" i="1"/>
  <c r="V16" i="1"/>
  <c r="V14" i="1"/>
  <c r="W10" i="1"/>
  <c r="W16" i="1"/>
  <c r="W8" i="1"/>
  <c r="V6" i="1"/>
  <c r="W6" i="1" s="1"/>
  <c r="U14" i="1"/>
  <c r="AE14" i="4" l="1"/>
  <c r="Q24" i="10"/>
  <c r="Z6" i="9"/>
  <c r="Y7" i="9"/>
  <c r="R14" i="6"/>
  <c r="P17" i="6" s="1"/>
  <c r="S13" i="6"/>
  <c r="R9" i="6"/>
  <c r="S8" i="6"/>
  <c r="R16" i="10"/>
  <c r="S15" i="10"/>
  <c r="R12" i="10"/>
  <c r="S11" i="10"/>
  <c r="R20" i="10"/>
  <c r="S19" i="10"/>
  <c r="R24" i="10"/>
  <c r="S23" i="10"/>
  <c r="S13" i="10"/>
  <c r="R14" i="10"/>
  <c r="S22" i="10"/>
  <c r="T21" i="10"/>
  <c r="R8" i="10"/>
  <c r="S7" i="10"/>
  <c r="S18" i="10"/>
  <c r="T17" i="10"/>
  <c r="Q10" i="10"/>
  <c r="R9" i="10"/>
  <c r="N14" i="3"/>
  <c r="N16" i="3"/>
  <c r="N12" i="3"/>
  <c r="N8" i="3"/>
  <c r="N10" i="3"/>
  <c r="N6" i="3"/>
  <c r="W14" i="1"/>
  <c r="AA6" i="9" l="1"/>
  <c r="Z7" i="9"/>
  <c r="P12" i="6"/>
  <c r="S14" i="6"/>
  <c r="T13" i="6"/>
  <c r="S9" i="6"/>
  <c r="T8" i="6"/>
  <c r="T18" i="10"/>
  <c r="U17" i="10"/>
  <c r="S8" i="10"/>
  <c r="T7" i="10"/>
  <c r="T19" i="10"/>
  <c r="S20" i="10"/>
  <c r="T23" i="10"/>
  <c r="S24" i="10"/>
  <c r="T22" i="10"/>
  <c r="U21" i="10"/>
  <c r="S12" i="10"/>
  <c r="T11" i="10"/>
  <c r="R10" i="10"/>
  <c r="S9" i="10"/>
  <c r="S16" i="10"/>
  <c r="T15" i="10"/>
  <c r="T13" i="10"/>
  <c r="S14" i="10"/>
  <c r="P15" i="6" l="1"/>
  <c r="P16" i="6" s="1"/>
  <c r="AA7" i="9"/>
  <c r="AB6" i="9"/>
  <c r="W8" i="9"/>
  <c r="W9" i="9" s="1"/>
  <c r="P10" i="6"/>
  <c r="P11" i="6" s="1"/>
  <c r="T14" i="6"/>
  <c r="U13" i="6"/>
  <c r="U8" i="6"/>
  <c r="T9" i="6"/>
  <c r="U23" i="10"/>
  <c r="T24" i="10"/>
  <c r="T12" i="10"/>
  <c r="U11" i="10"/>
  <c r="U13" i="10"/>
  <c r="T14" i="10"/>
  <c r="T20" i="10"/>
  <c r="U19" i="10"/>
  <c r="T8" i="10"/>
  <c r="U7" i="10"/>
  <c r="T9" i="10"/>
  <c r="S10" i="10"/>
  <c r="U18" i="10"/>
  <c r="V17" i="10"/>
  <c r="T16" i="10"/>
  <c r="U15" i="10"/>
  <c r="U22" i="10"/>
  <c r="V21" i="10"/>
  <c r="AB7" i="9" l="1"/>
  <c r="AC6" i="9"/>
  <c r="V8" i="6"/>
  <c r="U9" i="6"/>
  <c r="U14" i="6"/>
  <c r="V13" i="6"/>
  <c r="U16" i="10"/>
  <c r="V15" i="10"/>
  <c r="U8" i="10"/>
  <c r="V7" i="10"/>
  <c r="U14" i="10"/>
  <c r="V13" i="10"/>
  <c r="V19" i="10"/>
  <c r="U20" i="10"/>
  <c r="V18" i="10"/>
  <c r="W17" i="10"/>
  <c r="U12" i="10"/>
  <c r="V11" i="10"/>
  <c r="W21" i="10"/>
  <c r="V22" i="10"/>
  <c r="U9" i="10"/>
  <c r="T10" i="10"/>
  <c r="V23" i="10"/>
  <c r="U24" i="10"/>
  <c r="S17" i="6" l="1"/>
  <c r="AC7" i="9"/>
  <c r="AD6" i="9"/>
  <c r="S12" i="6"/>
  <c r="V14" i="6"/>
  <c r="W13" i="6"/>
  <c r="W8" i="6"/>
  <c r="V9" i="6"/>
  <c r="V14" i="10"/>
  <c r="W13" i="10"/>
  <c r="V8" i="10"/>
  <c r="W7" i="10"/>
  <c r="V12" i="10"/>
  <c r="W11" i="10"/>
  <c r="W15" i="10"/>
  <c r="V16" i="10"/>
  <c r="W18" i="10"/>
  <c r="X17" i="10"/>
  <c r="X18" i="10" s="1"/>
  <c r="Y17" i="10" s="1"/>
  <c r="W19" i="10"/>
  <c r="V20" i="10"/>
  <c r="V24" i="10"/>
  <c r="W23" i="10"/>
  <c r="V9" i="10"/>
  <c r="U10" i="10"/>
  <c r="W22" i="10"/>
  <c r="X21" i="10"/>
  <c r="X22" i="10" s="1"/>
  <c r="Y21" i="10" s="1"/>
  <c r="AD7" i="9" l="1"/>
  <c r="AA8" i="9" s="1"/>
  <c r="AA9" i="9" s="1"/>
  <c r="AE6" i="9"/>
  <c r="X8" i="6"/>
  <c r="W9" i="6"/>
  <c r="W14" i="6"/>
  <c r="X13" i="6"/>
  <c r="X19" i="10"/>
  <c r="X20" i="10" s="1"/>
  <c r="Y19" i="10" s="1"/>
  <c r="W20" i="10"/>
  <c r="X15" i="10"/>
  <c r="X16" i="10" s="1"/>
  <c r="Y15" i="10" s="1"/>
  <c r="W16" i="10"/>
  <c r="W14" i="10"/>
  <c r="X13" i="10"/>
  <c r="X14" i="10" s="1"/>
  <c r="Y13" i="10" s="1"/>
  <c r="W12" i="10"/>
  <c r="X11" i="10"/>
  <c r="X12" i="10" s="1"/>
  <c r="Y11" i="10" s="1"/>
  <c r="W8" i="10"/>
  <c r="X7" i="10"/>
  <c r="X8" i="10" s="1"/>
  <c r="Y7" i="10" s="1"/>
  <c r="V10" i="10"/>
  <c r="W9" i="10"/>
  <c r="W24" i="10"/>
  <c r="X23" i="10"/>
  <c r="X24" i="10" s="1"/>
  <c r="T15" i="6" l="1"/>
  <c r="T16" i="6" s="1"/>
  <c r="AF6" i="9"/>
  <c r="AE7" i="9"/>
  <c r="T10" i="6"/>
  <c r="T11" i="6" s="1"/>
  <c r="X14" i="6"/>
  <c r="Y13" i="6"/>
  <c r="Y8" i="6"/>
  <c r="X9" i="6"/>
  <c r="Y23" i="10"/>
  <c r="W10" i="10"/>
  <c r="X9" i="10"/>
  <c r="X10" i="10" s="1"/>
  <c r="Y9" i="10" s="1"/>
  <c r="Y14" i="6" l="1"/>
  <c r="Z13" i="6"/>
  <c r="V17" i="6"/>
  <c r="AG6" i="9"/>
  <c r="AF7" i="9"/>
  <c r="Y9" i="6"/>
  <c r="Z8" i="6"/>
  <c r="V12" i="6"/>
  <c r="AB8" i="6"/>
  <c r="AA13" i="6" l="1"/>
  <c r="AA14" i="6" s="1"/>
  <c r="Z14" i="6"/>
  <c r="AB13" i="6"/>
  <c r="Y17" i="6"/>
  <c r="AB17" i="6" s="1"/>
  <c r="AI6" i="9"/>
  <c r="AH6" i="9"/>
  <c r="AH7" i="9" s="1"/>
  <c r="AG7" i="9"/>
  <c r="Z9" i="6"/>
  <c r="AA8" i="6"/>
  <c r="AA9" i="6" s="1"/>
  <c r="Y12" i="6" l="1"/>
  <c r="AB12" i="6" s="1"/>
  <c r="X15" i="6"/>
  <c r="X16" i="6" s="1"/>
  <c r="AB15" i="6" s="1"/>
  <c r="AE8" i="9"/>
  <c r="AE9" i="9" s="1"/>
  <c r="AI8" i="9" s="1"/>
  <c r="X10" i="6"/>
  <c r="X11" i="6" s="1"/>
  <c r="AB10" i="6" s="1"/>
</calcChain>
</file>

<file path=xl/sharedStrings.xml><?xml version="1.0" encoding="utf-8"?>
<sst xmlns="http://schemas.openxmlformats.org/spreadsheetml/2006/main" count="158" uniqueCount="49">
  <si>
    <t>Parte Entera</t>
  </si>
  <si>
    <t>Parte decimal</t>
  </si>
  <si>
    <t>Potencia de dos</t>
  </si>
  <si>
    <t>a</t>
  </si>
  <si>
    <t>b</t>
  </si>
  <si>
    <t>c</t>
  </si>
  <si>
    <t>d</t>
  </si>
  <si>
    <t>e</t>
  </si>
  <si>
    <t>f</t>
  </si>
  <si>
    <t>g</t>
  </si>
  <si>
    <t>Resultado Parte entera</t>
  </si>
  <si>
    <t>Resultado parte decimal</t>
  </si>
  <si>
    <t>Resultado total</t>
  </si>
  <si>
    <t>Ej</t>
  </si>
  <si>
    <t>Valor binario</t>
  </si>
  <si>
    <t>Valor  termino TFN</t>
  </si>
  <si>
    <t>Valor Hexa</t>
  </si>
  <si>
    <t>F</t>
  </si>
  <si>
    <t>E</t>
  </si>
  <si>
    <t>D</t>
  </si>
  <si>
    <t>i</t>
  </si>
  <si>
    <t>h</t>
  </si>
  <si>
    <t>p/d</t>
  </si>
  <si>
    <t>p/e</t>
  </si>
  <si>
    <t>Posicion de decimales</t>
  </si>
  <si>
    <t>Potencia de 2</t>
  </si>
  <si>
    <t>Resultado</t>
  </si>
  <si>
    <t>Parte entera</t>
  </si>
  <si>
    <t>Ejercicio</t>
  </si>
  <si>
    <t>Res. Parte entera</t>
  </si>
  <si>
    <t>Res. parte decimal</t>
  </si>
  <si>
    <t>A</t>
  </si>
  <si>
    <t>C</t>
  </si>
  <si>
    <t>Valor octal</t>
  </si>
  <si>
    <t>Calculo auxiliar Hexa</t>
  </si>
  <si>
    <t>Valor Octal</t>
  </si>
  <si>
    <t>Resultado parte entera</t>
  </si>
  <si>
    <t>Auxiliar Hexa</t>
  </si>
  <si>
    <t>Ej a)</t>
  </si>
  <si>
    <t>Ej b)</t>
  </si>
  <si>
    <t>Ej c)</t>
  </si>
  <si>
    <t>Consigna: Convertir los numeros binarios en decimales. Resolución: Utilizando el teorema fundamental de la numeración se carga en la fila "Valor Binario" y se lo multiplica por la celda correspondiente a la potencia de dos. Luego se va sumando producto a producto hasta obtener el valor en decimal. Con esta suerte de calculadora, se pueden obtener numeros binarios hasta 2^10</t>
  </si>
  <si>
    <t>Consigna: Convertir los numeros decimales en binarios. Resolución: para la parte entera se divide por las necesarias potencias de 2 conservando el resto; para la parte decimal multiplico la parte decimal por 2, y conservo el numero entero que da como resultado, diez veces</t>
  </si>
  <si>
    <t>Consigna: Convertis los numeros hexadecmiales en decimales. Resolución: a través del teorema fundamental de la numeración voy multiplicando los valores por las respectivas potencias de 16</t>
  </si>
  <si>
    <t>Consigna: convertir los numeros hexadecimales a decimal, binario y octal. Resolución: para la conversión a decimal utilizo el teorema fundamental de la numeración. Para las conversiones a binario y octal, primero comienzo por la conversión binaria en donde agrupo cada termino decimal que obtuve representandolo como suma de las primeras 4 potencias de 2. Con respecto a la conversión octal agrupo de a tríos los valores binarios partiendo desde la coma, y sumo cada "1" que tengo dentro de este trío como potencia "n" de 2 en base a la posición que ocupa en el agrupamiento.</t>
  </si>
  <si>
    <t>Consigna : Convertir los siguientes numeros a binario (8 digitos fraccionarios), octal y hexadecimal (2 digitos fraccionarios). Resolución: Para la conversión binaria se divide por las necesarias potencias de 2 conservando el resto; para la parte decimal multiplico la parte decimal por 2, y conservo el numero entero que da como resultado, diez veces. Para la parte hexadecimal agrupo de a 4 binarios partiendo de la coma, y sumo los unos multiplicados por la potencia correspondiente de dos (considerando la conversión para los valores mayores a 9). Para la conversión a octal repito el agrupamiento descrito anteriormente, pero en vez de aguparlos de a 4, lo hago de a 3.</t>
  </si>
  <si>
    <t>Consigna: Convertir el siguiente numero a binario, octal y hexadecimal. Resolución: Se repite el mismo procedimiento de l ejercicio anterior</t>
  </si>
  <si>
    <t>Consigna: Convertir los numeros a octal y hexadecimal. Resolución: Se repite el procedimiento del ejercicio 6</t>
  </si>
  <si>
    <t>Consigna: Convertir el numero a hexadecimal. Resolución: se repite el procedimiento realizado en el ejercicio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</si>
</sst>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name val="Aptos Narrow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1C1C1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C6EFCE"/>
      </patternFill>
    </fill>
    <fill>
      <patternFill patternType="solid">
        <fgColor theme="7"/>
      </patternFill>
    </fill>
  </fills>
  <borders count="6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4" fillId="17" borderId="0" applyNumberFormat="0" applyBorder="0" applyAlignment="0" applyProtection="0"/>
    <xf numFmtId="0" fontId="1" fillId="18" borderId="0" applyNumberFormat="0" applyBorder="0" applyAlignment="0" applyProtection="0"/>
  </cellStyleXfs>
  <cellXfs count="207">
    <xf numFmtId="0" fontId="0" fillId="0" borderId="0" xfId="0"/>
    <xf numFmtId="0" fontId="0" fillId="0" borderId="9" xfId="0" applyBorder="1"/>
    <xf numFmtId="0" fontId="0" fillId="0" borderId="8" xfId="0" applyBorder="1"/>
    <xf numFmtId="0" fontId="0" fillId="0" borderId="15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6" xfId="0" applyBorder="1" applyAlignment="1">
      <alignment horizontal="center"/>
    </xf>
    <xf numFmtId="0" fontId="1" fillId="9" borderId="8" xfId="0" applyFont="1" applyFill="1" applyBorder="1" applyAlignment="1">
      <alignment horizontal="center"/>
    </xf>
    <xf numFmtId="0" fontId="2" fillId="4" borderId="17" xfId="0" applyFont="1" applyFill="1" applyBorder="1"/>
    <xf numFmtId="0" fontId="2" fillId="4" borderId="2" xfId="0" applyFont="1" applyFill="1" applyBorder="1"/>
    <xf numFmtId="0" fontId="2" fillId="4" borderId="18" xfId="0" applyFont="1" applyFill="1" applyBorder="1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11" borderId="1" xfId="0" applyFill="1" applyBorder="1"/>
    <xf numFmtId="0" fontId="0" fillId="0" borderId="37" xfId="0" applyBorder="1"/>
    <xf numFmtId="0" fontId="0" fillId="0" borderId="37" xfId="0" applyBorder="1" applyAlignment="1">
      <alignment horizontal="center"/>
    </xf>
    <xf numFmtId="0" fontId="0" fillId="0" borderId="38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3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2" xfId="0" applyBorder="1" applyAlignment="1">
      <alignment vertical="center"/>
    </xf>
    <xf numFmtId="0" fontId="0" fillId="0" borderId="30" xfId="0" applyBorder="1"/>
    <xf numFmtId="0" fontId="0" fillId="0" borderId="7" xfId="0" applyBorder="1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0" fontId="0" fillId="11" borderId="1" xfId="0" applyFill="1" applyBorder="1" applyAlignment="1">
      <alignment vertical="center"/>
    </xf>
    <xf numFmtId="0" fontId="0" fillId="0" borderId="2" xfId="0" applyBorder="1"/>
    <xf numFmtId="0" fontId="0" fillId="0" borderId="55" xfId="0" applyBorder="1"/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55" xfId="0" applyBorder="1" applyAlignment="1">
      <alignment horizontal="center"/>
    </xf>
    <xf numFmtId="0" fontId="0" fillId="0" borderId="32" xfId="0" applyBorder="1"/>
    <xf numFmtId="0" fontId="0" fillId="0" borderId="13" xfId="0" applyBorder="1"/>
    <xf numFmtId="0" fontId="0" fillId="0" borderId="14" xfId="0" applyBorder="1"/>
    <xf numFmtId="0" fontId="1" fillId="18" borderId="8" xfId="2" applyBorder="1"/>
    <xf numFmtId="0" fontId="4" fillId="17" borderId="50" xfId="1" applyBorder="1"/>
    <xf numFmtId="0" fontId="4" fillId="17" borderId="30" xfId="1" applyBorder="1"/>
    <xf numFmtId="0" fontId="0" fillId="0" borderId="17" xfId="0" applyBorder="1"/>
    <xf numFmtId="0" fontId="0" fillId="0" borderId="10" xfId="0" applyBorder="1"/>
    <xf numFmtId="0" fontId="0" fillId="0" borderId="18" xfId="0" applyBorder="1"/>
    <xf numFmtId="0" fontId="4" fillId="17" borderId="16" xfId="1" applyBorder="1"/>
    <xf numFmtId="0" fontId="0" fillId="0" borderId="22" xfId="0" applyBorder="1"/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4" borderId="25" xfId="0" applyFont="1" applyFill="1" applyBorder="1" applyAlignment="1">
      <alignment horizontal="center"/>
    </xf>
    <xf numFmtId="0" fontId="2" fillId="4" borderId="26" xfId="0" applyFont="1" applyFill="1" applyBorder="1" applyAlignment="1">
      <alignment horizontal="center"/>
    </xf>
    <xf numFmtId="0" fontId="2" fillId="4" borderId="27" xfId="0" applyFont="1" applyFill="1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12" borderId="30" xfId="0" applyFill="1" applyBorder="1" applyAlignment="1">
      <alignment horizontal="center" vertical="center"/>
    </xf>
    <xf numFmtId="0" fontId="0" fillId="12" borderId="2" xfId="0" applyFill="1" applyBorder="1" applyAlignment="1">
      <alignment horizontal="center" vertical="center"/>
    </xf>
    <xf numFmtId="0" fontId="0" fillId="13" borderId="30" xfId="0" applyFill="1" applyBorder="1" applyAlignment="1">
      <alignment horizontal="center" vertical="center"/>
    </xf>
    <xf numFmtId="0" fontId="0" fillId="13" borderId="2" xfId="0" applyFill="1" applyBorder="1" applyAlignment="1">
      <alignment horizontal="center" vertical="center"/>
    </xf>
    <xf numFmtId="0" fontId="1" fillId="3" borderId="30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0" fillId="4" borderId="30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14" borderId="30" xfId="0" applyFill="1" applyBorder="1" applyAlignment="1">
      <alignment horizontal="center" vertical="center"/>
    </xf>
    <xf numFmtId="0" fontId="0" fillId="14" borderId="2" xfId="0" applyFill="1" applyBorder="1" applyAlignment="1">
      <alignment horizontal="center" vertical="center"/>
    </xf>
    <xf numFmtId="0" fontId="0" fillId="5" borderId="30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6" borderId="30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7" borderId="30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1" fillId="8" borderId="30" xfId="0" applyFont="1" applyFill="1" applyBorder="1" applyAlignment="1">
      <alignment horizontal="center" vertical="center"/>
    </xf>
    <xf numFmtId="0" fontId="1" fillId="8" borderId="2" xfId="0" applyFont="1" applyFill="1" applyBorder="1" applyAlignment="1">
      <alignment horizontal="center" vertical="center"/>
    </xf>
    <xf numFmtId="0" fontId="1" fillId="16" borderId="30" xfId="0" applyFont="1" applyFill="1" applyBorder="1" applyAlignment="1">
      <alignment horizontal="center" vertical="center"/>
    </xf>
    <xf numFmtId="0" fontId="1" fillId="16" borderId="2" xfId="0" applyFont="1" applyFill="1" applyBorder="1" applyAlignment="1">
      <alignment horizontal="center" vertical="center"/>
    </xf>
    <xf numFmtId="0" fontId="0" fillId="15" borderId="30" xfId="0" applyFill="1" applyBorder="1" applyAlignment="1">
      <alignment horizontal="center" vertical="center"/>
    </xf>
    <xf numFmtId="0" fontId="0" fillId="15" borderId="31" xfId="0" applyFill="1" applyBorder="1" applyAlignment="1">
      <alignment horizontal="center" vertical="center"/>
    </xf>
    <xf numFmtId="0" fontId="0" fillId="15" borderId="2" xfId="0" applyFill="1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1" fillId="16" borderId="8" xfId="0" applyFont="1" applyFill="1" applyBorder="1" applyAlignment="1">
      <alignment horizontal="center"/>
    </xf>
    <xf numFmtId="0" fontId="1" fillId="16" borderId="33" xfId="0" applyFont="1" applyFill="1" applyBorder="1" applyAlignment="1">
      <alignment horizontal="center"/>
    </xf>
    <xf numFmtId="0" fontId="1" fillId="16" borderId="32" xfId="0" applyFont="1" applyFill="1" applyBorder="1" applyAlignment="1">
      <alignment horizontal="center"/>
    </xf>
    <xf numFmtId="0" fontId="1" fillId="16" borderId="8" xfId="0" applyFont="1" applyFill="1" applyBorder="1" applyAlignment="1">
      <alignment horizontal="center" vertical="center"/>
    </xf>
    <xf numFmtId="0" fontId="1" fillId="16" borderId="33" xfId="0" applyFont="1" applyFill="1" applyBorder="1" applyAlignment="1">
      <alignment horizontal="center" vertical="center"/>
    </xf>
    <xf numFmtId="0" fontId="1" fillId="16" borderId="32" xfId="0" applyFont="1" applyFill="1" applyBorder="1" applyAlignment="1">
      <alignment horizontal="center" vertical="center"/>
    </xf>
    <xf numFmtId="0" fontId="1" fillId="9" borderId="8" xfId="0" applyFont="1" applyFill="1" applyBorder="1" applyAlignment="1">
      <alignment horizontal="center"/>
    </xf>
    <xf numFmtId="0" fontId="1" fillId="9" borderId="33" xfId="0" applyFont="1" applyFill="1" applyBorder="1" applyAlignment="1">
      <alignment horizontal="center"/>
    </xf>
    <xf numFmtId="0" fontId="1" fillId="9" borderId="32" xfId="0" applyFont="1" applyFill="1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53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2" fillId="4" borderId="43" xfId="0" applyFont="1" applyFill="1" applyBorder="1" applyAlignment="1">
      <alignment horizontal="center"/>
    </xf>
    <xf numFmtId="0" fontId="0" fillId="0" borderId="50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2" borderId="30" xfId="0" applyFill="1" applyBorder="1" applyAlignment="1">
      <alignment horizontal="center" vertical="center"/>
    </xf>
    <xf numFmtId="0" fontId="0" fillId="2" borderId="3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3" borderId="36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49" xfId="0" applyBorder="1" applyAlignment="1">
      <alignment horizontal="center"/>
    </xf>
    <xf numFmtId="0" fontId="2" fillId="4" borderId="47" xfId="0" applyFont="1" applyFill="1" applyBorder="1" applyAlignment="1">
      <alignment horizontal="center"/>
    </xf>
    <xf numFmtId="0" fontId="0" fillId="0" borderId="52" xfId="0" applyBorder="1" applyAlignment="1">
      <alignment horizontal="center"/>
    </xf>
    <xf numFmtId="0" fontId="2" fillId="4" borderId="46" xfId="0" applyFont="1" applyFill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33" xfId="0" applyFont="1" applyBorder="1" applyAlignment="1">
      <alignment horizontal="center"/>
    </xf>
    <xf numFmtId="0" fontId="5" fillId="0" borderId="32" xfId="0" applyFont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33" xfId="0" applyFont="1" applyBorder="1" applyAlignment="1">
      <alignment horizontal="center" vertical="center"/>
    </xf>
    <xf numFmtId="0" fontId="5" fillId="0" borderId="32" xfId="0" applyFont="1" applyBorder="1" applyAlignment="1">
      <alignment horizontal="center" vertical="center"/>
    </xf>
    <xf numFmtId="0" fontId="0" fillId="4" borderId="31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32" xfId="0" applyFill="1" applyBorder="1" applyAlignment="1">
      <alignment horizontal="center" vertical="center"/>
    </xf>
    <xf numFmtId="0" fontId="1" fillId="3" borderId="31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32" xfId="0" applyFont="1" applyFill="1" applyBorder="1" applyAlignment="1">
      <alignment horizontal="center" vertical="center"/>
    </xf>
    <xf numFmtId="0" fontId="1" fillId="16" borderId="37" xfId="0" applyFont="1" applyFill="1" applyBorder="1" applyAlignment="1">
      <alignment horizontal="center"/>
    </xf>
    <xf numFmtId="0" fontId="1" fillId="16" borderId="36" xfId="0" applyFont="1" applyFill="1" applyBorder="1" applyAlignment="1">
      <alignment horizontal="center"/>
    </xf>
    <xf numFmtId="0" fontId="1" fillId="16" borderId="35" xfId="0" applyFont="1" applyFill="1" applyBorder="1" applyAlignment="1">
      <alignment horizontal="center"/>
    </xf>
    <xf numFmtId="0" fontId="1" fillId="16" borderId="10" xfId="0" applyFont="1" applyFill="1" applyBorder="1" applyAlignment="1">
      <alignment horizontal="center"/>
    </xf>
    <xf numFmtId="0" fontId="1" fillId="16" borderId="26" xfId="0" applyFont="1" applyFill="1" applyBorder="1" applyAlignment="1">
      <alignment horizontal="center"/>
    </xf>
    <xf numFmtId="0" fontId="1" fillId="16" borderId="34" xfId="0" applyFont="1" applyFill="1" applyBorder="1" applyAlignment="1">
      <alignment horizontal="center"/>
    </xf>
    <xf numFmtId="0" fontId="1" fillId="16" borderId="37" xfId="0" applyFont="1" applyFill="1" applyBorder="1" applyAlignment="1">
      <alignment horizontal="center" vertical="center"/>
    </xf>
    <xf numFmtId="0" fontId="1" fillId="16" borderId="36" xfId="0" applyFont="1" applyFill="1" applyBorder="1" applyAlignment="1">
      <alignment horizontal="center" vertical="center"/>
    </xf>
    <xf numFmtId="0" fontId="1" fillId="16" borderId="35" xfId="0" applyFont="1" applyFill="1" applyBorder="1" applyAlignment="1">
      <alignment horizontal="center" vertical="center"/>
    </xf>
    <xf numFmtId="0" fontId="1" fillId="16" borderId="55" xfId="0" applyFont="1" applyFill="1" applyBorder="1" applyAlignment="1">
      <alignment horizontal="center" vertical="center"/>
    </xf>
    <xf numFmtId="0" fontId="1" fillId="16" borderId="0" xfId="0" applyFont="1" applyFill="1" applyAlignment="1">
      <alignment horizontal="center" vertical="center"/>
    </xf>
    <xf numFmtId="0" fontId="1" fillId="16" borderId="54" xfId="0" applyFont="1" applyFill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4" fillId="17" borderId="52" xfId="1" applyBorder="1" applyAlignment="1">
      <alignment horizontal="center"/>
    </xf>
    <xf numFmtId="0" fontId="4" fillId="17" borderId="44" xfId="1" applyBorder="1" applyAlignment="1">
      <alignment horizontal="center"/>
    </xf>
    <xf numFmtId="0" fontId="4" fillId="17" borderId="58" xfId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57" xfId="0" applyBorder="1" applyAlignment="1">
      <alignment horizontal="center"/>
    </xf>
    <xf numFmtId="0" fontId="0" fillId="0" borderId="5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3" xfId="0" applyBorder="1" applyAlignment="1">
      <alignment horizontal="center"/>
    </xf>
    <xf numFmtId="0" fontId="4" fillId="17" borderId="15" xfId="1" applyBorder="1" applyAlignment="1">
      <alignment horizontal="center"/>
    </xf>
    <xf numFmtId="0" fontId="4" fillId="17" borderId="3" xfId="1" applyBorder="1" applyAlignment="1">
      <alignment horizontal="center"/>
    </xf>
    <xf numFmtId="0" fontId="4" fillId="17" borderId="16" xfId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34" xfId="0" applyBorder="1" applyAlignment="1">
      <alignment horizontal="center"/>
    </xf>
    <xf numFmtId="0" fontId="3" fillId="10" borderId="23" xfId="0" applyFont="1" applyFill="1" applyBorder="1" applyAlignment="1">
      <alignment horizontal="center"/>
    </xf>
    <xf numFmtId="0" fontId="3" fillId="10" borderId="4" xfId="0" applyFont="1" applyFill="1" applyBorder="1" applyAlignment="1">
      <alignment horizontal="center"/>
    </xf>
    <xf numFmtId="0" fontId="3" fillId="10" borderId="24" xfId="0" applyFont="1" applyFill="1" applyBorder="1" applyAlignment="1">
      <alignment horizontal="center"/>
    </xf>
    <xf numFmtId="0" fontId="3" fillId="10" borderId="59" xfId="0" applyFont="1" applyFill="1" applyBorder="1"/>
    <xf numFmtId="0" fontId="3" fillId="10" borderId="60" xfId="0" applyFont="1" applyFill="1" applyBorder="1"/>
    <xf numFmtId="0" fontId="3" fillId="10" borderId="61" xfId="0" applyFont="1" applyFill="1" applyBorder="1"/>
    <xf numFmtId="0" fontId="0" fillId="0" borderId="1" xfId="0" applyBorder="1" applyAlignment="1">
      <alignment horizontal="center" vertical="center" wrapText="1"/>
    </xf>
    <xf numFmtId="0" fontId="0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3" fillId="10" borderId="23" xfId="0" applyFont="1" applyFill="1" applyBorder="1"/>
    <xf numFmtId="0" fontId="3" fillId="10" borderId="62" xfId="0" applyFont="1" applyFill="1" applyBorder="1"/>
    <xf numFmtId="0" fontId="3" fillId="10" borderId="60" xfId="0" applyFont="1" applyFill="1" applyBorder="1" applyAlignment="1">
      <alignment horizontal="center"/>
    </xf>
    <xf numFmtId="0" fontId="3" fillId="10" borderId="61" xfId="0" applyFont="1" applyFill="1" applyBorder="1" applyAlignment="1">
      <alignment horizontal="center"/>
    </xf>
    <xf numFmtId="0" fontId="3" fillId="10" borderId="59" xfId="0" applyFont="1" applyFill="1" applyBorder="1" applyAlignment="1">
      <alignment horizontal="center"/>
    </xf>
    <xf numFmtId="0" fontId="0" fillId="0" borderId="1" xfId="0" applyBorder="1" applyAlignment="1">
      <alignment horizontal="center" vertical="top" wrapText="1"/>
    </xf>
  </cellXfs>
  <cellStyles count="3">
    <cellStyle name="Bueno" xfId="1" builtinId="26"/>
    <cellStyle name="Énfasis4" xfId="2" builtinId="41"/>
    <cellStyle name="Normal" xfId="0" builtinId="0"/>
  </cellStyles>
  <dxfs count="0"/>
  <tableStyles count="0" defaultTableStyle="TableStyleMedium2" defaultPivotStyle="PivotStyleLight16"/>
  <colors>
    <mruColors>
      <color rgb="FF1C1C1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1E602-7D7D-4F7B-8541-8D22AF962723}">
  <dimension ref="A1:W19"/>
  <sheetViews>
    <sheetView zoomScale="80" zoomScaleNormal="80" workbookViewId="0">
      <selection activeCell="G33" sqref="G33"/>
    </sheetView>
  </sheetViews>
  <sheetFormatPr baseColWidth="10" defaultRowHeight="15" x14ac:dyDescent="0.25"/>
  <cols>
    <col min="1" max="1" width="3.5703125" customWidth="1"/>
    <col min="2" max="2" width="17.140625" customWidth="1"/>
    <col min="14" max="14" width="11.85546875" bestFit="1" customWidth="1"/>
    <col min="21" max="21" width="28.7109375" bestFit="1" customWidth="1"/>
    <col min="22" max="22" width="30.5703125" bestFit="1" customWidth="1"/>
    <col min="23" max="23" width="19.42578125" bestFit="1" customWidth="1"/>
  </cols>
  <sheetData>
    <row r="1" spans="1:23" x14ac:dyDescent="0.25">
      <c r="A1" s="198" t="s">
        <v>41</v>
      </c>
      <c r="B1" s="198"/>
      <c r="C1" s="198"/>
      <c r="D1" s="198"/>
      <c r="E1" s="198"/>
      <c r="F1" s="198"/>
      <c r="G1" s="198"/>
      <c r="H1" s="198"/>
      <c r="I1" s="198"/>
      <c r="J1" s="198"/>
      <c r="K1" s="198"/>
      <c r="L1" s="198"/>
      <c r="M1" s="198"/>
      <c r="N1" s="198"/>
      <c r="O1" s="198"/>
      <c r="P1" s="198"/>
      <c r="Q1" s="198"/>
      <c r="R1" s="198"/>
      <c r="S1" s="198"/>
      <c r="T1" s="198"/>
      <c r="U1" s="198"/>
      <c r="V1" s="198"/>
      <c r="W1" s="198"/>
    </row>
    <row r="2" spans="1:23" x14ac:dyDescent="0.25">
      <c r="A2" s="198"/>
      <c r="B2" s="198"/>
      <c r="C2" s="198"/>
      <c r="D2" s="198"/>
      <c r="E2" s="198"/>
      <c r="F2" s="198"/>
      <c r="G2" s="198"/>
      <c r="H2" s="198"/>
      <c r="I2" s="198"/>
      <c r="J2" s="198"/>
      <c r="K2" s="198"/>
      <c r="L2" s="198"/>
      <c r="M2" s="198"/>
      <c r="N2" s="198"/>
      <c r="O2" s="198"/>
      <c r="P2" s="198"/>
      <c r="Q2" s="198"/>
      <c r="R2" s="198"/>
      <c r="S2" s="198"/>
      <c r="T2" s="198"/>
      <c r="U2" s="198"/>
      <c r="V2" s="198"/>
      <c r="W2" s="198"/>
    </row>
    <row r="3" spans="1:23" x14ac:dyDescent="0.25">
      <c r="A3" s="198"/>
      <c r="B3" s="198"/>
      <c r="C3" s="198"/>
      <c r="D3" s="198"/>
      <c r="E3" s="198"/>
      <c r="F3" s="198"/>
      <c r="G3" s="198"/>
      <c r="H3" s="198"/>
      <c r="I3" s="198"/>
      <c r="J3" s="198"/>
      <c r="K3" s="198"/>
      <c r="L3" s="198"/>
      <c r="M3" s="198"/>
      <c r="N3" s="198"/>
      <c r="O3" s="198"/>
      <c r="P3" s="198"/>
      <c r="Q3" s="198"/>
      <c r="R3" s="198"/>
      <c r="S3" s="198"/>
      <c r="T3" s="198"/>
      <c r="U3" s="198"/>
      <c r="V3" s="198"/>
      <c r="W3" s="198"/>
    </row>
    <row r="4" spans="1:23" ht="21.75" thickBot="1" x14ac:dyDescent="0.4">
      <c r="A4" s="201" t="s">
        <v>13</v>
      </c>
      <c r="B4" s="202"/>
      <c r="C4" s="205" t="s">
        <v>0</v>
      </c>
      <c r="D4" s="203"/>
      <c r="E4" s="203"/>
      <c r="F4" s="203"/>
      <c r="G4" s="203"/>
      <c r="H4" s="203"/>
      <c r="I4" s="203"/>
      <c r="J4" s="203"/>
      <c r="K4" s="203"/>
      <c r="L4" s="203"/>
      <c r="M4" s="204"/>
      <c r="N4" s="205" t="s">
        <v>1</v>
      </c>
      <c r="O4" s="203"/>
      <c r="P4" s="203"/>
      <c r="Q4" s="203"/>
      <c r="R4" s="203"/>
      <c r="S4" s="203"/>
      <c r="T4" s="204"/>
      <c r="U4" s="195" t="s">
        <v>10</v>
      </c>
      <c r="V4" s="196" t="s">
        <v>11</v>
      </c>
      <c r="W4" s="197" t="s">
        <v>12</v>
      </c>
    </row>
    <row r="5" spans="1:23" ht="18.75" x14ac:dyDescent="0.3">
      <c r="A5" s="69" t="s">
        <v>2</v>
      </c>
      <c r="B5" s="70"/>
      <c r="C5" s="7">
        <f>2^10</f>
        <v>1024</v>
      </c>
      <c r="D5" s="8">
        <f>2^9</f>
        <v>512</v>
      </c>
      <c r="E5" s="8">
        <f>2^8</f>
        <v>256</v>
      </c>
      <c r="F5" s="8">
        <f>2^7</f>
        <v>128</v>
      </c>
      <c r="G5" s="8">
        <f>2^6</f>
        <v>64</v>
      </c>
      <c r="H5" s="8">
        <f>2^5</f>
        <v>32</v>
      </c>
      <c r="I5" s="8">
        <f>2^4</f>
        <v>16</v>
      </c>
      <c r="J5" s="8">
        <f>2^3</f>
        <v>8</v>
      </c>
      <c r="K5" s="8">
        <f>2^2</f>
        <v>4</v>
      </c>
      <c r="L5" s="8">
        <f>2^1</f>
        <v>2</v>
      </c>
      <c r="M5" s="9">
        <f>2^0</f>
        <v>1</v>
      </c>
      <c r="N5" s="7">
        <f>2^-1</f>
        <v>0.5</v>
      </c>
      <c r="O5" s="8">
        <f>2^-2</f>
        <v>0.25</v>
      </c>
      <c r="P5" s="8">
        <f>2^-3</f>
        <v>0.125</v>
      </c>
      <c r="Q5" s="8">
        <f>2^-4</f>
        <v>6.25E-2</v>
      </c>
      <c r="R5" s="8">
        <f>2^-5</f>
        <v>3.125E-2</v>
      </c>
      <c r="S5" s="8">
        <f>2^-6</f>
        <v>1.5625E-2</v>
      </c>
      <c r="T5" s="9">
        <f>2^-7</f>
        <v>7.8125E-3</v>
      </c>
      <c r="U5" s="59"/>
      <c r="V5" s="60"/>
      <c r="W5" s="61"/>
    </row>
    <row r="6" spans="1:23" x14ac:dyDescent="0.25">
      <c r="A6" s="72" t="s">
        <v>3</v>
      </c>
      <c r="B6" s="6" t="s">
        <v>14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1</v>
      </c>
      <c r="I6" s="6">
        <v>0</v>
      </c>
      <c r="J6" s="6">
        <v>0</v>
      </c>
      <c r="K6" s="6">
        <v>1</v>
      </c>
      <c r="L6" s="6">
        <v>1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71">
        <f>SUM(C7:M7)</f>
        <v>38</v>
      </c>
      <c r="V6" s="66">
        <f>SUM(N7:T7)</f>
        <v>0</v>
      </c>
      <c r="W6" s="67">
        <f>SUM(U6:V6)</f>
        <v>38</v>
      </c>
    </row>
    <row r="7" spans="1:23" ht="15.75" thickBot="1" x14ac:dyDescent="0.3">
      <c r="A7" s="72"/>
      <c r="B7" s="1" t="s">
        <v>15</v>
      </c>
      <c r="C7" s="3">
        <f>C6*C5</f>
        <v>0</v>
      </c>
      <c r="D7" s="4">
        <f t="shared" ref="D7:N7" si="0">D6*D5</f>
        <v>0</v>
      </c>
      <c r="E7" s="4">
        <f t="shared" si="0"/>
        <v>0</v>
      </c>
      <c r="F7" s="4">
        <f t="shared" si="0"/>
        <v>0</v>
      </c>
      <c r="G7" s="4">
        <f t="shared" si="0"/>
        <v>0</v>
      </c>
      <c r="H7" s="4">
        <f t="shared" si="0"/>
        <v>32</v>
      </c>
      <c r="I7" s="4">
        <f t="shared" si="0"/>
        <v>0</v>
      </c>
      <c r="J7" s="4">
        <f t="shared" si="0"/>
        <v>0</v>
      </c>
      <c r="K7" s="4">
        <f t="shared" si="0"/>
        <v>4</v>
      </c>
      <c r="L7" s="4">
        <f t="shared" si="0"/>
        <v>2</v>
      </c>
      <c r="M7" s="5">
        <f t="shared" si="0"/>
        <v>0</v>
      </c>
      <c r="N7" s="3">
        <f t="shared" si="0"/>
        <v>0</v>
      </c>
      <c r="O7" s="4">
        <f>O6*O5</f>
        <v>0</v>
      </c>
      <c r="P7" s="4">
        <f t="shared" ref="P7" si="1">P6*P5</f>
        <v>0</v>
      </c>
      <c r="Q7" s="4">
        <f t="shared" ref="Q7" si="2">Q6*Q5</f>
        <v>0</v>
      </c>
      <c r="R7" s="4">
        <f t="shared" ref="R7" si="3">R6*R5</f>
        <v>0</v>
      </c>
      <c r="S7" s="4">
        <f t="shared" ref="S7" si="4">S6*S5</f>
        <v>0</v>
      </c>
      <c r="T7" s="5">
        <f t="shared" ref="T7" si="5">T6*T5</f>
        <v>0</v>
      </c>
      <c r="U7" s="65"/>
      <c r="V7" s="58"/>
      <c r="W7" s="63"/>
    </row>
    <row r="8" spans="1:23" x14ac:dyDescent="0.25">
      <c r="A8" s="73" t="s">
        <v>4</v>
      </c>
      <c r="B8" s="6" t="s">
        <v>14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1</v>
      </c>
      <c r="L8" s="6">
        <v>1</v>
      </c>
      <c r="M8" s="6">
        <v>0</v>
      </c>
      <c r="N8" s="6">
        <v>1</v>
      </c>
      <c r="O8" s="6">
        <v>1</v>
      </c>
      <c r="P8" s="6">
        <v>1</v>
      </c>
      <c r="Q8" s="6">
        <v>0</v>
      </c>
      <c r="R8" s="6">
        <v>0</v>
      </c>
      <c r="S8" s="6">
        <v>0</v>
      </c>
      <c r="T8" s="6">
        <v>0</v>
      </c>
      <c r="U8" s="64">
        <f>SUM(C9:M9)</f>
        <v>6</v>
      </c>
      <c r="V8" s="57">
        <f>SUM(N9:T9)</f>
        <v>0.875</v>
      </c>
      <c r="W8" s="62">
        <f>SUM(U8:V9)</f>
        <v>6.875</v>
      </c>
    </row>
    <row r="9" spans="1:23" ht="15.75" thickBot="1" x14ac:dyDescent="0.3">
      <c r="A9" s="73"/>
      <c r="B9" s="1" t="s">
        <v>15</v>
      </c>
      <c r="C9" s="3">
        <f>C$8*C$5</f>
        <v>0</v>
      </c>
      <c r="D9" s="4">
        <f t="shared" ref="D9:T9" si="6">D$8*D$5</f>
        <v>0</v>
      </c>
      <c r="E9" s="4">
        <f t="shared" si="6"/>
        <v>0</v>
      </c>
      <c r="F9" s="4">
        <f t="shared" si="6"/>
        <v>0</v>
      </c>
      <c r="G9" s="4">
        <f t="shared" si="6"/>
        <v>0</v>
      </c>
      <c r="H9" s="4">
        <f t="shared" si="6"/>
        <v>0</v>
      </c>
      <c r="I9" s="4">
        <f t="shared" si="6"/>
        <v>0</v>
      </c>
      <c r="J9" s="4">
        <f t="shared" si="6"/>
        <v>0</v>
      </c>
      <c r="K9" s="4">
        <f t="shared" si="6"/>
        <v>4</v>
      </c>
      <c r="L9" s="4">
        <f>L$8*L$5</f>
        <v>2</v>
      </c>
      <c r="M9" s="5">
        <f t="shared" si="6"/>
        <v>0</v>
      </c>
      <c r="N9" s="3">
        <f t="shared" si="6"/>
        <v>0.5</v>
      </c>
      <c r="O9" s="4">
        <f t="shared" si="6"/>
        <v>0.25</v>
      </c>
      <c r="P9" s="4">
        <f t="shared" si="6"/>
        <v>0.125</v>
      </c>
      <c r="Q9" s="4">
        <f t="shared" si="6"/>
        <v>0</v>
      </c>
      <c r="R9" s="4">
        <f t="shared" si="6"/>
        <v>0</v>
      </c>
      <c r="S9" s="4">
        <f t="shared" si="6"/>
        <v>0</v>
      </c>
      <c r="T9" s="5">
        <f t="shared" si="6"/>
        <v>0</v>
      </c>
      <c r="U9" s="65"/>
      <c r="V9" s="58"/>
      <c r="W9" s="63"/>
    </row>
    <row r="10" spans="1:23" x14ac:dyDescent="0.25">
      <c r="A10" s="74" t="s">
        <v>5</v>
      </c>
      <c r="B10" s="6" t="s">
        <v>14</v>
      </c>
      <c r="C10" s="6">
        <v>0</v>
      </c>
      <c r="D10" s="6">
        <v>0</v>
      </c>
      <c r="E10" s="6">
        <v>0</v>
      </c>
      <c r="F10" s="6">
        <v>1</v>
      </c>
      <c r="G10" s="6">
        <v>1</v>
      </c>
      <c r="H10" s="6">
        <v>1</v>
      </c>
      <c r="I10" s="6">
        <v>0</v>
      </c>
      <c r="J10" s="6">
        <v>0</v>
      </c>
      <c r="K10" s="6">
        <v>1</v>
      </c>
      <c r="L10" s="6">
        <v>1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4">
        <f>SUM(C11:M11)</f>
        <v>230</v>
      </c>
      <c r="V10" s="57">
        <f>SUM(N11:T11)</f>
        <v>0</v>
      </c>
      <c r="W10" s="62">
        <f>SUM(U10:V11)</f>
        <v>230</v>
      </c>
    </row>
    <row r="11" spans="1:23" ht="15.75" thickBot="1" x14ac:dyDescent="0.3">
      <c r="A11" s="74"/>
      <c r="B11" s="2" t="s">
        <v>15</v>
      </c>
      <c r="C11" s="3">
        <f>C$10*C5</f>
        <v>0</v>
      </c>
      <c r="D11" s="4">
        <f t="shared" ref="D11:T11" si="7">D$10*D5</f>
        <v>0</v>
      </c>
      <c r="E11" s="4">
        <f t="shared" si="7"/>
        <v>0</v>
      </c>
      <c r="F11" s="4">
        <f t="shared" si="7"/>
        <v>128</v>
      </c>
      <c r="G11" s="4">
        <f t="shared" si="7"/>
        <v>64</v>
      </c>
      <c r="H11" s="4">
        <f t="shared" si="7"/>
        <v>32</v>
      </c>
      <c r="I11" s="4">
        <f t="shared" si="7"/>
        <v>0</v>
      </c>
      <c r="J11" s="4">
        <f t="shared" si="7"/>
        <v>0</v>
      </c>
      <c r="K11" s="4">
        <f t="shared" si="7"/>
        <v>4</v>
      </c>
      <c r="L11" s="4">
        <f t="shared" si="7"/>
        <v>2</v>
      </c>
      <c r="M11" s="5">
        <f t="shared" si="7"/>
        <v>0</v>
      </c>
      <c r="N11" s="3">
        <f t="shared" si="7"/>
        <v>0</v>
      </c>
      <c r="O11" s="4">
        <f t="shared" si="7"/>
        <v>0</v>
      </c>
      <c r="P11" s="4">
        <f t="shared" si="7"/>
        <v>0</v>
      </c>
      <c r="Q11" s="4">
        <f t="shared" si="7"/>
        <v>0</v>
      </c>
      <c r="R11" s="4">
        <f t="shared" si="7"/>
        <v>0</v>
      </c>
      <c r="S11" s="4">
        <f t="shared" si="7"/>
        <v>0</v>
      </c>
      <c r="T11" s="5">
        <f t="shared" si="7"/>
        <v>0</v>
      </c>
      <c r="U11" s="65"/>
      <c r="V11" s="58"/>
      <c r="W11" s="63"/>
    </row>
    <row r="12" spans="1:23" x14ac:dyDescent="0.25">
      <c r="A12" s="75" t="s">
        <v>6</v>
      </c>
      <c r="B12" s="6" t="s">
        <v>14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1</v>
      </c>
      <c r="K12" s="6">
        <v>0</v>
      </c>
      <c r="L12" s="6">
        <v>0</v>
      </c>
      <c r="M12" s="6">
        <v>1</v>
      </c>
      <c r="N12" s="6">
        <v>0</v>
      </c>
      <c r="O12" s="6">
        <v>0</v>
      </c>
      <c r="P12" s="6">
        <v>0</v>
      </c>
      <c r="Q12" s="6">
        <v>1</v>
      </c>
      <c r="R12" s="6">
        <v>0</v>
      </c>
      <c r="S12" s="6">
        <v>1</v>
      </c>
      <c r="T12" s="6">
        <v>1</v>
      </c>
      <c r="U12" s="64">
        <f>SUM(C13:M13)</f>
        <v>9</v>
      </c>
      <c r="V12" s="57">
        <f>SUM(N13:T13)</f>
        <v>8.59375E-2</v>
      </c>
      <c r="W12" s="57">
        <f>SUM(U12:V13)</f>
        <v>9.0859375</v>
      </c>
    </row>
    <row r="13" spans="1:23" ht="15.75" thickBot="1" x14ac:dyDescent="0.3">
      <c r="A13" s="75"/>
      <c r="B13" s="2" t="s">
        <v>15</v>
      </c>
      <c r="C13" s="3">
        <f>C$12*C5</f>
        <v>0</v>
      </c>
      <c r="D13" s="3">
        <f t="shared" ref="D13:T13" si="8">D$12*D5</f>
        <v>0</v>
      </c>
      <c r="E13" s="3">
        <f t="shared" si="8"/>
        <v>0</v>
      </c>
      <c r="F13" s="3">
        <f t="shared" si="8"/>
        <v>0</v>
      </c>
      <c r="G13" s="3">
        <f t="shared" si="8"/>
        <v>0</v>
      </c>
      <c r="H13" s="3">
        <f t="shared" si="8"/>
        <v>0</v>
      </c>
      <c r="I13" s="3">
        <f t="shared" si="8"/>
        <v>0</v>
      </c>
      <c r="J13" s="3">
        <f t="shared" si="8"/>
        <v>8</v>
      </c>
      <c r="K13" s="3">
        <f t="shared" si="8"/>
        <v>0</v>
      </c>
      <c r="L13" s="3">
        <f t="shared" si="8"/>
        <v>0</v>
      </c>
      <c r="M13" s="3">
        <f t="shared" si="8"/>
        <v>1</v>
      </c>
      <c r="N13" s="3">
        <f t="shared" si="8"/>
        <v>0</v>
      </c>
      <c r="O13" s="3">
        <f t="shared" si="8"/>
        <v>0</v>
      </c>
      <c r="P13" s="3">
        <f t="shared" si="8"/>
        <v>0</v>
      </c>
      <c r="Q13" s="3">
        <f t="shared" si="8"/>
        <v>6.25E-2</v>
      </c>
      <c r="R13" s="3">
        <f t="shared" si="8"/>
        <v>0</v>
      </c>
      <c r="S13" s="3">
        <f t="shared" si="8"/>
        <v>1.5625E-2</v>
      </c>
      <c r="T13" s="3">
        <f t="shared" si="8"/>
        <v>7.8125E-3</v>
      </c>
      <c r="U13" s="65"/>
      <c r="V13" s="58"/>
      <c r="W13" s="58"/>
    </row>
    <row r="14" spans="1:23" x14ac:dyDescent="0.25">
      <c r="A14" s="76" t="s">
        <v>7</v>
      </c>
      <c r="B14" s="6" t="s">
        <v>14</v>
      </c>
      <c r="C14" s="6">
        <v>1</v>
      </c>
      <c r="D14" s="6">
        <v>0</v>
      </c>
      <c r="E14" s="6">
        <v>1</v>
      </c>
      <c r="F14" s="6">
        <v>0</v>
      </c>
      <c r="G14" s="6">
        <v>1</v>
      </c>
      <c r="H14" s="6">
        <v>0</v>
      </c>
      <c r="I14" s="6">
        <v>1</v>
      </c>
      <c r="J14" s="6">
        <v>0</v>
      </c>
      <c r="K14" s="6">
        <v>1</v>
      </c>
      <c r="L14" s="6">
        <v>1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57">
        <f>SUM(C15:M15)</f>
        <v>1366</v>
      </c>
      <c r="V14" s="57">
        <f>SUM(N15:T15)</f>
        <v>0</v>
      </c>
      <c r="W14" s="57">
        <f>SUM(U14:V14)</f>
        <v>1366</v>
      </c>
    </row>
    <row r="15" spans="1:23" ht="15.75" thickBot="1" x14ac:dyDescent="0.3">
      <c r="A15" s="76"/>
      <c r="B15" s="2" t="s">
        <v>15</v>
      </c>
      <c r="C15" s="3">
        <f>C$14*C5</f>
        <v>1024</v>
      </c>
      <c r="D15" s="3">
        <f t="shared" ref="D15:T15" si="9">D$14*D5</f>
        <v>0</v>
      </c>
      <c r="E15" s="3">
        <f t="shared" si="9"/>
        <v>256</v>
      </c>
      <c r="F15" s="3">
        <f t="shared" si="9"/>
        <v>0</v>
      </c>
      <c r="G15" s="3">
        <f t="shared" si="9"/>
        <v>64</v>
      </c>
      <c r="H15" s="3">
        <f t="shared" si="9"/>
        <v>0</v>
      </c>
      <c r="I15" s="3">
        <f t="shared" si="9"/>
        <v>16</v>
      </c>
      <c r="J15" s="3">
        <f t="shared" si="9"/>
        <v>0</v>
      </c>
      <c r="K15" s="3">
        <f t="shared" si="9"/>
        <v>4</v>
      </c>
      <c r="L15" s="3">
        <f t="shared" si="9"/>
        <v>2</v>
      </c>
      <c r="M15" s="3">
        <f t="shared" si="9"/>
        <v>0</v>
      </c>
      <c r="N15" s="3">
        <f t="shared" si="9"/>
        <v>0</v>
      </c>
      <c r="O15" s="3">
        <f t="shared" si="9"/>
        <v>0</v>
      </c>
      <c r="P15" s="3">
        <f t="shared" si="9"/>
        <v>0</v>
      </c>
      <c r="Q15" s="3">
        <f t="shared" si="9"/>
        <v>0</v>
      </c>
      <c r="R15" s="3">
        <f t="shared" si="9"/>
        <v>0</v>
      </c>
      <c r="S15" s="3">
        <f t="shared" si="9"/>
        <v>0</v>
      </c>
      <c r="T15" s="3">
        <f t="shared" si="9"/>
        <v>0</v>
      </c>
      <c r="U15" s="58"/>
      <c r="V15" s="58"/>
      <c r="W15" s="58"/>
    </row>
    <row r="16" spans="1:23" x14ac:dyDescent="0.25">
      <c r="A16" s="77" t="s">
        <v>8</v>
      </c>
      <c r="B16" s="6" t="s">
        <v>14</v>
      </c>
      <c r="C16" s="6">
        <v>0</v>
      </c>
      <c r="D16" s="6">
        <v>0</v>
      </c>
      <c r="E16" s="6">
        <v>0</v>
      </c>
      <c r="F16" s="6">
        <v>1</v>
      </c>
      <c r="G16" s="6">
        <v>0</v>
      </c>
      <c r="H16" s="6">
        <v>1</v>
      </c>
      <c r="I16" s="6">
        <v>0</v>
      </c>
      <c r="J16" s="6">
        <v>1</v>
      </c>
      <c r="K16" s="6">
        <v>0</v>
      </c>
      <c r="L16" s="6">
        <v>1</v>
      </c>
      <c r="M16" s="6">
        <v>0</v>
      </c>
      <c r="N16" s="6">
        <v>1</v>
      </c>
      <c r="O16" s="6">
        <v>0</v>
      </c>
      <c r="P16" s="6">
        <v>1</v>
      </c>
      <c r="Q16" s="6">
        <v>1</v>
      </c>
      <c r="R16" s="6">
        <v>0</v>
      </c>
      <c r="S16" s="6">
        <v>1</v>
      </c>
      <c r="T16" s="6">
        <v>1</v>
      </c>
      <c r="U16" s="57">
        <f>SUM(C17:M17)</f>
        <v>170</v>
      </c>
      <c r="V16" s="57">
        <f>SUM(N17:T17)</f>
        <v>0.7109375</v>
      </c>
      <c r="W16" s="57">
        <f>SUM(U16:V17)</f>
        <v>170.7109375</v>
      </c>
    </row>
    <row r="17" spans="1:23" ht="15.75" thickBot="1" x14ac:dyDescent="0.3">
      <c r="A17" s="77"/>
      <c r="B17" s="2" t="s">
        <v>15</v>
      </c>
      <c r="C17" s="3">
        <f>C$16*C5</f>
        <v>0</v>
      </c>
      <c r="D17" s="3">
        <f t="shared" ref="D17:T17" si="10">D$16*D5</f>
        <v>0</v>
      </c>
      <c r="E17" s="3">
        <f t="shared" si="10"/>
        <v>0</v>
      </c>
      <c r="F17" s="3">
        <f t="shared" si="10"/>
        <v>128</v>
      </c>
      <c r="G17" s="3">
        <f t="shared" si="10"/>
        <v>0</v>
      </c>
      <c r="H17" s="3">
        <f t="shared" si="10"/>
        <v>32</v>
      </c>
      <c r="I17" s="3">
        <f t="shared" si="10"/>
        <v>0</v>
      </c>
      <c r="J17" s="3">
        <f t="shared" si="10"/>
        <v>8</v>
      </c>
      <c r="K17" s="3">
        <f t="shared" si="10"/>
        <v>0</v>
      </c>
      <c r="L17" s="3">
        <f t="shared" si="10"/>
        <v>2</v>
      </c>
      <c r="M17" s="3">
        <f t="shared" si="10"/>
        <v>0</v>
      </c>
      <c r="N17" s="3">
        <f>N$16*N5</f>
        <v>0.5</v>
      </c>
      <c r="O17" s="3">
        <f t="shared" si="10"/>
        <v>0</v>
      </c>
      <c r="P17" s="3">
        <f t="shared" si="10"/>
        <v>0.125</v>
      </c>
      <c r="Q17" s="3">
        <f t="shared" si="10"/>
        <v>6.25E-2</v>
      </c>
      <c r="R17" s="3">
        <f t="shared" si="10"/>
        <v>0</v>
      </c>
      <c r="S17" s="3">
        <f t="shared" si="10"/>
        <v>1.5625E-2</v>
      </c>
      <c r="T17" s="3">
        <f t="shared" si="10"/>
        <v>7.8125E-3</v>
      </c>
      <c r="U17" s="58"/>
      <c r="V17" s="58"/>
      <c r="W17" s="58"/>
    </row>
    <row r="18" spans="1:23" x14ac:dyDescent="0.25">
      <c r="A18" s="68" t="s">
        <v>9</v>
      </c>
      <c r="B18" s="6" t="s">
        <v>14</v>
      </c>
      <c r="C18" s="6">
        <v>1</v>
      </c>
      <c r="D18" s="6">
        <v>0</v>
      </c>
      <c r="E18" s="6">
        <v>1</v>
      </c>
      <c r="F18" s="6">
        <v>0</v>
      </c>
      <c r="G18" s="6">
        <v>1</v>
      </c>
      <c r="H18" s="6">
        <v>0</v>
      </c>
      <c r="I18" s="6">
        <v>1</v>
      </c>
      <c r="J18" s="6">
        <v>0</v>
      </c>
      <c r="K18" s="6">
        <v>1</v>
      </c>
      <c r="L18" s="6">
        <v>1</v>
      </c>
      <c r="M18" s="6">
        <v>0</v>
      </c>
      <c r="N18" s="6">
        <v>0</v>
      </c>
      <c r="O18" s="6">
        <v>0</v>
      </c>
      <c r="P18" s="6">
        <v>1</v>
      </c>
      <c r="Q18" s="6">
        <v>1</v>
      </c>
      <c r="R18" s="6">
        <v>0</v>
      </c>
      <c r="S18" s="6">
        <v>1</v>
      </c>
      <c r="T18" s="6">
        <v>1</v>
      </c>
      <c r="U18" s="57">
        <f>SUM(C19:M19)</f>
        <v>1366</v>
      </c>
      <c r="V18" s="57">
        <f>SUM(N19:T19)</f>
        <v>0.2109375</v>
      </c>
      <c r="W18" s="57">
        <f>SUM(U18:V19)</f>
        <v>1366.2109375</v>
      </c>
    </row>
    <row r="19" spans="1:23" ht="15.75" thickBot="1" x14ac:dyDescent="0.3">
      <c r="A19" s="68"/>
      <c r="B19" s="1" t="s">
        <v>15</v>
      </c>
      <c r="C19" s="3">
        <f>C$18*C5</f>
        <v>1024</v>
      </c>
      <c r="D19" s="3">
        <f t="shared" ref="D19:T19" si="11">D$18*D5</f>
        <v>0</v>
      </c>
      <c r="E19" s="3">
        <f t="shared" si="11"/>
        <v>256</v>
      </c>
      <c r="F19" s="3">
        <f t="shared" si="11"/>
        <v>0</v>
      </c>
      <c r="G19" s="3">
        <f t="shared" si="11"/>
        <v>64</v>
      </c>
      <c r="H19" s="3">
        <f t="shared" si="11"/>
        <v>0</v>
      </c>
      <c r="I19" s="3">
        <f t="shared" si="11"/>
        <v>16</v>
      </c>
      <c r="J19" s="3">
        <f t="shared" si="11"/>
        <v>0</v>
      </c>
      <c r="K19" s="3">
        <f t="shared" si="11"/>
        <v>4</v>
      </c>
      <c r="L19" s="3">
        <f t="shared" si="11"/>
        <v>2</v>
      </c>
      <c r="M19" s="3">
        <f t="shared" si="11"/>
        <v>0</v>
      </c>
      <c r="N19" s="3">
        <f t="shared" si="11"/>
        <v>0</v>
      </c>
      <c r="O19" s="3">
        <f t="shared" si="11"/>
        <v>0</v>
      </c>
      <c r="P19" s="3">
        <f t="shared" si="11"/>
        <v>0.125</v>
      </c>
      <c r="Q19" s="3">
        <f t="shared" si="11"/>
        <v>6.25E-2</v>
      </c>
      <c r="R19" s="3">
        <f t="shared" si="11"/>
        <v>0</v>
      </c>
      <c r="S19" s="3">
        <f t="shared" si="11"/>
        <v>1.5625E-2</v>
      </c>
      <c r="T19" s="3">
        <f t="shared" si="11"/>
        <v>7.8125E-3</v>
      </c>
      <c r="U19" s="58"/>
      <c r="V19" s="58"/>
      <c r="W19" s="58"/>
    </row>
  </sheetData>
  <mergeCells count="33">
    <mergeCell ref="A18:A19"/>
    <mergeCell ref="A5:B5"/>
    <mergeCell ref="U6:U7"/>
    <mergeCell ref="U8:U9"/>
    <mergeCell ref="U10:U11"/>
    <mergeCell ref="U16:U17"/>
    <mergeCell ref="A6:A7"/>
    <mergeCell ref="A8:A9"/>
    <mergeCell ref="A10:A11"/>
    <mergeCell ref="A12:A13"/>
    <mergeCell ref="U14:U15"/>
    <mergeCell ref="A14:A15"/>
    <mergeCell ref="A16:A17"/>
    <mergeCell ref="A1:W3"/>
    <mergeCell ref="U5:W5"/>
    <mergeCell ref="V10:V11"/>
    <mergeCell ref="W10:W11"/>
    <mergeCell ref="U12:U13"/>
    <mergeCell ref="V12:V13"/>
    <mergeCell ref="W12:W13"/>
    <mergeCell ref="V6:V7"/>
    <mergeCell ref="V8:V9"/>
    <mergeCell ref="W8:W9"/>
    <mergeCell ref="W6:W7"/>
    <mergeCell ref="C4:M4"/>
    <mergeCell ref="N4:T4"/>
    <mergeCell ref="V14:V15"/>
    <mergeCell ref="W14:W15"/>
    <mergeCell ref="V16:V17"/>
    <mergeCell ref="U18:U19"/>
    <mergeCell ref="V18:V19"/>
    <mergeCell ref="W18:W19"/>
    <mergeCell ref="W16:W1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9B916-8B97-4396-B0A1-5401A0B8CCDD}">
  <dimension ref="A1:Y24"/>
  <sheetViews>
    <sheetView workbookViewId="0">
      <selection activeCell="O34" sqref="O34"/>
    </sheetView>
  </sheetViews>
  <sheetFormatPr baseColWidth="10" defaultRowHeight="15" x14ac:dyDescent="0.25"/>
  <cols>
    <col min="1" max="1" width="2.140625" bestFit="1" customWidth="1"/>
    <col min="2" max="3" width="5" bestFit="1" customWidth="1"/>
    <col min="4" max="4" width="3" bestFit="1" customWidth="1"/>
    <col min="5" max="7" width="2" bestFit="1" customWidth="1"/>
    <col min="8" max="10" width="3" bestFit="1" customWidth="1"/>
    <col min="11" max="13" width="4" bestFit="1" customWidth="1"/>
    <col min="14" max="14" width="5" bestFit="1" customWidth="1"/>
    <col min="15" max="24" width="7" bestFit="1" customWidth="1"/>
    <col min="25" max="25" width="29" customWidth="1"/>
  </cols>
  <sheetData>
    <row r="1" spans="1:25" x14ac:dyDescent="0.25">
      <c r="A1" s="206" t="s">
        <v>42</v>
      </c>
      <c r="B1" s="206"/>
      <c r="C1" s="206"/>
      <c r="D1" s="206"/>
      <c r="E1" s="206"/>
      <c r="F1" s="206"/>
      <c r="G1" s="206"/>
      <c r="H1" s="206"/>
      <c r="I1" s="206"/>
      <c r="J1" s="206"/>
      <c r="K1" s="206"/>
      <c r="L1" s="206"/>
      <c r="M1" s="206"/>
      <c r="N1" s="206"/>
      <c r="O1" s="206"/>
      <c r="P1" s="206"/>
      <c r="Q1" s="206"/>
      <c r="R1" s="206"/>
      <c r="S1" s="206"/>
      <c r="T1" s="206"/>
      <c r="U1" s="206"/>
      <c r="V1" s="206"/>
      <c r="W1" s="206"/>
      <c r="X1" s="206"/>
      <c r="Y1" s="206"/>
    </row>
    <row r="2" spans="1:25" x14ac:dyDescent="0.25">
      <c r="A2" s="206"/>
      <c r="B2" s="206"/>
      <c r="C2" s="206"/>
      <c r="D2" s="206"/>
      <c r="E2" s="206"/>
      <c r="F2" s="206"/>
      <c r="G2" s="206"/>
      <c r="H2" s="206"/>
      <c r="I2" s="206"/>
      <c r="J2" s="206"/>
      <c r="K2" s="206"/>
      <c r="L2" s="206"/>
      <c r="M2" s="206"/>
      <c r="N2" s="206"/>
      <c r="O2" s="206"/>
      <c r="P2" s="206"/>
      <c r="Q2" s="206"/>
      <c r="R2" s="206"/>
      <c r="S2" s="206"/>
      <c r="T2" s="206"/>
      <c r="U2" s="206"/>
      <c r="V2" s="206"/>
      <c r="W2" s="206"/>
      <c r="X2" s="206"/>
      <c r="Y2" s="206"/>
    </row>
    <row r="3" spans="1:25" x14ac:dyDescent="0.25">
      <c r="A3" s="103" t="s">
        <v>28</v>
      </c>
      <c r="B3" s="104"/>
      <c r="C3" s="105"/>
      <c r="D3" s="109" t="s">
        <v>27</v>
      </c>
      <c r="E3" s="110"/>
      <c r="F3" s="110"/>
      <c r="G3" s="110"/>
      <c r="H3" s="110"/>
      <c r="I3" s="110"/>
      <c r="J3" s="110"/>
      <c r="K3" s="110"/>
      <c r="L3" s="110"/>
      <c r="M3" s="110"/>
      <c r="N3" s="111"/>
      <c r="O3" s="112" t="s">
        <v>1</v>
      </c>
      <c r="P3" s="113"/>
      <c r="Q3" s="113"/>
      <c r="R3" s="113"/>
      <c r="S3" s="113"/>
      <c r="T3" s="113"/>
      <c r="U3" s="113"/>
      <c r="V3" s="113"/>
      <c r="W3" s="113"/>
      <c r="X3" s="114"/>
      <c r="Y3" s="100" t="s">
        <v>26</v>
      </c>
    </row>
    <row r="4" spans="1:25" x14ac:dyDescent="0.25">
      <c r="A4" s="106"/>
      <c r="B4" s="107"/>
      <c r="C4" s="108"/>
      <c r="D4" s="109" t="s">
        <v>25</v>
      </c>
      <c r="E4" s="110"/>
      <c r="F4" s="110"/>
      <c r="G4" s="110"/>
      <c r="H4" s="110"/>
      <c r="I4" s="110"/>
      <c r="J4" s="110"/>
      <c r="K4" s="110"/>
      <c r="L4" s="110"/>
      <c r="M4" s="110"/>
      <c r="N4" s="111"/>
      <c r="O4" s="112" t="s">
        <v>24</v>
      </c>
      <c r="P4" s="113"/>
      <c r="Q4" s="113"/>
      <c r="R4" s="113"/>
      <c r="S4" s="113"/>
      <c r="T4" s="113"/>
      <c r="U4" s="113"/>
      <c r="V4" s="113"/>
      <c r="W4" s="113"/>
      <c r="X4" s="114"/>
      <c r="Y4" s="101"/>
    </row>
    <row r="5" spans="1:25" x14ac:dyDescent="0.25">
      <c r="A5" s="78"/>
      <c r="B5" s="78" t="s">
        <v>23</v>
      </c>
      <c r="C5" s="78" t="s">
        <v>22</v>
      </c>
      <c r="D5" s="98">
        <v>10</v>
      </c>
      <c r="E5" s="98">
        <v>9</v>
      </c>
      <c r="F5" s="98">
        <v>8</v>
      </c>
      <c r="G5" s="98">
        <v>7</v>
      </c>
      <c r="H5" s="98">
        <v>6</v>
      </c>
      <c r="I5" s="98">
        <v>5</v>
      </c>
      <c r="J5" s="98">
        <v>4</v>
      </c>
      <c r="K5" s="98">
        <v>3</v>
      </c>
      <c r="L5" s="98">
        <v>2</v>
      </c>
      <c r="M5" s="98">
        <v>1</v>
      </c>
      <c r="N5" s="98">
        <v>0</v>
      </c>
      <c r="O5" s="98">
        <v>1</v>
      </c>
      <c r="P5" s="98">
        <v>2</v>
      </c>
      <c r="Q5" s="98">
        <v>3</v>
      </c>
      <c r="R5" s="98">
        <v>4</v>
      </c>
      <c r="S5" s="98">
        <v>5</v>
      </c>
      <c r="T5" s="98">
        <v>6</v>
      </c>
      <c r="U5" s="98">
        <v>7</v>
      </c>
      <c r="V5" s="98">
        <v>8</v>
      </c>
      <c r="W5" s="98">
        <v>9</v>
      </c>
      <c r="X5" s="98">
        <v>10</v>
      </c>
      <c r="Y5" s="101"/>
    </row>
    <row r="6" spans="1:25" x14ac:dyDescent="0.25">
      <c r="A6" s="79"/>
      <c r="B6" s="79"/>
      <c r="C6" s="7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99"/>
      <c r="R6" s="99"/>
      <c r="S6" s="99"/>
      <c r="T6" s="99"/>
      <c r="U6" s="99"/>
      <c r="V6" s="99"/>
      <c r="W6" s="99"/>
      <c r="X6" s="99"/>
      <c r="Y6" s="102"/>
    </row>
    <row r="7" spans="1:25" x14ac:dyDescent="0.25">
      <c r="A7" s="84" t="s">
        <v>3</v>
      </c>
      <c r="B7" s="84">
        <v>11</v>
      </c>
      <c r="C7" s="84">
        <v>0</v>
      </c>
      <c r="D7" s="12">
        <f t="shared" ref="D7:N7" si="0">INT($B$7/POWER(2,D5))</f>
        <v>0</v>
      </c>
      <c r="E7" s="12">
        <f t="shared" si="0"/>
        <v>0</v>
      </c>
      <c r="F7" s="12">
        <f t="shared" si="0"/>
        <v>0</v>
      </c>
      <c r="G7" s="12">
        <f t="shared" si="0"/>
        <v>0</v>
      </c>
      <c r="H7" s="12">
        <f t="shared" si="0"/>
        <v>0</v>
      </c>
      <c r="I7" s="12">
        <f t="shared" si="0"/>
        <v>0</v>
      </c>
      <c r="J7" s="12">
        <f t="shared" si="0"/>
        <v>0</v>
      </c>
      <c r="K7" s="12">
        <f t="shared" si="0"/>
        <v>1</v>
      </c>
      <c r="L7" s="12">
        <f t="shared" si="0"/>
        <v>2</v>
      </c>
      <c r="M7" s="12">
        <f t="shared" si="0"/>
        <v>5</v>
      </c>
      <c r="N7" s="12">
        <f t="shared" si="0"/>
        <v>11</v>
      </c>
      <c r="O7" s="12">
        <f>(C7/POWER(10,LEN(C7)))*2</f>
        <v>0</v>
      </c>
      <c r="P7" s="12">
        <f t="shared" ref="P7:X7" si="1">MOD(O7,1)*2</f>
        <v>0</v>
      </c>
      <c r="Q7" s="12">
        <f t="shared" si="1"/>
        <v>0</v>
      </c>
      <c r="R7" s="12">
        <f t="shared" si="1"/>
        <v>0</v>
      </c>
      <c r="S7" s="12">
        <f t="shared" si="1"/>
        <v>0</v>
      </c>
      <c r="T7" s="12">
        <f t="shared" si="1"/>
        <v>0</v>
      </c>
      <c r="U7" s="12">
        <f t="shared" si="1"/>
        <v>0</v>
      </c>
      <c r="V7" s="12">
        <f t="shared" si="1"/>
        <v>0</v>
      </c>
      <c r="W7" s="12">
        <f t="shared" si="1"/>
        <v>0</v>
      </c>
      <c r="X7" s="12">
        <f t="shared" si="1"/>
        <v>0</v>
      </c>
      <c r="Y7" s="84" t="str">
        <f>_xlfn.CONCAT(D8:N8,",",O8:X8)</f>
        <v>00000001011,0000000000</v>
      </c>
    </row>
    <row r="8" spans="1:25" x14ac:dyDescent="0.25">
      <c r="A8" s="85"/>
      <c r="B8" s="85"/>
      <c r="C8" s="85"/>
      <c r="D8" s="11">
        <f t="shared" ref="D8:N8" si="2">MOD(D7,2)</f>
        <v>0</v>
      </c>
      <c r="E8" s="11">
        <f t="shared" si="2"/>
        <v>0</v>
      </c>
      <c r="F8" s="11">
        <f t="shared" si="2"/>
        <v>0</v>
      </c>
      <c r="G8" s="11">
        <f t="shared" si="2"/>
        <v>0</v>
      </c>
      <c r="H8" s="11">
        <f t="shared" si="2"/>
        <v>0</v>
      </c>
      <c r="I8" s="11">
        <f t="shared" si="2"/>
        <v>0</v>
      </c>
      <c r="J8" s="11">
        <f t="shared" si="2"/>
        <v>0</v>
      </c>
      <c r="K8" s="11">
        <f t="shared" si="2"/>
        <v>1</v>
      </c>
      <c r="L8" s="11">
        <f t="shared" si="2"/>
        <v>0</v>
      </c>
      <c r="M8" s="11">
        <f t="shared" si="2"/>
        <v>1</v>
      </c>
      <c r="N8" s="11">
        <f t="shared" si="2"/>
        <v>1</v>
      </c>
      <c r="O8" s="11">
        <f t="shared" ref="O8:X8" si="3">TRUNC(O7,0)</f>
        <v>0</v>
      </c>
      <c r="P8" s="11">
        <f t="shared" si="3"/>
        <v>0</v>
      </c>
      <c r="Q8" s="11">
        <f t="shared" si="3"/>
        <v>0</v>
      </c>
      <c r="R8" s="11">
        <f t="shared" si="3"/>
        <v>0</v>
      </c>
      <c r="S8" s="11">
        <f t="shared" si="3"/>
        <v>0</v>
      </c>
      <c r="T8" s="11">
        <f t="shared" si="3"/>
        <v>0</v>
      </c>
      <c r="U8" s="11">
        <f t="shared" si="3"/>
        <v>0</v>
      </c>
      <c r="V8" s="11">
        <f t="shared" si="3"/>
        <v>0</v>
      </c>
      <c r="W8" s="11">
        <f t="shared" si="3"/>
        <v>0</v>
      </c>
      <c r="X8" s="11">
        <f t="shared" si="3"/>
        <v>0</v>
      </c>
      <c r="Y8" s="85"/>
    </row>
    <row r="9" spans="1:25" x14ac:dyDescent="0.25">
      <c r="A9" s="86" t="s">
        <v>4</v>
      </c>
      <c r="B9" s="86">
        <v>58</v>
      </c>
      <c r="C9" s="86">
        <v>0</v>
      </c>
      <c r="D9" s="12">
        <f t="shared" ref="D9:N9" si="4">INT($B$9/POWER(2,D5))</f>
        <v>0</v>
      </c>
      <c r="E9" s="12">
        <f t="shared" si="4"/>
        <v>0</v>
      </c>
      <c r="F9" s="12">
        <f t="shared" si="4"/>
        <v>0</v>
      </c>
      <c r="G9" s="12">
        <f t="shared" si="4"/>
        <v>0</v>
      </c>
      <c r="H9" s="12">
        <f t="shared" si="4"/>
        <v>0</v>
      </c>
      <c r="I9" s="12">
        <f t="shared" si="4"/>
        <v>1</v>
      </c>
      <c r="J9" s="12">
        <f t="shared" si="4"/>
        <v>3</v>
      </c>
      <c r="K9" s="12">
        <f t="shared" si="4"/>
        <v>7</v>
      </c>
      <c r="L9" s="12">
        <f t="shared" si="4"/>
        <v>14</v>
      </c>
      <c r="M9" s="12">
        <f t="shared" si="4"/>
        <v>29</v>
      </c>
      <c r="N9" s="12">
        <f t="shared" si="4"/>
        <v>58</v>
      </c>
      <c r="O9" s="12">
        <f>(C9/POWER(10,LEN(C9)))*2</f>
        <v>0</v>
      </c>
      <c r="P9" s="12">
        <f t="shared" ref="P9:X9" si="5">MOD(O9,1)*2</f>
        <v>0</v>
      </c>
      <c r="Q9" s="12">
        <f t="shared" si="5"/>
        <v>0</v>
      </c>
      <c r="R9" s="12">
        <f t="shared" si="5"/>
        <v>0</v>
      </c>
      <c r="S9" s="12">
        <f t="shared" si="5"/>
        <v>0</v>
      </c>
      <c r="T9" s="12">
        <f t="shared" si="5"/>
        <v>0</v>
      </c>
      <c r="U9" s="12">
        <f t="shared" si="5"/>
        <v>0</v>
      </c>
      <c r="V9" s="12">
        <f t="shared" si="5"/>
        <v>0</v>
      </c>
      <c r="W9" s="12">
        <f t="shared" si="5"/>
        <v>0</v>
      </c>
      <c r="X9" s="12">
        <f t="shared" si="5"/>
        <v>0</v>
      </c>
      <c r="Y9" s="86" t="str">
        <f>_xlfn.CONCAT(D10:N10,",",O10:X10)</f>
        <v>00000111010,0000000000</v>
      </c>
    </row>
    <row r="10" spans="1:25" x14ac:dyDescent="0.25">
      <c r="A10" s="87"/>
      <c r="B10" s="87"/>
      <c r="C10" s="87"/>
      <c r="D10" s="11">
        <f t="shared" ref="D10:N10" si="6">MOD(D9,2)</f>
        <v>0</v>
      </c>
      <c r="E10" s="11">
        <f t="shared" si="6"/>
        <v>0</v>
      </c>
      <c r="F10" s="11">
        <f t="shared" si="6"/>
        <v>0</v>
      </c>
      <c r="G10" s="11">
        <f t="shared" si="6"/>
        <v>0</v>
      </c>
      <c r="H10" s="11">
        <f t="shared" si="6"/>
        <v>0</v>
      </c>
      <c r="I10" s="11">
        <f t="shared" si="6"/>
        <v>1</v>
      </c>
      <c r="J10" s="11">
        <f t="shared" si="6"/>
        <v>1</v>
      </c>
      <c r="K10" s="11">
        <f t="shared" si="6"/>
        <v>1</v>
      </c>
      <c r="L10" s="11">
        <f t="shared" si="6"/>
        <v>0</v>
      </c>
      <c r="M10" s="11">
        <f t="shared" si="6"/>
        <v>1</v>
      </c>
      <c r="N10" s="11">
        <f t="shared" si="6"/>
        <v>0</v>
      </c>
      <c r="O10" s="11">
        <f t="shared" ref="O10:X10" si="7">TRUNC(O9,0)</f>
        <v>0</v>
      </c>
      <c r="P10" s="11">
        <f t="shared" si="7"/>
        <v>0</v>
      </c>
      <c r="Q10" s="11">
        <f t="shared" si="7"/>
        <v>0</v>
      </c>
      <c r="R10" s="11">
        <f t="shared" si="7"/>
        <v>0</v>
      </c>
      <c r="S10" s="11">
        <f t="shared" si="7"/>
        <v>0</v>
      </c>
      <c r="T10" s="11">
        <f t="shared" si="7"/>
        <v>0</v>
      </c>
      <c r="U10" s="11">
        <f t="shared" si="7"/>
        <v>0</v>
      </c>
      <c r="V10" s="11">
        <f t="shared" si="7"/>
        <v>0</v>
      </c>
      <c r="W10" s="11">
        <f t="shared" si="7"/>
        <v>0</v>
      </c>
      <c r="X10" s="11">
        <f t="shared" si="7"/>
        <v>0</v>
      </c>
      <c r="Y10" s="87"/>
    </row>
    <row r="11" spans="1:25" x14ac:dyDescent="0.25">
      <c r="A11" s="88" t="s">
        <v>5</v>
      </c>
      <c r="B11" s="88">
        <v>121</v>
      </c>
      <c r="C11" s="88">
        <v>0</v>
      </c>
      <c r="D11" s="12">
        <f t="shared" ref="D11:N11" si="8">INT($B$11/POWER(2,D5))</f>
        <v>0</v>
      </c>
      <c r="E11" s="12">
        <f t="shared" si="8"/>
        <v>0</v>
      </c>
      <c r="F11" s="12">
        <f t="shared" si="8"/>
        <v>0</v>
      </c>
      <c r="G11" s="12">
        <f t="shared" si="8"/>
        <v>0</v>
      </c>
      <c r="H11" s="12">
        <f t="shared" si="8"/>
        <v>1</v>
      </c>
      <c r="I11" s="12">
        <f t="shared" si="8"/>
        <v>3</v>
      </c>
      <c r="J11" s="12">
        <f t="shared" si="8"/>
        <v>7</v>
      </c>
      <c r="K11" s="12">
        <f t="shared" si="8"/>
        <v>15</v>
      </c>
      <c r="L11" s="12">
        <f t="shared" si="8"/>
        <v>30</v>
      </c>
      <c r="M11" s="12">
        <f t="shared" si="8"/>
        <v>60</v>
      </c>
      <c r="N11" s="12">
        <f t="shared" si="8"/>
        <v>121</v>
      </c>
      <c r="O11" s="12">
        <f>(C11/POWER(10,LEN(C11)))*2</f>
        <v>0</v>
      </c>
      <c r="P11" s="12">
        <f t="shared" ref="P11:X11" si="9">MOD(O11,1)*2</f>
        <v>0</v>
      </c>
      <c r="Q11" s="12">
        <f t="shared" si="9"/>
        <v>0</v>
      </c>
      <c r="R11" s="12">
        <f t="shared" si="9"/>
        <v>0</v>
      </c>
      <c r="S11" s="12">
        <f t="shared" si="9"/>
        <v>0</v>
      </c>
      <c r="T11" s="12">
        <f t="shared" si="9"/>
        <v>0</v>
      </c>
      <c r="U11" s="12">
        <f t="shared" si="9"/>
        <v>0</v>
      </c>
      <c r="V11" s="12">
        <f t="shared" si="9"/>
        <v>0</v>
      </c>
      <c r="W11" s="12">
        <f t="shared" si="9"/>
        <v>0</v>
      </c>
      <c r="X11" s="12">
        <f t="shared" si="9"/>
        <v>0</v>
      </c>
      <c r="Y11" s="88" t="str">
        <f>_xlfn.CONCAT(D12:N12,",",O12:X12)</f>
        <v>00001111001,0000000000</v>
      </c>
    </row>
    <row r="12" spans="1:25" x14ac:dyDescent="0.25">
      <c r="A12" s="89"/>
      <c r="B12" s="89"/>
      <c r="C12" s="89"/>
      <c r="D12" s="11">
        <f t="shared" ref="D12:N12" si="10">MOD(D11,2)</f>
        <v>0</v>
      </c>
      <c r="E12" s="11">
        <f t="shared" si="10"/>
        <v>0</v>
      </c>
      <c r="F12" s="11">
        <f t="shared" si="10"/>
        <v>0</v>
      </c>
      <c r="G12" s="11">
        <f t="shared" si="10"/>
        <v>0</v>
      </c>
      <c r="H12" s="11">
        <f t="shared" si="10"/>
        <v>1</v>
      </c>
      <c r="I12" s="11">
        <f t="shared" si="10"/>
        <v>1</v>
      </c>
      <c r="J12" s="11">
        <f t="shared" si="10"/>
        <v>1</v>
      </c>
      <c r="K12" s="11">
        <f t="shared" si="10"/>
        <v>1</v>
      </c>
      <c r="L12" s="11">
        <f t="shared" si="10"/>
        <v>0</v>
      </c>
      <c r="M12" s="11">
        <f t="shared" si="10"/>
        <v>0</v>
      </c>
      <c r="N12" s="11">
        <f t="shared" si="10"/>
        <v>1</v>
      </c>
      <c r="O12" s="11">
        <f t="shared" ref="O12:X12" si="11">TRUNC(O11,0)</f>
        <v>0</v>
      </c>
      <c r="P12" s="11">
        <f t="shared" si="11"/>
        <v>0</v>
      </c>
      <c r="Q12" s="11">
        <f t="shared" si="11"/>
        <v>0</v>
      </c>
      <c r="R12" s="11">
        <f t="shared" si="11"/>
        <v>0</v>
      </c>
      <c r="S12" s="11">
        <f t="shared" si="11"/>
        <v>0</v>
      </c>
      <c r="T12" s="11">
        <f t="shared" si="11"/>
        <v>0</v>
      </c>
      <c r="U12" s="11">
        <f t="shared" si="11"/>
        <v>0</v>
      </c>
      <c r="V12" s="11">
        <f t="shared" si="11"/>
        <v>0</v>
      </c>
      <c r="W12" s="11">
        <f t="shared" si="11"/>
        <v>0</v>
      </c>
      <c r="X12" s="11">
        <f t="shared" si="11"/>
        <v>0</v>
      </c>
      <c r="Y12" s="89"/>
    </row>
    <row r="13" spans="1:25" x14ac:dyDescent="0.25">
      <c r="A13" s="90" t="s">
        <v>6</v>
      </c>
      <c r="B13" s="90">
        <v>156</v>
      </c>
      <c r="C13" s="90">
        <v>0</v>
      </c>
      <c r="D13" s="12">
        <f t="shared" ref="D13:N13" si="12">INT($B$13/POWER(2,D5))</f>
        <v>0</v>
      </c>
      <c r="E13" s="12">
        <f t="shared" si="12"/>
        <v>0</v>
      </c>
      <c r="F13" s="12">
        <f t="shared" si="12"/>
        <v>0</v>
      </c>
      <c r="G13" s="12">
        <f t="shared" si="12"/>
        <v>1</v>
      </c>
      <c r="H13" s="12">
        <f t="shared" si="12"/>
        <v>2</v>
      </c>
      <c r="I13" s="12">
        <f t="shared" si="12"/>
        <v>4</v>
      </c>
      <c r="J13" s="12">
        <f t="shared" si="12"/>
        <v>9</v>
      </c>
      <c r="K13" s="12">
        <f t="shared" si="12"/>
        <v>19</v>
      </c>
      <c r="L13" s="12">
        <f t="shared" si="12"/>
        <v>39</v>
      </c>
      <c r="M13" s="12">
        <f t="shared" si="12"/>
        <v>78</v>
      </c>
      <c r="N13" s="12">
        <f t="shared" si="12"/>
        <v>156</v>
      </c>
      <c r="O13" s="12">
        <f>(C13/POWER(10,LEN(C13)))*2</f>
        <v>0</v>
      </c>
      <c r="P13" s="12">
        <f t="shared" ref="P13:X13" si="13">MOD(O13,1)*2</f>
        <v>0</v>
      </c>
      <c r="Q13" s="12">
        <f t="shared" si="13"/>
        <v>0</v>
      </c>
      <c r="R13" s="12">
        <f t="shared" si="13"/>
        <v>0</v>
      </c>
      <c r="S13" s="12">
        <f t="shared" si="13"/>
        <v>0</v>
      </c>
      <c r="T13" s="12">
        <f t="shared" si="13"/>
        <v>0</v>
      </c>
      <c r="U13" s="12">
        <f t="shared" si="13"/>
        <v>0</v>
      </c>
      <c r="V13" s="12">
        <f t="shared" si="13"/>
        <v>0</v>
      </c>
      <c r="W13" s="12">
        <f t="shared" si="13"/>
        <v>0</v>
      </c>
      <c r="X13" s="12">
        <f t="shared" si="13"/>
        <v>0</v>
      </c>
      <c r="Y13" s="90" t="str">
        <f>_xlfn.CONCAT(D14:N14,",",O14:X14)</f>
        <v>00010011100,0000000000</v>
      </c>
    </row>
    <row r="14" spans="1:25" x14ac:dyDescent="0.25">
      <c r="A14" s="91"/>
      <c r="B14" s="91"/>
      <c r="C14" s="91"/>
      <c r="D14" s="11">
        <f t="shared" ref="D14:N14" si="14">MOD(D13,2)</f>
        <v>0</v>
      </c>
      <c r="E14" s="11">
        <f t="shared" si="14"/>
        <v>0</v>
      </c>
      <c r="F14" s="11">
        <f t="shared" si="14"/>
        <v>0</v>
      </c>
      <c r="G14" s="11">
        <f t="shared" si="14"/>
        <v>1</v>
      </c>
      <c r="H14" s="11">
        <f t="shared" si="14"/>
        <v>0</v>
      </c>
      <c r="I14" s="11">
        <f t="shared" si="14"/>
        <v>0</v>
      </c>
      <c r="J14" s="11">
        <f t="shared" si="14"/>
        <v>1</v>
      </c>
      <c r="K14" s="11">
        <f t="shared" si="14"/>
        <v>1</v>
      </c>
      <c r="L14" s="11">
        <f t="shared" si="14"/>
        <v>1</v>
      </c>
      <c r="M14" s="11">
        <f t="shared" si="14"/>
        <v>0</v>
      </c>
      <c r="N14" s="11">
        <f t="shared" si="14"/>
        <v>0</v>
      </c>
      <c r="O14" s="11">
        <f t="shared" ref="O14:X14" si="15">TRUNC(O13,0)</f>
        <v>0</v>
      </c>
      <c r="P14" s="11">
        <f t="shared" si="15"/>
        <v>0</v>
      </c>
      <c r="Q14" s="11">
        <f t="shared" si="15"/>
        <v>0</v>
      </c>
      <c r="R14" s="11">
        <f t="shared" si="15"/>
        <v>0</v>
      </c>
      <c r="S14" s="11">
        <f t="shared" si="15"/>
        <v>0</v>
      </c>
      <c r="T14" s="11">
        <f t="shared" si="15"/>
        <v>0</v>
      </c>
      <c r="U14" s="11">
        <f t="shared" si="15"/>
        <v>0</v>
      </c>
      <c r="V14" s="11">
        <f t="shared" si="15"/>
        <v>0</v>
      </c>
      <c r="W14" s="11">
        <f t="shared" si="15"/>
        <v>0</v>
      </c>
      <c r="X14" s="11">
        <f t="shared" si="15"/>
        <v>0</v>
      </c>
      <c r="Y14" s="91"/>
    </row>
    <row r="15" spans="1:25" x14ac:dyDescent="0.25">
      <c r="A15" s="92" t="s">
        <v>7</v>
      </c>
      <c r="B15" s="92">
        <v>1121</v>
      </c>
      <c r="C15" s="92">
        <v>0</v>
      </c>
      <c r="D15" s="12">
        <f t="shared" ref="D15:N15" si="16">INT($B$15/POWER(2,D5))</f>
        <v>1</v>
      </c>
      <c r="E15" s="12">
        <f t="shared" si="16"/>
        <v>2</v>
      </c>
      <c r="F15" s="12">
        <f t="shared" si="16"/>
        <v>4</v>
      </c>
      <c r="G15" s="12">
        <f t="shared" si="16"/>
        <v>8</v>
      </c>
      <c r="H15" s="12">
        <f t="shared" si="16"/>
        <v>17</v>
      </c>
      <c r="I15" s="12">
        <f t="shared" si="16"/>
        <v>35</v>
      </c>
      <c r="J15" s="12">
        <f t="shared" si="16"/>
        <v>70</v>
      </c>
      <c r="K15" s="12">
        <f t="shared" si="16"/>
        <v>140</v>
      </c>
      <c r="L15" s="12">
        <f t="shared" si="16"/>
        <v>280</v>
      </c>
      <c r="M15" s="12">
        <f t="shared" si="16"/>
        <v>560</v>
      </c>
      <c r="N15" s="12">
        <f t="shared" si="16"/>
        <v>1121</v>
      </c>
      <c r="O15" s="12">
        <f>(C15/POWER(10,LEN(C15)))*2</f>
        <v>0</v>
      </c>
      <c r="P15" s="12">
        <f t="shared" ref="P15:X15" si="17">MOD(O15,1)*2</f>
        <v>0</v>
      </c>
      <c r="Q15" s="12">
        <f t="shared" si="17"/>
        <v>0</v>
      </c>
      <c r="R15" s="12">
        <f t="shared" si="17"/>
        <v>0</v>
      </c>
      <c r="S15" s="12">
        <f t="shared" si="17"/>
        <v>0</v>
      </c>
      <c r="T15" s="12">
        <f t="shared" si="17"/>
        <v>0</v>
      </c>
      <c r="U15" s="12">
        <f t="shared" si="17"/>
        <v>0</v>
      </c>
      <c r="V15" s="12">
        <f t="shared" si="17"/>
        <v>0</v>
      </c>
      <c r="W15" s="12">
        <f t="shared" si="17"/>
        <v>0</v>
      </c>
      <c r="X15" s="12">
        <f t="shared" si="17"/>
        <v>0</v>
      </c>
      <c r="Y15" s="92" t="str">
        <f>_xlfn.CONCAT(D16:N16,",",O16:X16)</f>
        <v>10001100001,0000000000</v>
      </c>
    </row>
    <row r="16" spans="1:25" x14ac:dyDescent="0.25">
      <c r="A16" s="93"/>
      <c r="B16" s="93"/>
      <c r="C16" s="93"/>
      <c r="D16" s="11">
        <f t="shared" ref="D16:N16" si="18">MOD(D15,2)</f>
        <v>1</v>
      </c>
      <c r="E16" s="11">
        <f t="shared" si="18"/>
        <v>0</v>
      </c>
      <c r="F16" s="11">
        <f t="shared" si="18"/>
        <v>0</v>
      </c>
      <c r="G16" s="11">
        <f t="shared" si="18"/>
        <v>0</v>
      </c>
      <c r="H16" s="11">
        <f t="shared" si="18"/>
        <v>1</v>
      </c>
      <c r="I16" s="11">
        <f t="shared" si="18"/>
        <v>1</v>
      </c>
      <c r="J16" s="11">
        <f t="shared" si="18"/>
        <v>0</v>
      </c>
      <c r="K16" s="11">
        <f t="shared" si="18"/>
        <v>0</v>
      </c>
      <c r="L16" s="11">
        <f t="shared" si="18"/>
        <v>0</v>
      </c>
      <c r="M16" s="11">
        <f t="shared" si="18"/>
        <v>0</v>
      </c>
      <c r="N16" s="11">
        <f t="shared" si="18"/>
        <v>1</v>
      </c>
      <c r="O16" s="11">
        <f t="shared" ref="O16:X16" si="19">TRUNC(O15,0)</f>
        <v>0</v>
      </c>
      <c r="P16" s="11">
        <f t="shared" si="19"/>
        <v>0</v>
      </c>
      <c r="Q16" s="11">
        <f t="shared" si="19"/>
        <v>0</v>
      </c>
      <c r="R16" s="11">
        <f t="shared" si="19"/>
        <v>0</v>
      </c>
      <c r="S16" s="11">
        <f t="shared" si="19"/>
        <v>0</v>
      </c>
      <c r="T16" s="11">
        <f t="shared" si="19"/>
        <v>0</v>
      </c>
      <c r="U16" s="11">
        <f t="shared" si="19"/>
        <v>0</v>
      </c>
      <c r="V16" s="11">
        <f t="shared" si="19"/>
        <v>0</v>
      </c>
      <c r="W16" s="11">
        <f t="shared" si="19"/>
        <v>0</v>
      </c>
      <c r="X16" s="11">
        <f t="shared" si="19"/>
        <v>0</v>
      </c>
      <c r="Y16" s="93"/>
    </row>
    <row r="17" spans="1:25" x14ac:dyDescent="0.25">
      <c r="A17" s="82" t="s">
        <v>8</v>
      </c>
      <c r="B17" s="82">
        <v>11</v>
      </c>
      <c r="C17" s="82">
        <v>99</v>
      </c>
      <c r="D17" s="12">
        <f t="shared" ref="D17:N17" si="20">INT($B$17/POWER(2,D5))</f>
        <v>0</v>
      </c>
      <c r="E17" s="12">
        <f t="shared" si="20"/>
        <v>0</v>
      </c>
      <c r="F17" s="12">
        <f t="shared" si="20"/>
        <v>0</v>
      </c>
      <c r="G17" s="12">
        <f t="shared" si="20"/>
        <v>0</v>
      </c>
      <c r="H17" s="12">
        <f t="shared" si="20"/>
        <v>0</v>
      </c>
      <c r="I17" s="12">
        <f t="shared" si="20"/>
        <v>0</v>
      </c>
      <c r="J17" s="12">
        <f t="shared" si="20"/>
        <v>0</v>
      </c>
      <c r="K17" s="12">
        <f t="shared" si="20"/>
        <v>1</v>
      </c>
      <c r="L17" s="12">
        <f t="shared" si="20"/>
        <v>2</v>
      </c>
      <c r="M17" s="12">
        <f t="shared" si="20"/>
        <v>5</v>
      </c>
      <c r="N17" s="12">
        <f t="shared" si="20"/>
        <v>11</v>
      </c>
      <c r="O17" s="12">
        <f>(C17/POWER(10,LEN(C17)))*2</f>
        <v>1.98</v>
      </c>
      <c r="P17" s="12">
        <f t="shared" ref="P17:X17" si="21">MOD(O17,1)*2</f>
        <v>1.96</v>
      </c>
      <c r="Q17" s="12">
        <f t="shared" si="21"/>
        <v>1.92</v>
      </c>
      <c r="R17" s="12">
        <f t="shared" si="21"/>
        <v>1.8399999999999999</v>
      </c>
      <c r="S17" s="12">
        <f t="shared" si="21"/>
        <v>1.6799999999999997</v>
      </c>
      <c r="T17" s="12">
        <f t="shared" si="21"/>
        <v>1.3599999999999994</v>
      </c>
      <c r="U17" s="12">
        <f t="shared" si="21"/>
        <v>0.71999999999999886</v>
      </c>
      <c r="V17" s="12">
        <f t="shared" si="21"/>
        <v>1.4399999999999977</v>
      </c>
      <c r="W17" s="12">
        <f t="shared" si="21"/>
        <v>0.87999999999999545</v>
      </c>
      <c r="X17" s="12">
        <f t="shared" si="21"/>
        <v>1.7599999999999909</v>
      </c>
      <c r="Y17" s="82" t="str">
        <f>_xlfn.CONCAT(D18:N18,",",O18:X18)</f>
        <v>00000001011,1111110101</v>
      </c>
    </row>
    <row r="18" spans="1:25" x14ac:dyDescent="0.25">
      <c r="A18" s="83"/>
      <c r="B18" s="83"/>
      <c r="C18" s="83"/>
      <c r="D18" s="11">
        <f t="shared" ref="D18:N18" si="22">MOD(D17,2)</f>
        <v>0</v>
      </c>
      <c r="E18" s="11">
        <f t="shared" si="22"/>
        <v>0</v>
      </c>
      <c r="F18" s="11">
        <f t="shared" si="22"/>
        <v>0</v>
      </c>
      <c r="G18" s="11">
        <f t="shared" si="22"/>
        <v>0</v>
      </c>
      <c r="H18" s="11">
        <f t="shared" si="22"/>
        <v>0</v>
      </c>
      <c r="I18" s="11">
        <f t="shared" si="22"/>
        <v>0</v>
      </c>
      <c r="J18" s="11">
        <f t="shared" si="22"/>
        <v>0</v>
      </c>
      <c r="K18" s="11">
        <f t="shared" si="22"/>
        <v>1</v>
      </c>
      <c r="L18" s="11">
        <f t="shared" si="22"/>
        <v>0</v>
      </c>
      <c r="M18" s="11">
        <f t="shared" si="22"/>
        <v>1</v>
      </c>
      <c r="N18" s="11">
        <f t="shared" si="22"/>
        <v>1</v>
      </c>
      <c r="O18" s="11">
        <f t="shared" ref="O18:X18" si="23">TRUNC(O17,0)</f>
        <v>1</v>
      </c>
      <c r="P18" s="11">
        <f t="shared" si="23"/>
        <v>1</v>
      </c>
      <c r="Q18" s="11">
        <f t="shared" si="23"/>
        <v>1</v>
      </c>
      <c r="R18" s="11">
        <f t="shared" si="23"/>
        <v>1</v>
      </c>
      <c r="S18" s="11">
        <f t="shared" si="23"/>
        <v>1</v>
      </c>
      <c r="T18" s="11">
        <f t="shared" si="23"/>
        <v>1</v>
      </c>
      <c r="U18" s="11">
        <f t="shared" si="23"/>
        <v>0</v>
      </c>
      <c r="V18" s="11">
        <f t="shared" si="23"/>
        <v>1</v>
      </c>
      <c r="W18" s="11">
        <f t="shared" si="23"/>
        <v>0</v>
      </c>
      <c r="X18" s="11">
        <f t="shared" si="23"/>
        <v>1</v>
      </c>
      <c r="Y18" s="83"/>
    </row>
    <row r="19" spans="1:25" x14ac:dyDescent="0.25">
      <c r="A19" s="80" t="s">
        <v>9</v>
      </c>
      <c r="B19" s="80">
        <v>245</v>
      </c>
      <c r="C19" s="80">
        <v>55</v>
      </c>
      <c r="D19" s="12">
        <f t="shared" ref="D19:N19" si="24">INT($B$19/POWER(2,D5))</f>
        <v>0</v>
      </c>
      <c r="E19" s="12">
        <f t="shared" si="24"/>
        <v>0</v>
      </c>
      <c r="F19" s="12">
        <f t="shared" si="24"/>
        <v>0</v>
      </c>
      <c r="G19" s="12">
        <f t="shared" si="24"/>
        <v>1</v>
      </c>
      <c r="H19" s="12">
        <f t="shared" si="24"/>
        <v>3</v>
      </c>
      <c r="I19" s="12">
        <f t="shared" si="24"/>
        <v>7</v>
      </c>
      <c r="J19" s="12">
        <f t="shared" si="24"/>
        <v>15</v>
      </c>
      <c r="K19" s="12">
        <f t="shared" si="24"/>
        <v>30</v>
      </c>
      <c r="L19" s="12">
        <f t="shared" si="24"/>
        <v>61</v>
      </c>
      <c r="M19" s="12">
        <f t="shared" si="24"/>
        <v>122</v>
      </c>
      <c r="N19" s="12">
        <f t="shared" si="24"/>
        <v>245</v>
      </c>
      <c r="O19" s="12">
        <f>(C19/POWER(10,LEN(C19)))*2</f>
        <v>1.1000000000000001</v>
      </c>
      <c r="P19" s="12">
        <f t="shared" ref="P19:X19" si="25">MOD(O19,1)*2</f>
        <v>0.20000000000000018</v>
      </c>
      <c r="Q19" s="12">
        <f t="shared" si="25"/>
        <v>0.40000000000000036</v>
      </c>
      <c r="R19" s="12">
        <f t="shared" si="25"/>
        <v>0.80000000000000071</v>
      </c>
      <c r="S19" s="12">
        <f t="shared" si="25"/>
        <v>1.6000000000000014</v>
      </c>
      <c r="T19" s="12">
        <f t="shared" si="25"/>
        <v>1.2000000000000028</v>
      </c>
      <c r="U19" s="12">
        <f t="shared" si="25"/>
        <v>0.40000000000000568</v>
      </c>
      <c r="V19" s="12">
        <f t="shared" si="25"/>
        <v>0.80000000000001137</v>
      </c>
      <c r="W19" s="12">
        <f t="shared" si="25"/>
        <v>1.6000000000000227</v>
      </c>
      <c r="X19" s="12">
        <f t="shared" si="25"/>
        <v>1.2000000000000455</v>
      </c>
      <c r="Y19" s="80" t="str">
        <f>_xlfn.CONCAT(D20:N20,",",O20:X20)</f>
        <v>00011110101,1000110011</v>
      </c>
    </row>
    <row r="20" spans="1:25" x14ac:dyDescent="0.25">
      <c r="A20" s="81"/>
      <c r="B20" s="81"/>
      <c r="C20" s="81"/>
      <c r="D20" s="11">
        <f t="shared" ref="D20:N20" si="26">MOD(D19,2)</f>
        <v>0</v>
      </c>
      <c r="E20" s="11">
        <f t="shared" si="26"/>
        <v>0</v>
      </c>
      <c r="F20" s="11">
        <f t="shared" si="26"/>
        <v>0</v>
      </c>
      <c r="G20" s="11">
        <f t="shared" si="26"/>
        <v>1</v>
      </c>
      <c r="H20" s="11">
        <f t="shared" si="26"/>
        <v>1</v>
      </c>
      <c r="I20" s="11">
        <f t="shared" si="26"/>
        <v>1</v>
      </c>
      <c r="J20" s="11">
        <f t="shared" si="26"/>
        <v>1</v>
      </c>
      <c r="K20" s="11">
        <f t="shared" si="26"/>
        <v>0</v>
      </c>
      <c r="L20" s="11">
        <f t="shared" si="26"/>
        <v>1</v>
      </c>
      <c r="M20" s="11">
        <f t="shared" si="26"/>
        <v>0</v>
      </c>
      <c r="N20" s="11">
        <f t="shared" si="26"/>
        <v>1</v>
      </c>
      <c r="O20" s="11">
        <f t="shared" ref="O20:X20" si="27">TRUNC(O19,0)</f>
        <v>1</v>
      </c>
      <c r="P20" s="11">
        <f t="shared" si="27"/>
        <v>0</v>
      </c>
      <c r="Q20" s="11">
        <f t="shared" si="27"/>
        <v>0</v>
      </c>
      <c r="R20" s="11">
        <f t="shared" si="27"/>
        <v>0</v>
      </c>
      <c r="S20" s="11">
        <f t="shared" si="27"/>
        <v>1</v>
      </c>
      <c r="T20" s="11">
        <f t="shared" si="27"/>
        <v>1</v>
      </c>
      <c r="U20" s="11">
        <f t="shared" si="27"/>
        <v>0</v>
      </c>
      <c r="V20" s="11">
        <f t="shared" si="27"/>
        <v>0</v>
      </c>
      <c r="W20" s="11">
        <f t="shared" si="27"/>
        <v>1</v>
      </c>
      <c r="X20" s="11">
        <f t="shared" si="27"/>
        <v>1</v>
      </c>
      <c r="Y20" s="81"/>
    </row>
    <row r="21" spans="1:25" x14ac:dyDescent="0.25">
      <c r="A21" s="94" t="s">
        <v>21</v>
      </c>
      <c r="B21" s="94">
        <v>31</v>
      </c>
      <c r="C21" s="94">
        <v>256</v>
      </c>
      <c r="D21" s="12">
        <f t="shared" ref="D21:N21" si="28">INT($B$21/POWER(2,D5))</f>
        <v>0</v>
      </c>
      <c r="E21" s="12">
        <f t="shared" si="28"/>
        <v>0</v>
      </c>
      <c r="F21" s="12">
        <f t="shared" si="28"/>
        <v>0</v>
      </c>
      <c r="G21" s="12">
        <f t="shared" si="28"/>
        <v>0</v>
      </c>
      <c r="H21" s="12">
        <f t="shared" si="28"/>
        <v>0</v>
      </c>
      <c r="I21" s="12">
        <f t="shared" si="28"/>
        <v>0</v>
      </c>
      <c r="J21" s="12">
        <f t="shared" si="28"/>
        <v>1</v>
      </c>
      <c r="K21" s="12">
        <f t="shared" si="28"/>
        <v>3</v>
      </c>
      <c r="L21" s="12">
        <f t="shared" si="28"/>
        <v>7</v>
      </c>
      <c r="M21" s="12">
        <f t="shared" si="28"/>
        <v>15</v>
      </c>
      <c r="N21" s="12">
        <f t="shared" si="28"/>
        <v>31</v>
      </c>
      <c r="O21" s="12">
        <f>(C21/POWER(10,LEN(C21)))*2</f>
        <v>0.51200000000000001</v>
      </c>
      <c r="P21" s="12">
        <f t="shared" ref="P21:X21" si="29">MOD(O21,1)*2</f>
        <v>1.024</v>
      </c>
      <c r="Q21" s="12">
        <f t="shared" si="29"/>
        <v>4.8000000000000043E-2</v>
      </c>
      <c r="R21" s="12">
        <f t="shared" si="29"/>
        <v>9.6000000000000085E-2</v>
      </c>
      <c r="S21" s="12">
        <f t="shared" si="29"/>
        <v>0.19200000000000017</v>
      </c>
      <c r="T21" s="12">
        <f t="shared" si="29"/>
        <v>0.38400000000000034</v>
      </c>
      <c r="U21" s="12">
        <f t="shared" si="29"/>
        <v>0.76800000000000068</v>
      </c>
      <c r="V21" s="12">
        <f t="shared" si="29"/>
        <v>1.5360000000000014</v>
      </c>
      <c r="W21" s="12">
        <f t="shared" si="29"/>
        <v>1.0720000000000027</v>
      </c>
      <c r="X21" s="12">
        <f t="shared" si="29"/>
        <v>0.14400000000000546</v>
      </c>
      <c r="Y21" s="94" t="str">
        <f>_xlfn.CONCAT(D22:N22,",",O22:X22)</f>
        <v>00000011111,0100000110</v>
      </c>
    </row>
    <row r="22" spans="1:25" x14ac:dyDescent="0.25">
      <c r="A22" s="95"/>
      <c r="B22" s="95"/>
      <c r="C22" s="95"/>
      <c r="D22" s="11">
        <f t="shared" ref="D22:N22" si="30">MOD(D21,2)</f>
        <v>0</v>
      </c>
      <c r="E22" s="11">
        <f t="shared" si="30"/>
        <v>0</v>
      </c>
      <c r="F22" s="11">
        <f t="shared" si="30"/>
        <v>0</v>
      </c>
      <c r="G22" s="11">
        <f t="shared" si="30"/>
        <v>0</v>
      </c>
      <c r="H22" s="11">
        <f t="shared" si="30"/>
        <v>0</v>
      </c>
      <c r="I22" s="11">
        <f t="shared" si="30"/>
        <v>0</v>
      </c>
      <c r="J22" s="11">
        <f t="shared" si="30"/>
        <v>1</v>
      </c>
      <c r="K22" s="11">
        <f t="shared" si="30"/>
        <v>1</v>
      </c>
      <c r="L22" s="11">
        <f t="shared" si="30"/>
        <v>1</v>
      </c>
      <c r="M22" s="11">
        <f t="shared" si="30"/>
        <v>1</v>
      </c>
      <c r="N22" s="11">
        <f t="shared" si="30"/>
        <v>1</v>
      </c>
      <c r="O22" s="11">
        <f t="shared" ref="O22:X22" si="31">TRUNC(O21,0)</f>
        <v>0</v>
      </c>
      <c r="P22" s="11">
        <f t="shared" si="31"/>
        <v>1</v>
      </c>
      <c r="Q22" s="11">
        <f t="shared" si="31"/>
        <v>0</v>
      </c>
      <c r="R22" s="11">
        <f t="shared" si="31"/>
        <v>0</v>
      </c>
      <c r="S22" s="11">
        <f t="shared" si="31"/>
        <v>0</v>
      </c>
      <c r="T22" s="11">
        <f t="shared" si="31"/>
        <v>0</v>
      </c>
      <c r="U22" s="11">
        <f t="shared" si="31"/>
        <v>0</v>
      </c>
      <c r="V22" s="11">
        <f t="shared" si="31"/>
        <v>1</v>
      </c>
      <c r="W22" s="11">
        <f t="shared" si="31"/>
        <v>1</v>
      </c>
      <c r="X22" s="11">
        <f t="shared" si="31"/>
        <v>0</v>
      </c>
      <c r="Y22" s="95"/>
    </row>
    <row r="23" spans="1:25" x14ac:dyDescent="0.25">
      <c r="A23" s="96" t="s">
        <v>20</v>
      </c>
      <c r="B23" s="96">
        <v>1110</v>
      </c>
      <c r="C23" s="96">
        <v>2256</v>
      </c>
      <c r="D23" s="12">
        <f t="shared" ref="D23:N23" si="32">INT($B$23/POWER(2,D5))</f>
        <v>1</v>
      </c>
      <c r="E23" s="12">
        <f t="shared" si="32"/>
        <v>2</v>
      </c>
      <c r="F23" s="12">
        <f t="shared" si="32"/>
        <v>4</v>
      </c>
      <c r="G23" s="12">
        <f t="shared" si="32"/>
        <v>8</v>
      </c>
      <c r="H23" s="12">
        <f t="shared" si="32"/>
        <v>17</v>
      </c>
      <c r="I23" s="12">
        <f t="shared" si="32"/>
        <v>34</v>
      </c>
      <c r="J23" s="12">
        <f t="shared" si="32"/>
        <v>69</v>
      </c>
      <c r="K23" s="12">
        <f t="shared" si="32"/>
        <v>138</v>
      </c>
      <c r="L23" s="12">
        <f t="shared" si="32"/>
        <v>277</v>
      </c>
      <c r="M23" s="12">
        <f t="shared" si="32"/>
        <v>555</v>
      </c>
      <c r="N23" s="12">
        <f t="shared" si="32"/>
        <v>1110</v>
      </c>
      <c r="O23" s="12">
        <f>(C23/POWER(10,LEN(C23)))*2</f>
        <v>0.45119999999999999</v>
      </c>
      <c r="P23" s="12">
        <f t="shared" ref="P23:X23" si="33">MOD(O23,1)*2</f>
        <v>0.90239999999999998</v>
      </c>
      <c r="Q23" s="12">
        <f t="shared" si="33"/>
        <v>1.8048</v>
      </c>
      <c r="R23" s="12">
        <f t="shared" si="33"/>
        <v>1.6095999999999999</v>
      </c>
      <c r="S23" s="12">
        <f t="shared" si="33"/>
        <v>1.2191999999999998</v>
      </c>
      <c r="T23" s="12">
        <f t="shared" si="33"/>
        <v>0.43839999999999968</v>
      </c>
      <c r="U23" s="12">
        <f t="shared" si="33"/>
        <v>0.87679999999999936</v>
      </c>
      <c r="V23" s="12">
        <f t="shared" si="33"/>
        <v>1.7535999999999987</v>
      </c>
      <c r="W23" s="12">
        <f t="shared" si="33"/>
        <v>1.5071999999999974</v>
      </c>
      <c r="X23" s="12">
        <f t="shared" si="33"/>
        <v>1.0143999999999949</v>
      </c>
      <c r="Y23" s="96" t="str">
        <f>_xlfn.CONCAT(D24:N24,",",O24:X24)</f>
        <v>10001010110,0011100111</v>
      </c>
    </row>
    <row r="24" spans="1:25" x14ac:dyDescent="0.25">
      <c r="A24" s="97"/>
      <c r="B24" s="97"/>
      <c r="C24" s="97"/>
      <c r="D24" s="11">
        <f t="shared" ref="D24:N24" si="34">MOD(D23,2)</f>
        <v>1</v>
      </c>
      <c r="E24" s="11">
        <f t="shared" si="34"/>
        <v>0</v>
      </c>
      <c r="F24" s="11">
        <f t="shared" si="34"/>
        <v>0</v>
      </c>
      <c r="G24" s="11">
        <f t="shared" si="34"/>
        <v>0</v>
      </c>
      <c r="H24" s="11">
        <f t="shared" si="34"/>
        <v>1</v>
      </c>
      <c r="I24" s="11">
        <f t="shared" si="34"/>
        <v>0</v>
      </c>
      <c r="J24" s="11">
        <f t="shared" si="34"/>
        <v>1</v>
      </c>
      <c r="K24" s="11">
        <f t="shared" si="34"/>
        <v>0</v>
      </c>
      <c r="L24" s="11">
        <f t="shared" si="34"/>
        <v>1</v>
      </c>
      <c r="M24" s="11">
        <f t="shared" si="34"/>
        <v>1</v>
      </c>
      <c r="N24" s="11">
        <f t="shared" si="34"/>
        <v>0</v>
      </c>
      <c r="O24" s="11">
        <f t="shared" ref="O24:X24" si="35">TRUNC(O23,0)</f>
        <v>0</v>
      </c>
      <c r="P24" s="11">
        <f t="shared" si="35"/>
        <v>0</v>
      </c>
      <c r="Q24" s="11">
        <f t="shared" si="35"/>
        <v>1</v>
      </c>
      <c r="R24" s="11">
        <f t="shared" si="35"/>
        <v>1</v>
      </c>
      <c r="S24" s="11">
        <f t="shared" si="35"/>
        <v>1</v>
      </c>
      <c r="T24" s="11">
        <f t="shared" si="35"/>
        <v>0</v>
      </c>
      <c r="U24" s="11">
        <f t="shared" si="35"/>
        <v>0</v>
      </c>
      <c r="V24" s="11">
        <f t="shared" si="35"/>
        <v>1</v>
      </c>
      <c r="W24" s="11">
        <f t="shared" si="35"/>
        <v>1</v>
      </c>
      <c r="X24" s="11">
        <f t="shared" si="35"/>
        <v>1</v>
      </c>
      <c r="Y24" s="97"/>
    </row>
  </sheetData>
  <mergeCells count="67">
    <mergeCell ref="A1:Y2"/>
    <mergeCell ref="A3:C4"/>
    <mergeCell ref="D3:N3"/>
    <mergeCell ref="O3:X3"/>
    <mergeCell ref="J5:J6"/>
    <mergeCell ref="P5:P6"/>
    <mergeCell ref="O4:X4"/>
    <mergeCell ref="D5:D6"/>
    <mergeCell ref="E5:E6"/>
    <mergeCell ref="F5:F6"/>
    <mergeCell ref="G5:G6"/>
    <mergeCell ref="H5:H6"/>
    <mergeCell ref="I5:I6"/>
    <mergeCell ref="D4:N4"/>
    <mergeCell ref="K5:K6"/>
    <mergeCell ref="L5:L6"/>
    <mergeCell ref="M5:M6"/>
    <mergeCell ref="N5:N6"/>
    <mergeCell ref="O5:O6"/>
    <mergeCell ref="Y13:Y14"/>
    <mergeCell ref="Q5:Q6"/>
    <mergeCell ref="R5:R6"/>
    <mergeCell ref="S5:S6"/>
    <mergeCell ref="T5:T6"/>
    <mergeCell ref="U5:U6"/>
    <mergeCell ref="V5:V6"/>
    <mergeCell ref="W5:W6"/>
    <mergeCell ref="X5:X6"/>
    <mergeCell ref="Y3:Y6"/>
    <mergeCell ref="Y21:Y22"/>
    <mergeCell ref="Y23:Y24"/>
    <mergeCell ref="A21:A22"/>
    <mergeCell ref="A23:A24"/>
    <mergeCell ref="B7:B8"/>
    <mergeCell ref="C7:C8"/>
    <mergeCell ref="B9:B10"/>
    <mergeCell ref="C9:C10"/>
    <mergeCell ref="B11:B12"/>
    <mergeCell ref="C11:C12"/>
    <mergeCell ref="Y7:Y8"/>
    <mergeCell ref="Y9:Y10"/>
    <mergeCell ref="Y11:Y12"/>
    <mergeCell ref="Y15:Y16"/>
    <mergeCell ref="Y17:Y18"/>
    <mergeCell ref="Y19:Y20"/>
    <mergeCell ref="C21:C22"/>
    <mergeCell ref="B23:B24"/>
    <mergeCell ref="C23:C24"/>
    <mergeCell ref="B13:B14"/>
    <mergeCell ref="C13:C14"/>
    <mergeCell ref="B15:B16"/>
    <mergeCell ref="C15:C16"/>
    <mergeCell ref="B17:B18"/>
    <mergeCell ref="C17:C18"/>
    <mergeCell ref="B21:B22"/>
    <mergeCell ref="A5:A6"/>
    <mergeCell ref="B5:B6"/>
    <mergeCell ref="C5:C6"/>
    <mergeCell ref="B19:B20"/>
    <mergeCell ref="C19:C20"/>
    <mergeCell ref="A17:A18"/>
    <mergeCell ref="A19:A20"/>
    <mergeCell ref="A7:A8"/>
    <mergeCell ref="A9:A10"/>
    <mergeCell ref="A11:A12"/>
    <mergeCell ref="A13:A14"/>
    <mergeCell ref="A15:A16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574C8-32A6-4D7C-8EA4-7AB2403691B0}">
  <dimension ref="A1:N17"/>
  <sheetViews>
    <sheetView workbookViewId="0">
      <selection activeCell="H30" sqref="H30"/>
    </sheetView>
  </sheetViews>
  <sheetFormatPr baseColWidth="10" defaultRowHeight="15" x14ac:dyDescent="0.25"/>
  <cols>
    <col min="1" max="1" width="3.28515625" bestFit="1" customWidth="1"/>
    <col min="2" max="2" width="17.42578125" bestFit="1" customWidth="1"/>
    <col min="3" max="3" width="7" bestFit="1" customWidth="1"/>
    <col min="4" max="4" width="5.28515625" bestFit="1" customWidth="1"/>
    <col min="5" max="5" width="3.85546875" bestFit="1" customWidth="1"/>
    <col min="6" max="6" width="2.85546875" bestFit="1" customWidth="1"/>
    <col min="7" max="7" width="9.42578125" bestFit="1" customWidth="1"/>
    <col min="8" max="8" width="14.85546875" bestFit="1" customWidth="1"/>
    <col min="9" max="11" width="16.42578125" bestFit="1" customWidth="1"/>
    <col min="12" max="12" width="21.7109375" bestFit="1" customWidth="1"/>
    <col min="13" max="13" width="23.5703125" bestFit="1" customWidth="1"/>
    <col min="14" max="14" width="19.42578125" bestFit="1" customWidth="1"/>
  </cols>
  <sheetData>
    <row r="1" spans="1:14" x14ac:dyDescent="0.25">
      <c r="A1" s="66" t="s">
        <v>43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</row>
    <row r="2" spans="1:14" x14ac:dyDescent="0.25">
      <c r="A2" s="66"/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</row>
    <row r="3" spans="1:14" x14ac:dyDescent="0.25">
      <c r="A3" s="66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</row>
    <row r="4" spans="1:14" ht="21.75" thickBot="1" x14ac:dyDescent="0.4">
      <c r="A4" s="201" t="s">
        <v>13</v>
      </c>
      <c r="B4" s="202"/>
      <c r="C4" s="203"/>
      <c r="D4" s="203"/>
      <c r="E4" s="203"/>
      <c r="F4" s="204"/>
      <c r="G4" s="205" t="s">
        <v>1</v>
      </c>
      <c r="H4" s="203"/>
      <c r="I4" s="203"/>
      <c r="J4" s="203"/>
      <c r="K4" s="203"/>
      <c r="L4" s="195" t="s">
        <v>29</v>
      </c>
      <c r="M4" s="196" t="s">
        <v>30</v>
      </c>
      <c r="N4" s="197" t="s">
        <v>26</v>
      </c>
    </row>
    <row r="5" spans="1:14" ht="18.75" x14ac:dyDescent="0.3">
      <c r="A5" s="69" t="s">
        <v>2</v>
      </c>
      <c r="B5" s="70"/>
      <c r="C5" s="8">
        <v>4096</v>
      </c>
      <c r="D5" s="8">
        <v>256</v>
      </c>
      <c r="E5" s="8">
        <v>16</v>
      </c>
      <c r="F5" s="9">
        <f>2^0</f>
        <v>1</v>
      </c>
      <c r="G5" s="7">
        <f>16^-1</f>
        <v>6.25E-2</v>
      </c>
      <c r="H5" s="8">
        <f>16^-2</f>
        <v>3.90625E-3</v>
      </c>
      <c r="I5" s="8">
        <f>16^-3</f>
        <v>2.44140625E-4</v>
      </c>
      <c r="J5" s="8">
        <f>16^-4</f>
        <v>1.52587890625E-5</v>
      </c>
      <c r="K5" s="8">
        <f>16^-5</f>
        <v>9.5367431640625E-7</v>
      </c>
      <c r="L5" s="59"/>
      <c r="M5" s="60"/>
      <c r="N5" s="61"/>
    </row>
    <row r="6" spans="1:14" x14ac:dyDescent="0.25">
      <c r="A6" s="72" t="s">
        <v>3</v>
      </c>
      <c r="B6" s="6" t="s">
        <v>16</v>
      </c>
      <c r="C6" s="6">
        <v>0</v>
      </c>
      <c r="D6" s="6">
        <v>0</v>
      </c>
      <c r="E6" s="6" t="s">
        <v>18</v>
      </c>
      <c r="F6" s="6" t="s">
        <v>17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71">
        <f>SUM(C7:F7)</f>
        <v>239</v>
      </c>
      <c r="M6" s="66">
        <f>SUM(G7:K7)</f>
        <v>0</v>
      </c>
      <c r="N6" s="67">
        <f>SUM(L6:M6)</f>
        <v>239</v>
      </c>
    </row>
    <row r="7" spans="1:14" ht="15.75" thickBot="1" x14ac:dyDescent="0.3">
      <c r="A7" s="72"/>
      <c r="B7" s="1" t="s">
        <v>15</v>
      </c>
      <c r="C7" s="4">
        <f>IF(ISNUMBER(C6), C6*C5, IF(C6="A", 10*C5, IF(C6="B", 11*C5, IF(C6="C", 12*C5, IF(C6="D", 13*C5, IF(C6="E", 14*C5, IF(C6="F", 15*C5, 0)))))))</f>
        <v>0</v>
      </c>
      <c r="D7" s="4">
        <f t="shared" ref="D7:K7" si="0">IF(ISNUMBER(D6), D6*D5, IF(D6="A", 10*D5, IF(D6="B", 11*D5, IF(D6="C", 12*D5, IF(D6="D", 13*D5, IF(D6="E", 14*D5, IF(D6="F", 15*D5, 0)))))))</f>
        <v>0</v>
      </c>
      <c r="E7" s="4">
        <f t="shared" si="0"/>
        <v>224</v>
      </c>
      <c r="F7" s="4">
        <f t="shared" si="0"/>
        <v>15</v>
      </c>
      <c r="G7" s="4">
        <f t="shared" si="0"/>
        <v>0</v>
      </c>
      <c r="H7" s="4">
        <f t="shared" si="0"/>
        <v>0</v>
      </c>
      <c r="I7" s="4">
        <f t="shared" si="0"/>
        <v>0</v>
      </c>
      <c r="J7" s="4">
        <f t="shared" si="0"/>
        <v>0</v>
      </c>
      <c r="K7" s="4">
        <f t="shared" si="0"/>
        <v>0</v>
      </c>
      <c r="L7" s="65"/>
      <c r="M7" s="58"/>
      <c r="N7" s="63"/>
    </row>
    <row r="8" spans="1:14" x14ac:dyDescent="0.25">
      <c r="A8" s="73" t="s">
        <v>4</v>
      </c>
      <c r="B8" s="6" t="s">
        <v>16</v>
      </c>
      <c r="C8" s="6">
        <v>0</v>
      </c>
      <c r="D8" s="6">
        <v>0</v>
      </c>
      <c r="E8" s="6" t="s">
        <v>17</v>
      </c>
      <c r="F8" s="6">
        <v>5</v>
      </c>
      <c r="G8" s="6">
        <v>2</v>
      </c>
      <c r="H8" s="6" t="s">
        <v>19</v>
      </c>
      <c r="I8" s="6">
        <v>3</v>
      </c>
      <c r="J8" s="6">
        <v>0</v>
      </c>
      <c r="K8" s="6">
        <v>0</v>
      </c>
      <c r="L8" s="64">
        <f>SUM(C9:F9)</f>
        <v>245</v>
      </c>
      <c r="M8" s="57">
        <f>SUM(G9:K9)</f>
        <v>0.176513671875</v>
      </c>
      <c r="N8" s="62">
        <f>SUM(L8:M9)</f>
        <v>245.176513671875</v>
      </c>
    </row>
    <row r="9" spans="1:14" ht="15.75" thickBot="1" x14ac:dyDescent="0.3">
      <c r="A9" s="73"/>
      <c r="B9" s="1" t="s">
        <v>15</v>
      </c>
      <c r="C9" s="4">
        <f>IF(ISNUMBER(C8), C8*C5, IF(C8="A", 10*C8, IF(C8="B", 11*C5, IF(C8="C", 12*C5, IF(C8="D", 13*C5, IF(C8="E", 14*C5, IF(C8="F", 15*C5, 0)))))))</f>
        <v>0</v>
      </c>
      <c r="D9" s="4">
        <f>IF(ISNUMBER(D8), D8*D5, IF(D8="A", 10*D5, IF(D8="B", 11*D5, IF(D8="C", 12*D5, IF(D8="D", 13*D5, IF(D8="E", 14*D5, IF(D8="F", 15*D5, 0)))))))</f>
        <v>0</v>
      </c>
      <c r="E9" s="4">
        <f t="shared" ref="E9:K9" si="1">IF(ISNUMBER(E8), E8*E5, IF(E8="A", 10*E5, IF(E8="B", 11*E5, IF(E8="C", 12*E5, IF(E8="D", 13*E5, IF(E8="E", 14*E5, IF(E8="F", 15*E5, 0)))))))</f>
        <v>240</v>
      </c>
      <c r="F9" s="4">
        <f t="shared" si="1"/>
        <v>5</v>
      </c>
      <c r="G9" s="4">
        <f t="shared" si="1"/>
        <v>0.125</v>
      </c>
      <c r="H9" s="4">
        <f t="shared" si="1"/>
        <v>5.078125E-2</v>
      </c>
      <c r="I9" s="4">
        <f t="shared" si="1"/>
        <v>7.32421875E-4</v>
      </c>
      <c r="J9" s="4">
        <f t="shared" si="1"/>
        <v>0</v>
      </c>
      <c r="K9" s="4">
        <f t="shared" si="1"/>
        <v>0</v>
      </c>
      <c r="L9" s="65"/>
      <c r="M9" s="58"/>
      <c r="N9" s="63"/>
    </row>
    <row r="10" spans="1:14" x14ac:dyDescent="0.25">
      <c r="A10" s="74" t="s">
        <v>5</v>
      </c>
      <c r="B10" s="6" t="s">
        <v>16</v>
      </c>
      <c r="C10" s="6">
        <v>0</v>
      </c>
      <c r="D10" s="6" t="s">
        <v>18</v>
      </c>
      <c r="E10" s="6">
        <v>1</v>
      </c>
      <c r="F10" s="6">
        <v>2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4">
        <f>SUM(C11:F11)</f>
        <v>3602</v>
      </c>
      <c r="M10" s="57">
        <f>SUM(G11:K11)</f>
        <v>0</v>
      </c>
      <c r="N10" s="62">
        <f>SUM(L10:M11)</f>
        <v>3602</v>
      </c>
    </row>
    <row r="11" spans="1:14" ht="15.75" thickBot="1" x14ac:dyDescent="0.3">
      <c r="A11" s="74"/>
      <c r="B11" s="2" t="s">
        <v>15</v>
      </c>
      <c r="C11" s="4">
        <f>IF(ISNUMBER(C10), C10*C5, IF(C10="A", 10*C10, IF(C10="B", 11*C5, IF(C10="C", 12*C5, IF(C10="D", 13*C5, IF(C10="E", 14*C5, IF(C10="F", 15*C5, 0)))))))</f>
        <v>0</v>
      </c>
      <c r="D11" s="4">
        <f t="shared" ref="D11:K11" si="2">IF(ISNUMBER(D10), D10*D5, IF(D10="A", 10*D10, IF(D10="B", 11*D5, IF(D10="C", 12*D5, IF(D10="D", 13*D5, IF(D10="E", 14*D5, IF(D10="F", 15*D5, 0)))))))</f>
        <v>3584</v>
      </c>
      <c r="E11" s="4">
        <f t="shared" si="2"/>
        <v>16</v>
      </c>
      <c r="F11" s="4">
        <f t="shared" si="2"/>
        <v>2</v>
      </c>
      <c r="G11" s="4">
        <f t="shared" si="2"/>
        <v>0</v>
      </c>
      <c r="H11" s="4">
        <f t="shared" si="2"/>
        <v>0</v>
      </c>
      <c r="I11" s="4">
        <f t="shared" si="2"/>
        <v>0</v>
      </c>
      <c r="J11" s="4">
        <f t="shared" si="2"/>
        <v>0</v>
      </c>
      <c r="K11" s="4">
        <f t="shared" si="2"/>
        <v>0</v>
      </c>
      <c r="L11" s="65"/>
      <c r="M11" s="58"/>
      <c r="N11" s="63"/>
    </row>
    <row r="12" spans="1:14" x14ac:dyDescent="0.25">
      <c r="A12" s="75" t="s">
        <v>6</v>
      </c>
      <c r="B12" s="6" t="s">
        <v>16</v>
      </c>
      <c r="C12" s="6">
        <v>0</v>
      </c>
      <c r="D12" s="6">
        <v>1</v>
      </c>
      <c r="E12" s="6" t="s">
        <v>18</v>
      </c>
      <c r="F12" s="6">
        <v>3</v>
      </c>
      <c r="G12" s="6" t="s">
        <v>18</v>
      </c>
      <c r="H12" s="6">
        <v>4</v>
      </c>
      <c r="I12" s="6">
        <v>2</v>
      </c>
      <c r="J12" s="6">
        <v>9</v>
      </c>
      <c r="K12" s="6">
        <v>0</v>
      </c>
      <c r="L12" s="64">
        <f>SUM(C13:F13)</f>
        <v>483</v>
      </c>
      <c r="M12" s="57">
        <f>SUM(G13:K13)</f>
        <v>0.8912506103515625</v>
      </c>
      <c r="N12" s="57">
        <f>SUM(L12:M13)</f>
        <v>483.89125061035156</v>
      </c>
    </row>
    <row r="13" spans="1:14" ht="15.75" thickBot="1" x14ac:dyDescent="0.3">
      <c r="A13" s="75"/>
      <c r="B13" s="2" t="s">
        <v>15</v>
      </c>
      <c r="C13" s="3">
        <f>IF(ISNUMBER(C12), C12*C5, IF(C12="A", 10*C5, IF(C12="B", 11*C5, IF(C12="C", 12*C5, IF(C12="D", 13*C5, IF(C12="E", 14*C5, IF(C12="F", 15*C5, 0)))))))</f>
        <v>0</v>
      </c>
      <c r="D13" s="3">
        <f t="shared" ref="D13:K13" si="3">IF(ISNUMBER(D12), D12*D5, IF(D12="A", 10*D5, IF(D12="B", 11*D5, IF(D12="C", 12*D5, IF(D12="D", 13*D5, IF(D12="E", 14*D5, IF(D12="F", 15*D5, 0)))))))</f>
        <v>256</v>
      </c>
      <c r="E13" s="3">
        <f t="shared" si="3"/>
        <v>224</v>
      </c>
      <c r="F13" s="3">
        <f t="shared" si="3"/>
        <v>3</v>
      </c>
      <c r="G13" s="3">
        <f t="shared" si="3"/>
        <v>0.875</v>
      </c>
      <c r="H13" s="3">
        <f t="shared" si="3"/>
        <v>1.5625E-2</v>
      </c>
      <c r="I13" s="3">
        <f t="shared" si="3"/>
        <v>4.8828125E-4</v>
      </c>
      <c r="J13" s="3">
        <f t="shared" si="3"/>
        <v>1.373291015625E-4</v>
      </c>
      <c r="K13" s="3">
        <f t="shared" si="3"/>
        <v>0</v>
      </c>
      <c r="L13" s="65"/>
      <c r="M13" s="58"/>
      <c r="N13" s="58"/>
    </row>
    <row r="14" spans="1:14" x14ac:dyDescent="0.25">
      <c r="A14" s="76" t="s">
        <v>7</v>
      </c>
      <c r="B14" s="6" t="s">
        <v>16</v>
      </c>
      <c r="C14" s="6">
        <v>0</v>
      </c>
      <c r="D14" s="6">
        <v>0</v>
      </c>
      <c r="E14" s="6" t="s">
        <v>17</v>
      </c>
      <c r="F14" s="6" t="s">
        <v>17</v>
      </c>
      <c r="G14" s="6">
        <v>2</v>
      </c>
      <c r="H14" s="6">
        <v>3</v>
      </c>
      <c r="I14" s="6">
        <v>2</v>
      </c>
      <c r="J14" s="6">
        <v>0</v>
      </c>
      <c r="K14" s="6">
        <v>0</v>
      </c>
      <c r="L14" s="57">
        <f>SUM(C15:F15)</f>
        <v>224</v>
      </c>
      <c r="M14" s="57">
        <f>SUM(G15:K15)</f>
        <v>0.13720703125</v>
      </c>
      <c r="N14" s="57">
        <f>SUM(L14:M14)</f>
        <v>224.13720703125</v>
      </c>
    </row>
    <row r="15" spans="1:14" ht="15.75" thickBot="1" x14ac:dyDescent="0.3">
      <c r="A15" s="76"/>
      <c r="B15" s="2" t="s">
        <v>15</v>
      </c>
      <c r="C15" s="3">
        <f>IF(ISNUMBER(C14), C14*C5, IF(C14="A", 10*C5, IF(C12="B", 11*C5, IF(C12="C", 12*C5, IF(C12="D", 13*C5, IF(C12="E", 14*C5, IF(C12="F", 15*C5, 0)))))))</f>
        <v>0</v>
      </c>
      <c r="D15" s="3">
        <f t="shared" ref="D15:K15" si="4">IF(ISNUMBER(D14), D14*D5, IF(D14="A", 10*D5, IF(D12="B", 11*D5, IF(D12="C", 12*D5, IF(D12="D", 13*D5, IF(D12="E", 14*D5, IF(D12="F", 15*D5, 0)))))))</f>
        <v>0</v>
      </c>
      <c r="E15" s="3">
        <f t="shared" si="4"/>
        <v>224</v>
      </c>
      <c r="F15" s="3">
        <f t="shared" si="4"/>
        <v>0</v>
      </c>
      <c r="G15" s="3">
        <f t="shared" si="4"/>
        <v>0.125</v>
      </c>
      <c r="H15" s="3">
        <f t="shared" si="4"/>
        <v>1.171875E-2</v>
      </c>
      <c r="I15" s="3">
        <f t="shared" si="4"/>
        <v>4.8828125E-4</v>
      </c>
      <c r="J15" s="3">
        <f t="shared" si="4"/>
        <v>0</v>
      </c>
      <c r="K15" s="3">
        <f t="shared" si="4"/>
        <v>0</v>
      </c>
      <c r="L15" s="58"/>
      <c r="M15" s="58"/>
      <c r="N15" s="58"/>
    </row>
    <row r="16" spans="1:14" x14ac:dyDescent="0.25">
      <c r="A16" s="77" t="s">
        <v>8</v>
      </c>
      <c r="B16" s="6" t="s">
        <v>16</v>
      </c>
      <c r="C16" s="6">
        <v>1</v>
      </c>
      <c r="D16" s="6">
        <v>0</v>
      </c>
      <c r="E16" s="6">
        <v>0</v>
      </c>
      <c r="F16" s="6">
        <v>1</v>
      </c>
      <c r="G16" s="6">
        <v>1</v>
      </c>
      <c r="H16" s="6">
        <v>1</v>
      </c>
      <c r="I16" s="6">
        <v>0</v>
      </c>
      <c r="J16" s="6">
        <v>0</v>
      </c>
      <c r="K16" s="6">
        <v>1</v>
      </c>
      <c r="L16" s="57">
        <f>SUM(C17:F17)</f>
        <v>4097</v>
      </c>
      <c r="M16" s="57">
        <f>SUM(G17:K17)</f>
        <v>6.6407203674316406E-2</v>
      </c>
      <c r="N16" s="57">
        <f>SUM(L16:M17)</f>
        <v>4097.0664072036743</v>
      </c>
    </row>
    <row r="17" spans="1:14" ht="15.75" thickBot="1" x14ac:dyDescent="0.3">
      <c r="A17" s="77"/>
      <c r="B17" s="2" t="s">
        <v>15</v>
      </c>
      <c r="C17" s="3">
        <f>IF(ISNUMBER(C16), C16*C5, IF(C16="A", 10*C5, IF(C16="B", 11*C5, IF(C16="C", 12*C5, IF(C16="D", 13*C5, IF(C16="E", 14*C5, IF(C16="F", 15*C5, 0)))))))</f>
        <v>4096</v>
      </c>
      <c r="D17" s="3">
        <f t="shared" ref="D17:K17" si="5">IF(ISNUMBER(D16), D16*D5, IF(D16="A", 10*D5, IF(D16="B", 11*D5, IF(D16="C", 12*D5, IF(D16="D", 13*D5, IF(D16="E", 14*D5, IF(D16="F", 15*D5, 0)))))))</f>
        <v>0</v>
      </c>
      <c r="E17" s="3">
        <f t="shared" si="5"/>
        <v>0</v>
      </c>
      <c r="F17" s="3">
        <f t="shared" si="5"/>
        <v>1</v>
      </c>
      <c r="G17" s="3">
        <f t="shared" si="5"/>
        <v>6.25E-2</v>
      </c>
      <c r="H17" s="3">
        <f t="shared" si="5"/>
        <v>3.90625E-3</v>
      </c>
      <c r="I17" s="3">
        <f t="shared" si="5"/>
        <v>0</v>
      </c>
      <c r="J17" s="3">
        <f t="shared" si="5"/>
        <v>0</v>
      </c>
      <c r="K17" s="3">
        <f t="shared" si="5"/>
        <v>9.5367431640625E-7</v>
      </c>
      <c r="L17" s="58"/>
      <c r="M17" s="58"/>
      <c r="N17" s="58"/>
    </row>
  </sheetData>
  <mergeCells count="29">
    <mergeCell ref="A16:A17"/>
    <mergeCell ref="L16:L17"/>
    <mergeCell ref="M16:M17"/>
    <mergeCell ref="N16:N17"/>
    <mergeCell ref="A12:A13"/>
    <mergeCell ref="L12:L13"/>
    <mergeCell ref="M12:M13"/>
    <mergeCell ref="N12:N13"/>
    <mergeCell ref="A14:A15"/>
    <mergeCell ref="L14:L15"/>
    <mergeCell ref="M14:M15"/>
    <mergeCell ref="N14:N15"/>
    <mergeCell ref="A8:A9"/>
    <mergeCell ref="L8:L9"/>
    <mergeCell ref="M8:M9"/>
    <mergeCell ref="N8:N9"/>
    <mergeCell ref="A10:A11"/>
    <mergeCell ref="L10:L11"/>
    <mergeCell ref="M10:M11"/>
    <mergeCell ref="N10:N11"/>
    <mergeCell ref="A6:A7"/>
    <mergeCell ref="L6:L7"/>
    <mergeCell ref="M6:M7"/>
    <mergeCell ref="N6:N7"/>
    <mergeCell ref="A1:N3"/>
    <mergeCell ref="C4:F4"/>
    <mergeCell ref="G4:K4"/>
    <mergeCell ref="A5:B5"/>
    <mergeCell ref="L5:N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AC712-CFEC-4F2B-8439-D977C3BB597C}">
  <dimension ref="A1:AE14"/>
  <sheetViews>
    <sheetView workbookViewId="0">
      <selection activeCell="U29" sqref="U29"/>
    </sheetView>
  </sheetViews>
  <sheetFormatPr baseColWidth="10" defaultRowHeight="15" x14ac:dyDescent="0.25"/>
  <cols>
    <col min="1" max="1" width="1.85546875" bestFit="1" customWidth="1"/>
    <col min="2" max="2" width="17.42578125" bestFit="1" customWidth="1"/>
    <col min="3" max="9" width="1.85546875" bestFit="1" customWidth="1"/>
    <col min="10" max="10" width="2.85546875" bestFit="1" customWidth="1"/>
    <col min="11" max="21" width="1.85546875" bestFit="1" customWidth="1"/>
    <col min="22" max="22" width="2.85546875" bestFit="1" customWidth="1"/>
    <col min="23" max="26" width="1.85546875" bestFit="1" customWidth="1"/>
    <col min="27" max="28" width="16.42578125" bestFit="1" customWidth="1"/>
    <col min="29" max="29" width="21.7109375" bestFit="1" customWidth="1"/>
    <col min="30" max="30" width="23.5703125" bestFit="1" customWidth="1"/>
    <col min="31" max="31" width="25.5703125" bestFit="1" customWidth="1"/>
  </cols>
  <sheetData>
    <row r="1" spans="1:31" x14ac:dyDescent="0.25">
      <c r="A1" s="200" t="s">
        <v>44</v>
      </c>
      <c r="B1" s="200"/>
      <c r="C1" s="200"/>
      <c r="D1" s="200"/>
      <c r="E1" s="200"/>
      <c r="F1" s="200"/>
      <c r="G1" s="200"/>
      <c r="H1" s="200"/>
      <c r="I1" s="200"/>
      <c r="J1" s="200"/>
      <c r="K1" s="200"/>
      <c r="L1" s="200"/>
      <c r="M1" s="200"/>
      <c r="N1" s="200"/>
      <c r="O1" s="200"/>
      <c r="P1" s="200"/>
      <c r="Q1" s="200"/>
      <c r="R1" s="200"/>
      <c r="S1" s="200"/>
      <c r="T1" s="200"/>
      <c r="U1" s="200"/>
      <c r="V1" s="200"/>
      <c r="W1" s="200"/>
      <c r="X1" s="200"/>
      <c r="Y1" s="200"/>
      <c r="Z1" s="200"/>
      <c r="AA1" s="200"/>
      <c r="AB1" s="200"/>
      <c r="AC1" s="200"/>
      <c r="AD1" s="200"/>
      <c r="AE1" s="200"/>
    </row>
    <row r="2" spans="1:31" ht="31.5" customHeight="1" x14ac:dyDescent="0.25">
      <c r="A2" s="200"/>
      <c r="B2" s="200"/>
      <c r="C2" s="200"/>
      <c r="D2" s="200"/>
      <c r="E2" s="200"/>
      <c r="F2" s="200"/>
      <c r="G2" s="200"/>
      <c r="H2" s="200"/>
      <c r="I2" s="200"/>
      <c r="J2" s="200"/>
      <c r="K2" s="200"/>
      <c r="L2" s="200"/>
      <c r="M2" s="200"/>
      <c r="N2" s="200"/>
      <c r="O2" s="200"/>
      <c r="P2" s="200"/>
      <c r="Q2" s="200"/>
      <c r="R2" s="200"/>
      <c r="S2" s="200"/>
      <c r="T2" s="200"/>
      <c r="U2" s="200"/>
      <c r="V2" s="200"/>
      <c r="W2" s="200"/>
      <c r="X2" s="200"/>
      <c r="Y2" s="200"/>
      <c r="Z2" s="200"/>
      <c r="AA2" s="200"/>
      <c r="AB2" s="200"/>
      <c r="AC2" s="200"/>
      <c r="AD2" s="200"/>
      <c r="AE2" s="200"/>
    </row>
    <row r="3" spans="1:31" ht="21.75" thickBot="1" x14ac:dyDescent="0.4">
      <c r="A3" s="192" t="s">
        <v>13</v>
      </c>
      <c r="B3" s="193"/>
      <c r="C3" s="193"/>
      <c r="D3" s="193"/>
      <c r="E3" s="193"/>
      <c r="F3" s="193"/>
      <c r="G3" s="193"/>
      <c r="H3" s="193"/>
      <c r="I3" s="193"/>
      <c r="J3" s="193"/>
      <c r="K3" s="193"/>
      <c r="L3" s="193"/>
      <c r="M3" s="193"/>
      <c r="N3" s="194"/>
      <c r="O3" s="192" t="s">
        <v>1</v>
      </c>
      <c r="P3" s="193"/>
      <c r="Q3" s="193"/>
      <c r="R3" s="193"/>
      <c r="S3" s="193"/>
      <c r="T3" s="193"/>
      <c r="U3" s="193"/>
      <c r="V3" s="193"/>
      <c r="W3" s="193"/>
      <c r="X3" s="193"/>
      <c r="Y3" s="193"/>
      <c r="Z3" s="193"/>
      <c r="AA3" s="193"/>
      <c r="AB3" s="194"/>
      <c r="AC3" s="195" t="s">
        <v>29</v>
      </c>
      <c r="AD3" s="196" t="s">
        <v>30</v>
      </c>
      <c r="AE3" s="197" t="s">
        <v>26</v>
      </c>
    </row>
    <row r="4" spans="1:31" ht="18.75" x14ac:dyDescent="0.3">
      <c r="A4" s="69" t="s">
        <v>2</v>
      </c>
      <c r="B4" s="70"/>
      <c r="C4" s="131">
        <v>256</v>
      </c>
      <c r="D4" s="132"/>
      <c r="E4" s="132"/>
      <c r="F4" s="133"/>
      <c r="G4" s="131">
        <v>16</v>
      </c>
      <c r="H4" s="132"/>
      <c r="I4" s="132"/>
      <c r="J4" s="133"/>
      <c r="K4" s="131">
        <f>2^0</f>
        <v>1</v>
      </c>
      <c r="L4" s="132"/>
      <c r="M4" s="132"/>
      <c r="N4" s="145"/>
      <c r="O4" s="143">
        <f>16^-1</f>
        <v>6.25E-2</v>
      </c>
      <c r="P4" s="132"/>
      <c r="Q4" s="132"/>
      <c r="R4" s="132"/>
      <c r="S4" s="131">
        <f>16^-2</f>
        <v>3.90625E-3</v>
      </c>
      <c r="T4" s="132"/>
      <c r="U4" s="132"/>
      <c r="V4" s="133"/>
      <c r="W4" s="131">
        <f>16^-3</f>
        <v>2.44140625E-4</v>
      </c>
      <c r="X4" s="132"/>
      <c r="Y4" s="132"/>
      <c r="Z4" s="133"/>
      <c r="AA4" s="8">
        <f>16^-4</f>
        <v>1.52587890625E-5</v>
      </c>
      <c r="AB4" s="8">
        <f>16^-5</f>
        <v>9.5367431640625E-7</v>
      </c>
      <c r="AC4" s="59"/>
      <c r="AD4" s="60"/>
      <c r="AE4" s="61"/>
    </row>
    <row r="5" spans="1:31" x14ac:dyDescent="0.25">
      <c r="A5" s="136" t="s">
        <v>3</v>
      </c>
      <c r="B5" s="6" t="s">
        <v>16</v>
      </c>
      <c r="C5" s="115">
        <v>0</v>
      </c>
      <c r="D5" s="116"/>
      <c r="E5" s="116"/>
      <c r="F5" s="117"/>
      <c r="G5" s="115">
        <v>1</v>
      </c>
      <c r="H5" s="116"/>
      <c r="I5" s="116"/>
      <c r="J5" s="117"/>
      <c r="K5" s="115">
        <v>2</v>
      </c>
      <c r="L5" s="116"/>
      <c r="M5" s="116"/>
      <c r="N5" s="117"/>
      <c r="O5" s="115">
        <v>2</v>
      </c>
      <c r="P5" s="116"/>
      <c r="Q5" s="116"/>
      <c r="R5" s="116"/>
      <c r="S5" s="115" t="s">
        <v>31</v>
      </c>
      <c r="T5" s="116"/>
      <c r="U5" s="116"/>
      <c r="V5" s="117"/>
      <c r="W5" s="115">
        <v>3</v>
      </c>
      <c r="X5" s="116"/>
      <c r="Y5" s="116"/>
      <c r="Z5" s="117"/>
      <c r="AA5" s="6">
        <v>0</v>
      </c>
      <c r="AB5" s="6">
        <v>0</v>
      </c>
      <c r="AC5" s="71">
        <f>SUM(C6:M6)</f>
        <v>18</v>
      </c>
      <c r="AD5" s="66">
        <f>SUM(O6:AB6)</f>
        <v>0.164794921875</v>
      </c>
      <c r="AE5" s="67">
        <f>SUM(AC5:AD5)</f>
        <v>18.164794921875</v>
      </c>
    </row>
    <row r="6" spans="1:31" ht="15.75" thickBot="1" x14ac:dyDescent="0.3">
      <c r="A6" s="137"/>
      <c r="B6" s="1" t="s">
        <v>15</v>
      </c>
      <c r="C6" s="128">
        <f>IF(ISNUMBER(C5), C5*C4, IF(C5="A", 10*C4, IF(C5="B", 11*C4, IF(C5="C", 12*C4, IF(C5="D", 13*C4, IF(C5="E", 14*C4, IF(C5="F", 15*C4, 0)))))))</f>
        <v>0</v>
      </c>
      <c r="D6" s="129"/>
      <c r="E6" s="129"/>
      <c r="F6" s="130"/>
      <c r="G6" s="128">
        <f>IF(ISNUMBER(G5), G5*G4, IF(G5="A", 10*G4, IF(G5="B", 11*G4, IF(G5="C", 12*G4, IF(G5="D", 13*G4, IF(G5="E", 14*G4, IF(G5="F", 15*G4, 0)))))))</f>
        <v>16</v>
      </c>
      <c r="H6" s="129"/>
      <c r="I6" s="129"/>
      <c r="J6" s="130"/>
      <c r="K6" s="128">
        <f>IF(ISNUMBER(K5), K5*K4, IF(K5="A", 10*K4, IF(K5="B", 11*K4, IF(K5="C", 12*K4, IF(K5="D", 13*K4, IF(K5="E", 14*K4, IF(K5="F", 15*K4, 0)))))))</f>
        <v>2</v>
      </c>
      <c r="L6" s="129"/>
      <c r="M6" s="129"/>
      <c r="N6" s="129"/>
      <c r="O6" s="144">
        <f>IF(ISNUMBER(O5), O5*O4, IF(O5="A", 10*O4, IF(O5="B", 11*O4, IF(O5="C", 12*O4, IF(O5="D", 13*O4, IF(O5="E", 14*O4, IF(O5="F", 15*O4, 0)))))))</f>
        <v>0.125</v>
      </c>
      <c r="P6" s="129"/>
      <c r="Q6" s="129"/>
      <c r="R6" s="130"/>
      <c r="S6" s="128">
        <f>IF(ISNUMBER(S5), S5*S4, IF(S5="A", 10*S4, IF(S5="B", 11*S4, IF(S5="C", 12*S4, IF(S5="D", 13*S4, IF(S5="E", 14*S4, IF(S5="F", 15*S4, 0)))))))</f>
        <v>3.90625E-2</v>
      </c>
      <c r="T6" s="129"/>
      <c r="U6" s="129"/>
      <c r="V6" s="130"/>
      <c r="W6" s="128">
        <f>IF(ISNUMBER(W5), W5*W4, IF(W5="A", 10*W4, IF(W5="B", 11*W4, IF(W5="C", 12*W4, IF(W5="D", 13*W4, IF(W5="E", 14*W4, IF(W5="F", 15*W4, 0)))))))</f>
        <v>7.32421875E-4</v>
      </c>
      <c r="X6" s="129"/>
      <c r="Y6" s="129"/>
      <c r="Z6" s="130"/>
      <c r="AA6" s="4">
        <f>IF(ISNUMBER(AA5), AA5*AA4, IF(AA5="A", 10*AA4, IF(AA5="B", 11*AA4, IF(AA5="C", 12*AA4, IF(AA5="D", 13*AA4, IF(AA5="E", 14*AA4, IF(AA5="F", 15*AA4, 0)))))))</f>
        <v>0</v>
      </c>
      <c r="AB6" s="4">
        <f>IF(ISNUMBER(AB5), AB5*AB4, IF(AB5="A", 10*AB4, IF(AB5="B", 11*AB4, IF(AB5="C", 12*AB4, IF(AB5="D", 13*AB4, IF(AB5="E", 14*AB4, IF(AB5="F", 15*AB4, 0)))))))</f>
        <v>0</v>
      </c>
      <c r="AC6" s="65"/>
      <c r="AD6" s="58"/>
      <c r="AE6" s="63"/>
    </row>
    <row r="7" spans="1:31" ht="15.75" hidden="1" thickBot="1" x14ac:dyDescent="0.3">
      <c r="A7" s="137"/>
      <c r="B7" s="13"/>
      <c r="C7" s="121"/>
      <c r="D7" s="122"/>
      <c r="E7" s="122"/>
      <c r="F7" s="123"/>
      <c r="G7" s="14">
        <f>INT((IF($G$5="A",10,IF($G$5="B",11,IF($G$5="C",12,IF($G$5="D",13,IF($G$5="E",14,IF($G$5="F",15,$G$5)))))))/POWER(2,3))</f>
        <v>0</v>
      </c>
      <c r="H7" s="14">
        <f>INT((IF($G$5="A",10,IF($G$5="B",11,IF($G$5="C",12,IF($G$5="D",13,IF($G$5="E",14,IF($G$5="F",15,$G$5)))))))/POWER(2,2))</f>
        <v>0</v>
      </c>
      <c r="I7" s="14">
        <f>INT((IF($G$5="A",10,IF($G$5="B",11,IF($G$5="C",12,IF($G$5="D",13,IF($G$5="E",14,IF($G$5="F",15,$G$5)))))))/POWER(2,1))</f>
        <v>0</v>
      </c>
      <c r="J7" s="20">
        <f>INT((IF($G$5="A",10,IF($G$5="B",11,IF($G$5="C",12,IF($G$5="D",13,IF($G$5="E",14,IF($G$5="F",15,$G$5)))))))/POWER(2,0))</f>
        <v>1</v>
      </c>
      <c r="K7" s="14">
        <f>INT((IF($K$5="A",10,IF($K$5="B",11,IF($K$5="C",12,IF($K$5="D",13,IF($K$5="E",14,IF($K$5="F",15,$K$5)))))))/POWER(2,3))</f>
        <v>0</v>
      </c>
      <c r="L7" s="14">
        <f>INT((IF($K$5="A",10,IF($K$5="B",11,IF($K$5="C",12,IF($K$5="D",13,IF($K$5="E",14,IF($K$5="F",15,$K$5)))))))/POWER(2,2))</f>
        <v>0</v>
      </c>
      <c r="M7" s="14">
        <f>INT((IF($K$5="A",10,IF($K$5="B",11,IF($K$5="C",12,IF($K$5="D",13,IF($K$5="E",14,IF($K$5="F",15,$K$5)))))))/POWER(2,1))</f>
        <v>1</v>
      </c>
      <c r="N7" s="14">
        <f>INT((IF($K$5="A",10,IF($K$5="B",11,IF($K$5="C",12,IF($K$5="D",13,IF($K$5="E",14,IF($K$5="F",15,$K$5)))))))/POWER(2,0))</f>
        <v>2</v>
      </c>
      <c r="O7" s="31">
        <f>INT((IF($O$5="A",10,IF($O$5="B",11,IF($O$5="C",12,IF($O$5="D",13,IF($O$5="E",14,IF($O$5="F",15,$O$5)))))))/POWER(2,3))</f>
        <v>0</v>
      </c>
      <c r="P7" s="14">
        <f>INT((IF($O$5="A",10,IF($O$5="B",11,IF($O$5="C",12,IF($O$5="D",13,IF($O$5="E",14,IF($O$5="F",15,$O$5)))))))/POWER(2,2))</f>
        <v>0</v>
      </c>
      <c r="Q7" s="14">
        <f>INT((IF($O$5="A",10,IF($O$5="B",11,IF($O$5="C",12,IF($O$5="D",13,IF($O$5="E",14,IF($O$5="F",15,$O$5)))))))/POWER(2,1))</f>
        <v>1</v>
      </c>
      <c r="R7" s="14">
        <f>INT((IF($O$5="A",10,IF($O$5="B",11,IF($O$5="C",12,IF($O$5="D",13,IF($O$5="E",14,IF($O$5="F",15,$O$5)))))))/POWER(2,0))</f>
        <v>2</v>
      </c>
      <c r="S7" s="14">
        <f>INT((IF($S$5="A",10,IF($S$5="B",11,IF($S$5="C",12,IF($S$5="D",13,IF($S$5="E",14,IF($S$5="F",15,0)))))))/POWER(2,3))</f>
        <v>1</v>
      </c>
      <c r="T7" s="14">
        <f>INT((IF($S$5="A",10,IF($S$5="B",11,IF($S$5="C",12,IF($S$5="D",13,IF($S$5="E",14,IF($S$5="F",15,0)))))))/POWER(2,2))</f>
        <v>2</v>
      </c>
      <c r="U7" s="14">
        <f>INT((IF($S$5="A",10,IF($S$5="B",11,IF($S$5="C",12,IF($S$5="D",13,IF($S$5="E",14,IF($S$5="F",15,0)))))))/POWER(2,1))</f>
        <v>5</v>
      </c>
      <c r="V7" s="14">
        <f>INT((IF($S$5="A",10,IF($S$5="B",11,IF($S$5="C",12,IF($S$5="D",13,IF($S$5="E",14,IF($S$5="F",15,0)))))))/POWER(2,0))</f>
        <v>10</v>
      </c>
      <c r="W7" s="14">
        <f>INT((IF($W$5="A",10,IF($W$5="B",11,IF($W$5="C",12,IF($W$5="D",13,IF($W$5="E",14,IF($W$5="F",15,$W$5)))))))/POWER(2,3))</f>
        <v>0</v>
      </c>
      <c r="X7" s="14">
        <f>INT((IF($W$5="A",10,IF($W$5="B",11,IF($W$5="C",12,IF($W$5="D",13,IF($W$5="E",14,IF($W$5="F",15,$W$5)))))))/POWER(2,2))</f>
        <v>0</v>
      </c>
      <c r="Y7" s="14">
        <f>INT((IF($W$5="A",10,IF($W$5="B",11,IF($W$5="C",12,IF($W$5="D",13,IF($W$5="E",14,IF($W$5="F",15,$W$5)))))))/POWER(2,1))</f>
        <v>1</v>
      </c>
      <c r="Z7" s="14">
        <f>INT((IF($W$5="A",10,IF($W$5="B",11,IF($W$5="C",12,IF($W$5="D",13,IF($W$5="E",14,IF($W$5="F",15,$W$5)))))))/POWER(2,0))</f>
        <v>3</v>
      </c>
      <c r="AA7" s="14"/>
      <c r="AB7" s="14"/>
      <c r="AC7" s="15"/>
      <c r="AD7" s="16"/>
      <c r="AE7" s="17"/>
    </row>
    <row r="8" spans="1:31" ht="15.75" thickBot="1" x14ac:dyDescent="0.3">
      <c r="A8" s="138"/>
      <c r="B8" s="13" t="s">
        <v>14</v>
      </c>
      <c r="C8" s="24">
        <f t="shared" ref="C8:F8" si="0">MOD(C7,2)</f>
        <v>0</v>
      </c>
      <c r="D8" s="22">
        <f t="shared" si="0"/>
        <v>0</v>
      </c>
      <c r="E8" s="22">
        <f t="shared" si="0"/>
        <v>0</v>
      </c>
      <c r="F8" s="23">
        <f t="shared" si="0"/>
        <v>0</v>
      </c>
      <c r="G8" s="24">
        <f>MOD(G7,2)</f>
        <v>0</v>
      </c>
      <c r="H8" s="22">
        <f t="shared" ref="H8:J8" si="1">MOD(H7,2)</f>
        <v>0</v>
      </c>
      <c r="I8" s="22">
        <f t="shared" si="1"/>
        <v>0</v>
      </c>
      <c r="J8" s="23">
        <f t="shared" si="1"/>
        <v>1</v>
      </c>
      <c r="K8" s="24">
        <f t="shared" ref="K8" si="2">MOD(K7,2)</f>
        <v>0</v>
      </c>
      <c r="L8" s="22">
        <f t="shared" ref="L8" si="3">MOD(L7,2)</f>
        <v>0</v>
      </c>
      <c r="M8" s="22">
        <f t="shared" ref="M8" si="4">MOD(M7,2)</f>
        <v>1</v>
      </c>
      <c r="N8" s="23">
        <f t="shared" ref="N8" si="5">MOD(N7,2)</f>
        <v>0</v>
      </c>
      <c r="O8" s="22">
        <f t="shared" ref="O8" si="6">MOD(O7,2)</f>
        <v>0</v>
      </c>
      <c r="P8" s="22">
        <f t="shared" ref="P8" si="7">MOD(P7,2)</f>
        <v>0</v>
      </c>
      <c r="Q8" s="22">
        <f t="shared" ref="Q8" si="8">MOD(Q7,2)</f>
        <v>1</v>
      </c>
      <c r="R8" s="22">
        <f t="shared" ref="R8" si="9">MOD(R7,2)</f>
        <v>0</v>
      </c>
      <c r="S8" s="24">
        <f t="shared" ref="S8" si="10">MOD(S7,2)</f>
        <v>1</v>
      </c>
      <c r="T8" s="22">
        <f t="shared" ref="T8" si="11">MOD(T7,2)</f>
        <v>0</v>
      </c>
      <c r="U8" s="22">
        <f t="shared" ref="U8" si="12">MOD(U7,2)</f>
        <v>1</v>
      </c>
      <c r="V8" s="23">
        <f t="shared" ref="V8" si="13">MOD(V7,2)</f>
        <v>0</v>
      </c>
      <c r="W8" s="22">
        <f t="shared" ref="W8" si="14">MOD(W7,2)</f>
        <v>0</v>
      </c>
      <c r="X8" s="22">
        <f t="shared" ref="X8" si="15">MOD(X7,2)</f>
        <v>0</v>
      </c>
      <c r="Y8" s="22">
        <f t="shared" ref="Y8" si="16">MOD(Y7,2)</f>
        <v>1</v>
      </c>
      <c r="Z8" s="23">
        <f t="shared" ref="Z8" si="17">MOD(Z7,2)</f>
        <v>1</v>
      </c>
      <c r="AA8" s="14"/>
      <c r="AB8" s="14"/>
      <c r="AC8" s="15" t="str">
        <f>_xlfn.CONCAT(C8:N8)</f>
        <v>000000010010</v>
      </c>
      <c r="AD8" s="16" t="str">
        <f>_xlfn.CONCAT(O8:Z8)</f>
        <v>001010100011</v>
      </c>
      <c r="AE8" s="17" t="str">
        <f>_xlfn.CONCAT(AC8,",",AD8)</f>
        <v>000000010010,001010100011</v>
      </c>
    </row>
    <row r="9" spans="1:31" ht="15.75" thickBot="1" x14ac:dyDescent="0.3">
      <c r="A9" s="18"/>
      <c r="B9" s="13" t="s">
        <v>33</v>
      </c>
      <c r="C9" s="141">
        <v>0</v>
      </c>
      <c r="D9" s="125"/>
      <c r="E9" s="126"/>
      <c r="F9" s="190">
        <f>G8*POWER(2,1)+H8*POWER(2,0)</f>
        <v>0</v>
      </c>
      <c r="G9" s="181"/>
      <c r="H9" s="191"/>
      <c r="I9" s="121">
        <f>I8*POWER(2,2)+J8*POWER(2,1)+K8*POWER(2,0)</f>
        <v>2</v>
      </c>
      <c r="J9" s="122"/>
      <c r="K9" s="123"/>
      <c r="L9" s="121">
        <f>L8*POWER(2,2)+M8*POWER(2,1)+N8*POWER(2,0)</f>
        <v>2</v>
      </c>
      <c r="M9" s="122"/>
      <c r="N9" s="122"/>
      <c r="O9" s="127">
        <f>O8*POWER(2,2)+P8*POWER(2,1)+Q8*POWER(2,0)</f>
        <v>1</v>
      </c>
      <c r="P9" s="122"/>
      <c r="Q9" s="123"/>
      <c r="R9" s="121">
        <f>R8*POWER(2,2)+S8*POWER(2,1)+T8*POWER(2,0)</f>
        <v>2</v>
      </c>
      <c r="S9" s="122"/>
      <c r="T9" s="123"/>
      <c r="U9" s="121">
        <f>U8*POWER(2,2)+V8*POWER(2,1)+W8*POWER(2,0)</f>
        <v>4</v>
      </c>
      <c r="V9" s="122"/>
      <c r="W9" s="123"/>
      <c r="X9" s="121">
        <f>X8*POWER(2,2)+Y8*POWER(2,1)+Z8*POWER(2,0)</f>
        <v>3</v>
      </c>
      <c r="Y9" s="122"/>
      <c r="Z9" s="123"/>
      <c r="AA9" s="14"/>
      <c r="AB9" s="14"/>
      <c r="AC9" s="15" t="str">
        <f>_xlfn.CONCAT(C9:N9)</f>
        <v>0022</v>
      </c>
      <c r="AD9" s="16" t="str">
        <f>_xlfn.CONCAT(O9:Z9)</f>
        <v>1243</v>
      </c>
      <c r="AE9" s="17" t="str">
        <f>_xlfn.CONCAT(AC9,",",AD9)</f>
        <v>0022,1243</v>
      </c>
    </row>
    <row r="10" spans="1:31" x14ac:dyDescent="0.25">
      <c r="A10" s="139" t="s">
        <v>4</v>
      </c>
      <c r="B10" s="6" t="s">
        <v>16</v>
      </c>
      <c r="C10" s="115">
        <v>1</v>
      </c>
      <c r="D10" s="116"/>
      <c r="E10" s="116"/>
      <c r="F10" s="117"/>
      <c r="G10" s="115" t="s">
        <v>32</v>
      </c>
      <c r="H10" s="116"/>
      <c r="I10" s="116"/>
      <c r="J10" s="117"/>
      <c r="K10" s="115">
        <v>1</v>
      </c>
      <c r="L10" s="116"/>
      <c r="M10" s="116"/>
      <c r="N10" s="117"/>
      <c r="O10" s="115">
        <v>8</v>
      </c>
      <c r="P10" s="116"/>
      <c r="Q10" s="116"/>
      <c r="R10" s="116"/>
      <c r="S10" s="115">
        <v>5</v>
      </c>
      <c r="T10" s="116"/>
      <c r="U10" s="116"/>
      <c r="V10" s="117"/>
      <c r="W10" s="115">
        <v>5</v>
      </c>
      <c r="X10" s="116"/>
      <c r="Y10" s="116"/>
      <c r="Z10" s="117"/>
      <c r="AA10" s="6">
        <v>0</v>
      </c>
      <c r="AB10" s="6">
        <v>0</v>
      </c>
      <c r="AC10" s="64">
        <f>SUM(C11:M11)</f>
        <v>449</v>
      </c>
      <c r="AD10" s="57">
        <f>SUM(O11:AB11)</f>
        <v>0.520751953125</v>
      </c>
      <c r="AE10" s="62">
        <f>SUM(AC10:AD11)</f>
        <v>449.520751953125</v>
      </c>
    </row>
    <row r="11" spans="1:31" ht="13.5" customHeight="1" thickBot="1" x14ac:dyDescent="0.3">
      <c r="A11" s="140"/>
      <c r="B11" s="13" t="s">
        <v>15</v>
      </c>
      <c r="C11" s="118">
        <f>IF(ISNUMBER(C10), C10*C4, IF(C10="A", 10*C4, IF(C10="B", 11*C4, IF(C10="C", 12*C4, IF(C10="D", 13*C4, IF(C10="E", 14*C4, IF(C10="F", 15*C4, 0)))))))</f>
        <v>256</v>
      </c>
      <c r="D11" s="119"/>
      <c r="E11" s="119"/>
      <c r="F11" s="120"/>
      <c r="G11" s="118">
        <f>IF(ISNUMBER(G10), G10*G4, IF(G10="A", 10*G4, IF(G10="B", 11*G4, IF(G10="C", 12*G4, IF(G10="D", 13*G4, IF(G10="E", 14*G4, IF(G10="F", 15*G4, 0)))))))</f>
        <v>192</v>
      </c>
      <c r="H11" s="119"/>
      <c r="I11" s="119"/>
      <c r="J11" s="120"/>
      <c r="K11" s="118">
        <f>IF(ISNUMBER(K10), K10*K4, IF(K10="A", 10*K4, IF(K10="B", 11*K4, IF(K10="C", 12*K4, IF(K10="D", 13*K4, IF(K10="E", 14*K4, IF(K10="F", 15*K4, 0)))))))</f>
        <v>1</v>
      </c>
      <c r="L11" s="119"/>
      <c r="M11" s="119"/>
      <c r="N11" s="119"/>
      <c r="O11" s="124">
        <f>IF(ISNUMBER(O10), O10*O4, IF(O10="A", 10*O4, IF(O10="B", 11*O4, IF(O10="C", 12*O4, IF(O10="D", 13*O4, IF(O10="E", 14*O4, IF(O10="F", 15*O4, 0)))))))</f>
        <v>0.5</v>
      </c>
      <c r="P11" s="125"/>
      <c r="Q11" s="125"/>
      <c r="R11" s="126"/>
      <c r="S11" s="118">
        <f>IF(ISNUMBER(S10), S10*S4, IF(S10="A", 10*S4, IF(S10="B", 11*S4, IF(S10="C", 12*S4, IF(S10="D", 13*S4, IF(S10="E", 14*S4, IF(S10="F", 15*S4, 0)))))))</f>
        <v>1.953125E-2</v>
      </c>
      <c r="T11" s="119"/>
      <c r="U11" s="119"/>
      <c r="V11" s="120"/>
      <c r="W11" s="118">
        <f>IF(ISNUMBER(W10), W10*W4, IF(W10="A", 10*W4, IF(W10="B", 11*W4, IF(W10="C", 12*W4, IF(W10="D", 13*W4, IF(W10="E", 14*W4, IF(W10="F", 15*W4, 0)))))))</f>
        <v>1.220703125E-3</v>
      </c>
      <c r="X11" s="119"/>
      <c r="Y11" s="119"/>
      <c r="Z11" s="120"/>
      <c r="AA11" s="29">
        <f>IF(ISNUMBER(AA10), AA10*AA4, IF(AA10="A", 10*AA4, IF(AA10="B", 11*AA4, IF(AA10="C", 12*AA4, IF(AA10="D", 13*AA4, IF(AA10="E", 14*AA4, IF(AA10="F", 15*AA4, 0)))))))</f>
        <v>0</v>
      </c>
      <c r="AB11" s="29">
        <f>IF(ISNUMBER(AB10), AB10*AB4, IF(AB10="A", 10*AB4, IF(AB10="B", 11*AB4, IF(AB10="C", 12*AB4, IF(AB10="D", 13*AB4, IF(AB10="E", 14*AB4, IF(AB10="F", 15*AB4, 0)))))))</f>
        <v>0</v>
      </c>
      <c r="AC11" s="134"/>
      <c r="AD11" s="78"/>
      <c r="AE11" s="135"/>
    </row>
    <row r="12" spans="1:31" ht="13.5" hidden="1" thickBot="1" x14ac:dyDescent="0.3">
      <c r="A12" s="140"/>
      <c r="B12" s="34"/>
      <c r="C12" s="11">
        <f>INT((IF($C$10="A",10,IF($C$10="B",11,IF($C$10="C",12,IF($C$10="D",13,IF($C$10="E",14,IF($C$10="F",15,$C$10)))))))/POWER(2,3))</f>
        <v>0</v>
      </c>
      <c r="D12" s="11">
        <f>INT((IF($C$10="A",10,IF($C$10="B",11,IF($C$10="C",12,IF($C$10="D",13,IF($C$10="E",14,IF($C$10="F",15,$C$10)))))))/POWER(2,2))</f>
        <v>0</v>
      </c>
      <c r="E12" s="11">
        <f>INT((IF($C$10="A",10,IF($C$10="B",11,IF($C$10="C",12,IF($C$10="D",13,IF($C$10="E",14,IF($C$10="F",15,$C$10)))))))/POWER(2,1))</f>
        <v>0</v>
      </c>
      <c r="F12" s="11">
        <f>INT((IF($C$10="A",10,IF($C$10="B",11,IF($C$10="C",12,IF($C$10="D",13,IF($C$10="E",14,IF($C$10="F",15,$C$10)))))))/POWER(2,0))</f>
        <v>1</v>
      </c>
      <c r="G12" s="30">
        <f>INT((IF($G$10="A",10,IF($G$10="B",11,IF($G$10="C",12,IF($G$10="D",13,IF($G$10="E",14,IF($G$10="F",15,$G$10)))))))/POWER(2,3))</f>
        <v>1</v>
      </c>
      <c r="H12" s="30">
        <f>INT((IF($G$10="A",10,IF($G$10="B",11,IF($G$10="C",12,IF($G$10="D",13,IF($G$10="E",14,IF($G$10="F",15,$G$10)))))))/POWER(2,2))</f>
        <v>3</v>
      </c>
      <c r="I12" s="30">
        <f>INT((IF($G$10="A",10,IF($G$10="B",11,IF($G$10="C",12,IF($G$10="D",13,IF($G$10="E",14,IF($G$10="F",15,$G$10)))))))/POWER(2,1))</f>
        <v>6</v>
      </c>
      <c r="J12" s="30">
        <f>INT((IF($G$10="A",10,IF($G$10="B",11,IF($G$10="C",12,IF($G$10="D",13,IF($G$10="E",14,IF($G$10="F",15,$G$10)))))))/POWER(2,0))</f>
        <v>12</v>
      </c>
      <c r="K12" s="30">
        <f>INT((IF($K$10="A",10,IF($K$10="B",11,IF($K$10="C",12,IF($K$10="D",13,IF($K$10="E",14,IF($K$10="F",15,$K$10)))))))/POWER(2,3))</f>
        <v>0</v>
      </c>
      <c r="L12" s="30">
        <f>INT((IF($K$10="A",10,IF($K$10="B",11,IF($K$10="C",12,IF($K$10="D",13,IF($K$10="E",14,IF($K$10="F",15,$K$10)))))))/POWER(2,2))</f>
        <v>0</v>
      </c>
      <c r="M12" s="30">
        <f>INT((IF($K$10="A",10,IF($K$10="B",11,IF($K$10="C",12,IF($K$10="D",13,IF($K$10="E",14,IF($K$10="F",15,$K$10)))))))/POWER(2,1))</f>
        <v>0</v>
      </c>
      <c r="N12" s="19">
        <f>INT((IF($K$10="A",10,IF($K$10="B",11,IF($K$10="C",12,IF($K$10="D",13,IF($K$10="E",14,IF($K$10="F",15,$K$10)))))))/POWER(2,0))</f>
        <v>1</v>
      </c>
      <c r="O12" s="32">
        <f>INT((IF($O$10="A",10,IF($O$10="B",11,IF($O$10="C",12,IF($O$10="D",13,IF($O$10="E",14,IF($O$10="F",15,$O$10)))))))/POWER(2,3))</f>
        <v>1</v>
      </c>
      <c r="P12" s="30">
        <f>INT((IF($O$10="A",10,IF($O$10="B",11,IF($O$10="C",12,IF($O$10="D",13,IF($O$10="E",14,IF($O$10="F",15,$O$10)))))))/POWER(2,2))</f>
        <v>2</v>
      </c>
      <c r="Q12" s="30">
        <f>INT((IF($O$10="A",10,IF($O$10="B",11,IF($O$10="C",12,IF($O$10="D",13,IF($O$10="E",14,IF($O$10="F",15,$O$10)))))))/POWER(2,1))</f>
        <v>4</v>
      </c>
      <c r="R12" s="30">
        <f>INT((IF($O$10="A",10,IF($O$10="B",11,IF($O$10="C",12,IF($O$10="D",13,IF($O$10="E",14,IF($O$10="F",15,$O$10)))))))/POWER(2,0))</f>
        <v>8</v>
      </c>
      <c r="S12" s="30">
        <f>INT((IF($S$10="A",10,IF($S$10="B",11,IF($S$10="C",12,IF($S$10="D",13,IF($S$10="E",14,IF($S$10="F",15,$S$10)))))))/POWER(2,3))</f>
        <v>0</v>
      </c>
      <c r="T12" s="30">
        <f>INT((IF($S$10="A",10,IF($S$10="B",11,IF($S$10="C",12,IF($S$10="D",13,IF($S$10="E",14,IF($S$10="F",15,$S$10)))))))/POWER(2,2))</f>
        <v>1</v>
      </c>
      <c r="U12" s="30">
        <f>INT((IF($S$10="A",10,IF($S$10="B",11,IF($S$10="C",12,IF($S$10="D",13,IF($S$10="E",14,IF($S$10="F",15,$S$10)))))))/POWER(2,1))</f>
        <v>2</v>
      </c>
      <c r="V12" s="30">
        <f>INT((IF($S$10="A",10,IF($S$10="B",11,IF($S$10="C",12,IF($S$10="D",13,IF($S$10="E",14,IF($S$10="F",15,$S$10)))))))/POWER(2,0))</f>
        <v>5</v>
      </c>
      <c r="W12" s="30">
        <f>INT((IF($W$10="A",10,IF($W$10="B",11,IF($W$10="C",12,IF($W$10="D",13,IF($W$10="E",14,IF($W$10="F",15,$W$10)))))))/POWER(2,3))</f>
        <v>0</v>
      </c>
      <c r="X12" s="30">
        <f>INT((IF($W$10="A",10,IF($W$10="B",11,IF($W$10="C",12,IF($W$10="D",13,IF($W$10="E",14,IF($W$10="F",15,$W$10)))))))/POWER(2,2))</f>
        <v>1</v>
      </c>
      <c r="Y12" s="30">
        <f>INT((IF($W$10="A",10,IF($W$10="B",11,IF($W$10="C",12,IF($W$10="D",13,IF($W$10="E",14,IF($W$10="F",15,$W$10)))))))/POWER(2,1))</f>
        <v>2</v>
      </c>
      <c r="Z12" s="30">
        <f>INT((IF($W$10="A",10,IF($W$10="B",11,IF($W$10="C",12,IF($W$10="D",13,IF($W$10="E",14,IF($W$10="F",15,$W$10)))))))/POWER(2,0))</f>
        <v>5</v>
      </c>
      <c r="AA12" s="30"/>
      <c r="AB12" s="30"/>
      <c r="AC12" s="10"/>
      <c r="AD12" s="10"/>
      <c r="AE12" s="10"/>
    </row>
    <row r="13" spans="1:31" ht="15.75" thickBot="1" x14ac:dyDescent="0.3">
      <c r="A13" s="140"/>
      <c r="B13" s="35" t="s">
        <v>14</v>
      </c>
      <c r="C13" s="24">
        <f t="shared" ref="C13:F13" si="18">MOD(C12,2)</f>
        <v>0</v>
      </c>
      <c r="D13" s="22">
        <f t="shared" si="18"/>
        <v>0</v>
      </c>
      <c r="E13" s="22">
        <f t="shared" si="18"/>
        <v>0</v>
      </c>
      <c r="F13" s="23">
        <f t="shared" si="18"/>
        <v>1</v>
      </c>
      <c r="G13" s="24">
        <f>MOD(G12,2)</f>
        <v>1</v>
      </c>
      <c r="H13" s="22">
        <f t="shared" ref="H13:J13" si="19">MOD(H12,2)</f>
        <v>1</v>
      </c>
      <c r="I13" s="22">
        <f t="shared" si="19"/>
        <v>0</v>
      </c>
      <c r="J13" s="23">
        <f t="shared" si="19"/>
        <v>0</v>
      </c>
      <c r="K13" s="24">
        <f t="shared" ref="K13" si="20">MOD(K12,2)</f>
        <v>0</v>
      </c>
      <c r="L13" s="22">
        <f t="shared" ref="L13" si="21">MOD(L12,2)</f>
        <v>0</v>
      </c>
      <c r="M13" s="22">
        <f t="shared" ref="M13" si="22">MOD(M12,2)</f>
        <v>0</v>
      </c>
      <c r="N13" s="23">
        <f t="shared" ref="N13" si="23">MOD(N12,2)</f>
        <v>1</v>
      </c>
      <c r="O13" s="24">
        <f t="shared" ref="O13" si="24">MOD(O12,2)</f>
        <v>1</v>
      </c>
      <c r="P13" s="22">
        <f t="shared" ref="P13" si="25">MOD(P12,2)</f>
        <v>0</v>
      </c>
      <c r="Q13" s="22">
        <f t="shared" ref="Q13" si="26">MOD(Q12,2)</f>
        <v>0</v>
      </c>
      <c r="R13" s="23">
        <f t="shared" ref="R13" si="27">MOD(R12,2)</f>
        <v>0</v>
      </c>
      <c r="S13" s="24">
        <f t="shared" ref="S13" si="28">MOD(S12,2)</f>
        <v>0</v>
      </c>
      <c r="T13" s="22">
        <f t="shared" ref="T13" si="29">MOD(T12,2)</f>
        <v>1</v>
      </c>
      <c r="U13" s="22">
        <f t="shared" ref="U13" si="30">MOD(U12,2)</f>
        <v>0</v>
      </c>
      <c r="V13" s="23">
        <f t="shared" ref="V13" si="31">MOD(V12,2)</f>
        <v>1</v>
      </c>
      <c r="W13" s="24">
        <f t="shared" ref="W13" si="32">MOD(W12,2)</f>
        <v>0</v>
      </c>
      <c r="X13" s="22">
        <f t="shared" ref="X13" si="33">MOD(X12,2)</f>
        <v>1</v>
      </c>
      <c r="Y13" s="22">
        <f t="shared" ref="Y13" si="34">MOD(Y12,2)</f>
        <v>0</v>
      </c>
      <c r="Z13" s="23">
        <f t="shared" ref="Z13" si="35">MOD(Z12,2)</f>
        <v>1</v>
      </c>
      <c r="AA13" s="30"/>
      <c r="AB13" s="30"/>
      <c r="AC13" s="10" t="str">
        <f>_xlfn.CONCAT(C13:N13)</f>
        <v>000111000001</v>
      </c>
      <c r="AD13" s="10" t="str">
        <f>_xlfn.CONCAT(O13:Z13)</f>
        <v>100001010101</v>
      </c>
      <c r="AE13" s="10" t="str">
        <f>_xlfn.CONCAT(AC13,",",AD13)</f>
        <v>000111000001,100001010101</v>
      </c>
    </row>
    <row r="14" spans="1:31" x14ac:dyDescent="0.25">
      <c r="A14" s="140"/>
      <c r="B14" s="33" t="s">
        <v>33</v>
      </c>
      <c r="C14" s="121">
        <f>C13*POWER(2,2)+D13*POWER(2,1)+E13*POWER(2,0)</f>
        <v>0</v>
      </c>
      <c r="D14" s="122"/>
      <c r="E14" s="123"/>
      <c r="F14" s="141">
        <f>F13*POWER(2,2)+G13*POWER(2,1)+H13*POWER(2,0)</f>
        <v>7</v>
      </c>
      <c r="G14" s="125"/>
      <c r="H14" s="126"/>
      <c r="I14" s="141">
        <f>I13*POWER(2,2)+J13*POWER(2,1)+K13*POWER(2,0)</f>
        <v>0</v>
      </c>
      <c r="J14" s="125"/>
      <c r="K14" s="126"/>
      <c r="L14" s="141">
        <f>L13*POWER(2,2)+M13*POWER(2,1)+N13*POWER(2,0)</f>
        <v>1</v>
      </c>
      <c r="M14" s="125"/>
      <c r="N14" s="142"/>
      <c r="O14" s="141">
        <f t="shared" ref="O14" si="36">O13*POWER(2,2)+P13*POWER(2,1)+Q13*POWER(2,0)</f>
        <v>4</v>
      </c>
      <c r="P14" s="125"/>
      <c r="Q14" s="142"/>
      <c r="R14" s="141">
        <f t="shared" ref="R14" si="37">R13*POWER(2,2)+S13*POWER(2,1)+T13*POWER(2,0)</f>
        <v>1</v>
      </c>
      <c r="S14" s="125"/>
      <c r="T14" s="142"/>
      <c r="U14" s="141">
        <f t="shared" ref="U14" si="38">U13*POWER(2,2)+V13*POWER(2,1)+W13*POWER(2,0)</f>
        <v>2</v>
      </c>
      <c r="V14" s="125"/>
      <c r="W14" s="142"/>
      <c r="X14" s="141">
        <f t="shared" ref="X14" si="39">X13*POWER(2,2)+Y13*POWER(2,1)+Z13*POWER(2,0)</f>
        <v>5</v>
      </c>
      <c r="Y14" s="125"/>
      <c r="Z14" s="142"/>
      <c r="AA14" s="30"/>
      <c r="AB14" s="30"/>
      <c r="AC14" s="10" t="str">
        <f>_xlfn.CONCAT(C14:N14)</f>
        <v>0701</v>
      </c>
      <c r="AD14" s="10" t="str">
        <f>_xlfn.CONCAT(O14:Z14)</f>
        <v>4125</v>
      </c>
      <c r="AE14" s="10" t="str">
        <f>_xlfn.CONCAT(AC14,",",AD14)</f>
        <v>0701,4125</v>
      </c>
    </row>
  </sheetData>
  <mergeCells count="60">
    <mergeCell ref="A1:AE2"/>
    <mergeCell ref="F9:H9"/>
    <mergeCell ref="C9:E9"/>
    <mergeCell ref="C14:E14"/>
    <mergeCell ref="O14:Q14"/>
    <mergeCell ref="R14:T14"/>
    <mergeCell ref="U14:W14"/>
    <mergeCell ref="X14:Z14"/>
    <mergeCell ref="F14:H14"/>
    <mergeCell ref="AC4:AE4"/>
    <mergeCell ref="AC5:AC6"/>
    <mergeCell ref="AD5:AD6"/>
    <mergeCell ref="AE5:AE6"/>
    <mergeCell ref="G4:J4"/>
    <mergeCell ref="G5:J5"/>
    <mergeCell ref="O4:R4"/>
    <mergeCell ref="O5:R5"/>
    <mergeCell ref="O6:R6"/>
    <mergeCell ref="K4:N4"/>
    <mergeCell ref="K5:N5"/>
    <mergeCell ref="K6:N6"/>
    <mergeCell ref="G6:J6"/>
    <mergeCell ref="AC10:AC11"/>
    <mergeCell ref="AD10:AD11"/>
    <mergeCell ref="AE10:AE11"/>
    <mergeCell ref="A5:A8"/>
    <mergeCell ref="C5:F5"/>
    <mergeCell ref="C6:F6"/>
    <mergeCell ref="C10:F10"/>
    <mergeCell ref="C11:F11"/>
    <mergeCell ref="A10:A14"/>
    <mergeCell ref="L14:N14"/>
    <mergeCell ref="I14:K14"/>
    <mergeCell ref="G11:J11"/>
    <mergeCell ref="K11:N11"/>
    <mergeCell ref="L9:N9"/>
    <mergeCell ref="I9:K9"/>
    <mergeCell ref="A3:N3"/>
    <mergeCell ref="O3:AB3"/>
    <mergeCell ref="O9:Q9"/>
    <mergeCell ref="R9:T9"/>
    <mergeCell ref="S10:V10"/>
    <mergeCell ref="S6:V6"/>
    <mergeCell ref="S5:V5"/>
    <mergeCell ref="S4:V4"/>
    <mergeCell ref="W4:Z4"/>
    <mergeCell ref="W5:Z5"/>
    <mergeCell ref="W6:Z6"/>
    <mergeCell ref="A4:B4"/>
    <mergeCell ref="C4:F4"/>
    <mergeCell ref="W10:Z10"/>
    <mergeCell ref="W11:Z11"/>
    <mergeCell ref="U9:W9"/>
    <mergeCell ref="X9:Z9"/>
    <mergeCell ref="C7:F7"/>
    <mergeCell ref="G10:J10"/>
    <mergeCell ref="K10:N10"/>
    <mergeCell ref="O10:R10"/>
    <mergeCell ref="O11:R11"/>
    <mergeCell ref="S11:V1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A4736-7BD6-45C9-8A40-66099FAA2BB7}">
  <dimension ref="A1:AB17"/>
  <sheetViews>
    <sheetView workbookViewId="0">
      <selection activeCell="Q29" sqref="Q29"/>
    </sheetView>
  </sheetViews>
  <sheetFormatPr baseColWidth="10" defaultRowHeight="15" x14ac:dyDescent="0.25"/>
  <cols>
    <col min="1" max="1" width="2.140625" bestFit="1" customWidth="1"/>
    <col min="2" max="2" width="3.85546875" bestFit="1" customWidth="1"/>
    <col min="3" max="3" width="16.7109375" customWidth="1"/>
    <col min="4" max="5" width="3" bestFit="1" customWidth="1"/>
    <col min="6" max="11" width="2" bestFit="1" customWidth="1"/>
    <col min="12" max="15" width="3" bestFit="1" customWidth="1"/>
    <col min="16" max="27" width="6" bestFit="1" customWidth="1"/>
    <col min="28" max="28" width="30.140625" customWidth="1"/>
  </cols>
  <sheetData>
    <row r="1" spans="1:28" x14ac:dyDescent="0.25">
      <c r="A1" s="199" t="s">
        <v>45</v>
      </c>
      <c r="B1" s="199"/>
      <c r="C1" s="199"/>
      <c r="D1" s="199"/>
      <c r="E1" s="199"/>
      <c r="F1" s="199"/>
      <c r="G1" s="199"/>
      <c r="H1" s="199"/>
      <c r="I1" s="199"/>
      <c r="J1" s="199"/>
      <c r="K1" s="199"/>
      <c r="L1" s="199"/>
      <c r="M1" s="199"/>
      <c r="N1" s="199"/>
      <c r="O1" s="199"/>
      <c r="P1" s="199"/>
      <c r="Q1" s="199"/>
      <c r="R1" s="199"/>
      <c r="S1" s="199"/>
      <c r="T1" s="199"/>
      <c r="U1" s="199"/>
      <c r="V1" s="199"/>
      <c r="W1" s="199"/>
      <c r="X1" s="199"/>
      <c r="Y1" s="199"/>
      <c r="Z1" s="199"/>
      <c r="AA1" s="199"/>
      <c r="AB1" s="199"/>
    </row>
    <row r="2" spans="1:28" x14ac:dyDescent="0.25">
      <c r="A2" s="199"/>
      <c r="B2" s="199"/>
      <c r="C2" s="199"/>
      <c r="D2" s="199"/>
      <c r="E2" s="199"/>
      <c r="F2" s="199"/>
      <c r="G2" s="199"/>
      <c r="H2" s="199"/>
      <c r="I2" s="199"/>
      <c r="J2" s="199"/>
      <c r="K2" s="199"/>
      <c r="L2" s="199"/>
      <c r="M2" s="199"/>
      <c r="N2" s="199"/>
      <c r="O2" s="199"/>
      <c r="P2" s="199"/>
      <c r="Q2" s="199"/>
      <c r="R2" s="199"/>
      <c r="S2" s="199"/>
      <c r="T2" s="199"/>
      <c r="U2" s="199"/>
      <c r="V2" s="199"/>
      <c r="W2" s="199"/>
      <c r="X2" s="199"/>
      <c r="Y2" s="199"/>
      <c r="Z2" s="199"/>
      <c r="AA2" s="199"/>
      <c r="AB2" s="199"/>
    </row>
    <row r="3" spans="1:28" ht="34.5" customHeight="1" x14ac:dyDescent="0.25">
      <c r="A3" s="199"/>
      <c r="B3" s="199"/>
      <c r="C3" s="199"/>
      <c r="D3" s="199"/>
      <c r="E3" s="199"/>
      <c r="F3" s="199"/>
      <c r="G3" s="199"/>
      <c r="H3" s="199"/>
      <c r="I3" s="199"/>
      <c r="J3" s="199"/>
      <c r="K3" s="199"/>
      <c r="L3" s="199"/>
      <c r="M3" s="199"/>
      <c r="N3" s="199"/>
      <c r="O3" s="199"/>
      <c r="P3" s="199"/>
      <c r="Q3" s="199"/>
      <c r="R3" s="199"/>
      <c r="S3" s="199"/>
      <c r="T3" s="199"/>
      <c r="U3" s="199"/>
      <c r="V3" s="199"/>
      <c r="W3" s="199"/>
      <c r="X3" s="199"/>
      <c r="Y3" s="199"/>
      <c r="Z3" s="199"/>
      <c r="AA3" s="199"/>
      <c r="AB3" s="199"/>
    </row>
    <row r="4" spans="1:28" x14ac:dyDescent="0.25">
      <c r="A4" s="103" t="s">
        <v>28</v>
      </c>
      <c r="B4" s="104"/>
      <c r="C4" s="105"/>
      <c r="D4" s="159" t="s">
        <v>27</v>
      </c>
      <c r="E4" s="160"/>
      <c r="F4" s="160"/>
      <c r="G4" s="160"/>
      <c r="H4" s="160"/>
      <c r="I4" s="160"/>
      <c r="J4" s="160"/>
      <c r="K4" s="160"/>
      <c r="L4" s="160"/>
      <c r="M4" s="160"/>
      <c r="N4" s="160"/>
      <c r="O4" s="161"/>
      <c r="P4" s="165" t="s">
        <v>1</v>
      </c>
      <c r="Q4" s="166"/>
      <c r="R4" s="166"/>
      <c r="S4" s="166"/>
      <c r="T4" s="166"/>
      <c r="U4" s="166"/>
      <c r="V4" s="166"/>
      <c r="W4" s="166"/>
      <c r="X4" s="166"/>
      <c r="Y4" s="166"/>
      <c r="Z4" s="166"/>
      <c r="AA4" s="167"/>
      <c r="AB4" s="100" t="s">
        <v>26</v>
      </c>
    </row>
    <row r="5" spans="1:28" x14ac:dyDescent="0.25">
      <c r="A5" s="106"/>
      <c r="B5" s="107"/>
      <c r="C5" s="108"/>
      <c r="D5" s="162" t="s">
        <v>25</v>
      </c>
      <c r="E5" s="163"/>
      <c r="F5" s="163"/>
      <c r="G5" s="163"/>
      <c r="H5" s="163"/>
      <c r="I5" s="163"/>
      <c r="J5" s="163"/>
      <c r="K5" s="163"/>
      <c r="L5" s="163"/>
      <c r="M5" s="163"/>
      <c r="N5" s="163"/>
      <c r="O5" s="164"/>
      <c r="P5" s="168" t="s">
        <v>24</v>
      </c>
      <c r="Q5" s="169"/>
      <c r="R5" s="169"/>
      <c r="S5" s="169"/>
      <c r="T5" s="169"/>
      <c r="U5" s="169"/>
      <c r="V5" s="169"/>
      <c r="W5" s="169"/>
      <c r="X5" s="169"/>
      <c r="Y5" s="169"/>
      <c r="Z5" s="169"/>
      <c r="AA5" s="170"/>
      <c r="AB5" s="101"/>
    </row>
    <row r="6" spans="1:28" x14ac:dyDescent="0.25">
      <c r="A6" s="78"/>
      <c r="B6" s="78" t="s">
        <v>23</v>
      </c>
      <c r="C6" s="78" t="s">
        <v>22</v>
      </c>
      <c r="D6" s="98">
        <v>11</v>
      </c>
      <c r="E6" s="98">
        <v>10</v>
      </c>
      <c r="F6" s="98">
        <v>9</v>
      </c>
      <c r="G6" s="98">
        <v>8</v>
      </c>
      <c r="H6" s="98">
        <v>7</v>
      </c>
      <c r="I6" s="98">
        <v>6</v>
      </c>
      <c r="J6" s="98">
        <v>5</v>
      </c>
      <c r="K6" s="98">
        <v>4</v>
      </c>
      <c r="L6" s="98">
        <v>3</v>
      </c>
      <c r="M6" s="98">
        <v>2</v>
      </c>
      <c r="N6" s="98">
        <v>1</v>
      </c>
      <c r="O6" s="98">
        <v>0</v>
      </c>
      <c r="P6" s="98">
        <v>1</v>
      </c>
      <c r="Q6" s="98">
        <v>2</v>
      </c>
      <c r="R6" s="98">
        <v>3</v>
      </c>
      <c r="S6" s="98">
        <v>4</v>
      </c>
      <c r="T6" s="98">
        <v>5</v>
      </c>
      <c r="U6" s="98">
        <v>6</v>
      </c>
      <c r="V6" s="98">
        <v>7</v>
      </c>
      <c r="W6" s="98">
        <v>8</v>
      </c>
      <c r="X6" s="98">
        <v>9</v>
      </c>
      <c r="Y6" s="98">
        <v>10</v>
      </c>
      <c r="Z6" s="98">
        <v>11</v>
      </c>
      <c r="AA6" s="98">
        <v>12</v>
      </c>
      <c r="AB6" s="101"/>
    </row>
    <row r="7" spans="1:28" x14ac:dyDescent="0.25">
      <c r="A7" s="79"/>
      <c r="B7" s="79"/>
      <c r="C7" s="7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99"/>
      <c r="T7" s="99"/>
      <c r="U7" s="99"/>
      <c r="V7" s="99"/>
      <c r="W7" s="99"/>
      <c r="X7" s="99"/>
      <c r="Y7" s="99"/>
      <c r="Z7" s="99"/>
      <c r="AA7" s="99"/>
      <c r="AB7" s="102"/>
    </row>
    <row r="8" spans="1:28" x14ac:dyDescent="0.25">
      <c r="A8" s="84" t="s">
        <v>3</v>
      </c>
      <c r="B8" s="84">
        <v>14</v>
      </c>
      <c r="C8" s="84">
        <v>584</v>
      </c>
      <c r="D8" s="37">
        <f t="shared" ref="D8:O8" si="0">INT($B$8/POWER(2,D6))</f>
        <v>0</v>
      </c>
      <c r="E8" s="37">
        <f t="shared" si="0"/>
        <v>0</v>
      </c>
      <c r="F8" s="12">
        <f t="shared" si="0"/>
        <v>0</v>
      </c>
      <c r="G8" s="12">
        <f t="shared" si="0"/>
        <v>0</v>
      </c>
      <c r="H8" s="12">
        <f t="shared" si="0"/>
        <v>0</v>
      </c>
      <c r="I8" s="12">
        <f t="shared" si="0"/>
        <v>0</v>
      </c>
      <c r="J8" s="12">
        <f t="shared" si="0"/>
        <v>0</v>
      </c>
      <c r="K8" s="12">
        <f t="shared" si="0"/>
        <v>0</v>
      </c>
      <c r="L8" s="12">
        <f t="shared" si="0"/>
        <v>1</v>
      </c>
      <c r="M8" s="12">
        <f t="shared" si="0"/>
        <v>3</v>
      </c>
      <c r="N8" s="12">
        <f t="shared" si="0"/>
        <v>7</v>
      </c>
      <c r="O8" s="12">
        <f t="shared" si="0"/>
        <v>14</v>
      </c>
      <c r="P8" s="12">
        <f>(C8/POWER(10,LEN(C8)))*2</f>
        <v>1.1679999999999999</v>
      </c>
      <c r="Q8" s="12">
        <f t="shared" ref="Q8:X8" si="1">MOD(P8,1)*2</f>
        <v>0.33599999999999985</v>
      </c>
      <c r="R8" s="12">
        <f t="shared" si="1"/>
        <v>0.67199999999999971</v>
      </c>
      <c r="S8" s="12">
        <f t="shared" si="1"/>
        <v>1.3439999999999994</v>
      </c>
      <c r="T8" s="12">
        <f t="shared" si="1"/>
        <v>0.68799999999999883</v>
      </c>
      <c r="U8" s="12">
        <f t="shared" si="1"/>
        <v>1.3759999999999977</v>
      </c>
      <c r="V8" s="12">
        <f t="shared" si="1"/>
        <v>0.75199999999999534</v>
      </c>
      <c r="W8" s="12">
        <f t="shared" si="1"/>
        <v>1.5039999999999907</v>
      </c>
      <c r="X8" s="12">
        <f t="shared" si="1"/>
        <v>1.0079999999999814</v>
      </c>
      <c r="Y8" s="12">
        <f>MOD(X8,1)*2</f>
        <v>1.5999999999962711E-2</v>
      </c>
      <c r="Z8" s="12">
        <f t="shared" ref="Z8:AA8" si="2">MOD(Y8,1)*2</f>
        <v>3.1999999999925421E-2</v>
      </c>
      <c r="AA8" s="12">
        <f t="shared" si="2"/>
        <v>6.3999999999850843E-2</v>
      </c>
      <c r="AB8" s="84" t="str">
        <f>_xlfn.CONCAT(E9:O9,",",P9:Y9)</f>
        <v>00000001110,1001010110</v>
      </c>
    </row>
    <row r="9" spans="1:28" x14ac:dyDescent="0.25">
      <c r="A9" s="156"/>
      <c r="B9" s="85"/>
      <c r="C9" s="85"/>
      <c r="D9" s="11">
        <f t="shared" ref="D9:O9" si="3">MOD(D8,2)</f>
        <v>0</v>
      </c>
      <c r="E9" s="11">
        <f t="shared" si="3"/>
        <v>0</v>
      </c>
      <c r="F9" s="11">
        <f t="shared" si="3"/>
        <v>0</v>
      </c>
      <c r="G9" s="11">
        <f t="shared" si="3"/>
        <v>0</v>
      </c>
      <c r="H9" s="11">
        <f t="shared" si="3"/>
        <v>0</v>
      </c>
      <c r="I9" s="11">
        <f t="shared" si="3"/>
        <v>0</v>
      </c>
      <c r="J9" s="11">
        <f t="shared" si="3"/>
        <v>0</v>
      </c>
      <c r="K9" s="11">
        <f t="shared" si="3"/>
        <v>0</v>
      </c>
      <c r="L9" s="11">
        <f t="shared" si="3"/>
        <v>1</v>
      </c>
      <c r="M9" s="11">
        <f t="shared" si="3"/>
        <v>1</v>
      </c>
      <c r="N9" s="11">
        <f t="shared" si="3"/>
        <v>1</v>
      </c>
      <c r="O9" s="11">
        <f t="shared" si="3"/>
        <v>0</v>
      </c>
      <c r="P9" s="11">
        <f t="shared" ref="P9:AA9" si="4">TRUNC(P8,0)</f>
        <v>1</v>
      </c>
      <c r="Q9" s="11">
        <f t="shared" si="4"/>
        <v>0</v>
      </c>
      <c r="R9" s="11">
        <f t="shared" si="4"/>
        <v>0</v>
      </c>
      <c r="S9" s="11">
        <f t="shared" si="4"/>
        <v>1</v>
      </c>
      <c r="T9" s="11">
        <f t="shared" si="4"/>
        <v>0</v>
      </c>
      <c r="U9" s="11">
        <f t="shared" si="4"/>
        <v>1</v>
      </c>
      <c r="V9" s="11">
        <f t="shared" si="4"/>
        <v>0</v>
      </c>
      <c r="W9" s="11">
        <f t="shared" si="4"/>
        <v>1</v>
      </c>
      <c r="X9" s="11">
        <f t="shared" si="4"/>
        <v>1</v>
      </c>
      <c r="Y9" s="11">
        <f t="shared" si="4"/>
        <v>0</v>
      </c>
      <c r="Z9" s="11">
        <f t="shared" si="4"/>
        <v>0</v>
      </c>
      <c r="AA9" s="11">
        <f t="shared" si="4"/>
        <v>0</v>
      </c>
      <c r="AB9" s="85"/>
    </row>
    <row r="10" spans="1:28" x14ac:dyDescent="0.25">
      <c r="A10" s="156"/>
      <c r="B10" s="157" t="s">
        <v>34</v>
      </c>
      <c r="C10" s="158"/>
      <c r="D10" s="141">
        <f>D9*POWER(2,3)+E9*POWER(2,2)+F9*POWER(2,1)+G9*POWER(2,0)</f>
        <v>0</v>
      </c>
      <c r="E10" s="125"/>
      <c r="F10" s="125"/>
      <c r="G10" s="126"/>
      <c r="H10" s="141">
        <f>H9*POWER(2,3)+I9*POWER(2,2)+J9*POWER(2,1)+K9*POWER(2,0)</f>
        <v>0</v>
      </c>
      <c r="I10" s="125"/>
      <c r="J10" s="125"/>
      <c r="K10" s="126"/>
      <c r="L10" s="141">
        <f>L9*POWER(2,3)+M9*POWER(2,2)+N9*POWER(2,1)+O9*POWER(2,0)</f>
        <v>14</v>
      </c>
      <c r="M10" s="125"/>
      <c r="N10" s="125"/>
      <c r="O10" s="126"/>
      <c r="P10" s="141">
        <f>P9*POWER(2,3)+Q9*POWER(2,2)+R9*POWER(2,1)+S9*POWER(2,0)</f>
        <v>9</v>
      </c>
      <c r="Q10" s="125"/>
      <c r="R10" s="125"/>
      <c r="S10" s="126"/>
      <c r="T10" s="141">
        <f>T9*POWER(2,3)+U9*POWER(2,2)+V9*POWER(2,1)+W9*POWER(2,0)</f>
        <v>5</v>
      </c>
      <c r="U10" s="125"/>
      <c r="V10" s="125"/>
      <c r="W10" s="126"/>
      <c r="X10" s="141">
        <f>X9*POWER(2,3)+Y9*POWER(2,2)+Z9*POWER(2,1)+AA9*POWER(2,0)</f>
        <v>8</v>
      </c>
      <c r="Y10" s="125"/>
      <c r="Z10" s="125"/>
      <c r="AA10" s="126"/>
      <c r="AB10" s="149" t="str">
        <f>_xlfn.CONCAT(D11:O11,",",P11:AA11)</f>
        <v>00E,958</v>
      </c>
    </row>
    <row r="11" spans="1:28" x14ac:dyDescent="0.25">
      <c r="A11" s="156"/>
      <c r="B11" s="157" t="s">
        <v>16</v>
      </c>
      <c r="C11" s="158"/>
      <c r="D11" s="141">
        <f>IF($D$10=10,"A",IF($D$10=11,"B",IF($D$10=12,"C",IF($D$10=13,"D",IF($D$10=14,"E",IF($D$10=15,"F",$D$10))))))</f>
        <v>0</v>
      </c>
      <c r="E11" s="125"/>
      <c r="F11" s="125"/>
      <c r="G11" s="126"/>
      <c r="H11" s="141">
        <f>IF($H$10=10,"A",IF($H$10=11,"B",IF($H$10=12,"C",IF($H$10=13,"D",IF($H$10=14,"E",IF($H$10=15,"F",$H$10))))))</f>
        <v>0</v>
      </c>
      <c r="I11" s="125"/>
      <c r="J11" s="125"/>
      <c r="K11" s="126"/>
      <c r="L11" s="141" t="str">
        <f>IF($L$10=10,"A",IF($L$10=11,"B",IF($L$10=12,"C",IF($L$10=13,"D",IF($L$10=14,"E",IF($L$10=15,"F",$L$10))))))</f>
        <v>E</v>
      </c>
      <c r="M11" s="125"/>
      <c r="N11" s="125"/>
      <c r="O11" s="126"/>
      <c r="P11" s="141">
        <f>IF($P$10=10,"A",IF($P$10=11,"B",IF($P$10=12,"C",IF($P$10=13,"D",IF($P$10=14,"E",IF($P$10=15,"F",$P$10))))))</f>
        <v>9</v>
      </c>
      <c r="Q11" s="125"/>
      <c r="R11" s="125"/>
      <c r="S11" s="126"/>
      <c r="T11" s="141">
        <f>IF($T$10=10,"A",IF($T$10=11,"B",IF($T$10=12,"C",IF($T$10=13,"D",IF($T$10=14,"E",IF($T$10=15,"F",$T$10))))))</f>
        <v>5</v>
      </c>
      <c r="U11" s="125"/>
      <c r="V11" s="125"/>
      <c r="W11" s="126"/>
      <c r="X11" s="141">
        <f>IF($X$10=10,"A",IF($X$10=11,"B",IF($X$10=12,"C",IF($X$10=13,"D",IF($X$10=14,"E",IF($X$10=15,"F",$X$10))))))</f>
        <v>8</v>
      </c>
      <c r="Y11" s="125"/>
      <c r="Z11" s="125"/>
      <c r="AA11" s="126"/>
      <c r="AB11" s="149"/>
    </row>
    <row r="12" spans="1:28" x14ac:dyDescent="0.25">
      <c r="A12" s="85"/>
      <c r="B12" s="157" t="s">
        <v>35</v>
      </c>
      <c r="C12" s="158"/>
      <c r="D12" s="150">
        <f>D9*POWER(2,2)+E9*POWER(2,1)+F9*POWER(2,0)</f>
        <v>0</v>
      </c>
      <c r="E12" s="151"/>
      <c r="F12" s="152"/>
      <c r="G12" s="150">
        <f>G9*POWER(2,2)+H9*POWER(2,1)+I9*POWER(2,0)</f>
        <v>0</v>
      </c>
      <c r="H12" s="151"/>
      <c r="I12" s="152"/>
      <c r="J12" s="150">
        <f>J9*POWER(2,2)+K9*POWER(2,1)+L9*POWER(2,0)</f>
        <v>1</v>
      </c>
      <c r="K12" s="151"/>
      <c r="L12" s="152"/>
      <c r="M12" s="150">
        <f t="shared" ref="M12" si="5">M9*POWER(2,2)+N9*POWER(2,1)+O9*POWER(2,0)</f>
        <v>6</v>
      </c>
      <c r="N12" s="151"/>
      <c r="O12" s="152"/>
      <c r="P12" s="150">
        <f t="shared" ref="P12" si="6">P9*POWER(2,2)+Q9*POWER(2,1)+R9*POWER(2,0)</f>
        <v>4</v>
      </c>
      <c r="Q12" s="151"/>
      <c r="R12" s="152"/>
      <c r="S12" s="150">
        <f t="shared" ref="S12" si="7">S9*POWER(2,2)+T9*POWER(2,1)+U9*POWER(2,0)</f>
        <v>5</v>
      </c>
      <c r="T12" s="151"/>
      <c r="U12" s="152"/>
      <c r="V12" s="150">
        <f t="shared" ref="V12" si="8">V9*POWER(2,2)+W9*POWER(2,1)+X9*POWER(2,0)</f>
        <v>3</v>
      </c>
      <c r="W12" s="151"/>
      <c r="X12" s="152"/>
      <c r="Y12" s="150">
        <f t="shared" ref="Y12" si="9">Y9*POWER(2,2)+Z9*POWER(2,1)+AA9*POWER(2,0)</f>
        <v>0</v>
      </c>
      <c r="Z12" s="151"/>
      <c r="AA12" s="152"/>
      <c r="AB12" s="36" t="str">
        <f>_xlfn.CONCAT(D12:O12,",",P12:AA12)</f>
        <v>0016,4530</v>
      </c>
    </row>
    <row r="13" spans="1:28" x14ac:dyDescent="0.25">
      <c r="A13" s="86" t="s">
        <v>4</v>
      </c>
      <c r="B13" s="86">
        <v>79</v>
      </c>
      <c r="C13" s="86">
        <v>762</v>
      </c>
      <c r="D13" s="12">
        <f t="shared" ref="D13:O13" si="10">INT($B$13/POWER(2,D6))</f>
        <v>0</v>
      </c>
      <c r="E13" s="12">
        <f t="shared" si="10"/>
        <v>0</v>
      </c>
      <c r="F13" s="12">
        <f t="shared" si="10"/>
        <v>0</v>
      </c>
      <c r="G13" s="12">
        <f t="shared" si="10"/>
        <v>0</v>
      </c>
      <c r="H13" s="12">
        <f t="shared" si="10"/>
        <v>0</v>
      </c>
      <c r="I13" s="12">
        <f t="shared" si="10"/>
        <v>1</v>
      </c>
      <c r="J13" s="12">
        <f t="shared" si="10"/>
        <v>2</v>
      </c>
      <c r="K13" s="12">
        <f t="shared" si="10"/>
        <v>4</v>
      </c>
      <c r="L13" s="12">
        <f t="shared" si="10"/>
        <v>9</v>
      </c>
      <c r="M13" s="12">
        <f t="shared" si="10"/>
        <v>19</v>
      </c>
      <c r="N13" s="12">
        <f t="shared" si="10"/>
        <v>39</v>
      </c>
      <c r="O13" s="12">
        <f t="shared" si="10"/>
        <v>79</v>
      </c>
      <c r="P13" s="12">
        <f>(C13/POWER(10,LEN(C13)))*2</f>
        <v>1.524</v>
      </c>
      <c r="Q13" s="12">
        <f t="shared" ref="Q13:X13" si="11">MOD(P13,1)*2</f>
        <v>1.048</v>
      </c>
      <c r="R13" s="12">
        <f t="shared" si="11"/>
        <v>9.6000000000000085E-2</v>
      </c>
      <c r="S13" s="12">
        <f t="shared" si="11"/>
        <v>0.19200000000000017</v>
      </c>
      <c r="T13" s="12">
        <f t="shared" si="11"/>
        <v>0.38400000000000034</v>
      </c>
      <c r="U13" s="12">
        <f t="shared" si="11"/>
        <v>0.76800000000000068</v>
      </c>
      <c r="V13" s="12">
        <f t="shared" si="11"/>
        <v>1.5360000000000014</v>
      </c>
      <c r="W13" s="12">
        <f t="shared" si="11"/>
        <v>1.0720000000000027</v>
      </c>
      <c r="X13" s="12">
        <f t="shared" si="11"/>
        <v>0.14400000000000546</v>
      </c>
      <c r="Y13" s="12">
        <f>MOD(X13,1)*2</f>
        <v>0.28800000000001091</v>
      </c>
      <c r="Z13" s="12">
        <f t="shared" ref="Z13:AA13" si="12">MOD(Y13,1)*2</f>
        <v>0.57600000000002183</v>
      </c>
      <c r="AA13" s="12">
        <f t="shared" si="12"/>
        <v>1.1520000000000437</v>
      </c>
      <c r="AB13" s="86" t="str">
        <f>_xlfn.CONCAT(E14:O14,",",P14:Y14)</f>
        <v>00001001111,1100001100</v>
      </c>
    </row>
    <row r="14" spans="1:28" x14ac:dyDescent="0.25">
      <c r="A14" s="153"/>
      <c r="B14" s="87"/>
      <c r="C14" s="87"/>
      <c r="D14" s="11">
        <f t="shared" ref="D14:O14" si="13">MOD(D13,2)</f>
        <v>0</v>
      </c>
      <c r="E14" s="11">
        <f t="shared" si="13"/>
        <v>0</v>
      </c>
      <c r="F14" s="11">
        <f t="shared" si="13"/>
        <v>0</v>
      </c>
      <c r="G14" s="11">
        <f t="shared" si="13"/>
        <v>0</v>
      </c>
      <c r="H14" s="11">
        <f t="shared" si="13"/>
        <v>0</v>
      </c>
      <c r="I14" s="11">
        <f t="shared" si="13"/>
        <v>1</v>
      </c>
      <c r="J14" s="11">
        <f t="shared" si="13"/>
        <v>0</v>
      </c>
      <c r="K14" s="11">
        <f t="shared" si="13"/>
        <v>0</v>
      </c>
      <c r="L14" s="11">
        <f t="shared" si="13"/>
        <v>1</v>
      </c>
      <c r="M14" s="11">
        <f t="shared" si="13"/>
        <v>1</v>
      </c>
      <c r="N14" s="11">
        <f t="shared" si="13"/>
        <v>1</v>
      </c>
      <c r="O14" s="11">
        <f t="shared" si="13"/>
        <v>1</v>
      </c>
      <c r="P14" s="11">
        <f t="shared" ref="P14:AA14" si="14">TRUNC(P13,0)</f>
        <v>1</v>
      </c>
      <c r="Q14" s="11">
        <f t="shared" si="14"/>
        <v>1</v>
      </c>
      <c r="R14" s="11">
        <f t="shared" si="14"/>
        <v>0</v>
      </c>
      <c r="S14" s="11">
        <f t="shared" si="14"/>
        <v>0</v>
      </c>
      <c r="T14" s="11">
        <f t="shared" si="14"/>
        <v>0</v>
      </c>
      <c r="U14" s="11">
        <f t="shared" si="14"/>
        <v>0</v>
      </c>
      <c r="V14" s="11">
        <f t="shared" si="14"/>
        <v>1</v>
      </c>
      <c r="W14" s="11">
        <f t="shared" si="14"/>
        <v>1</v>
      </c>
      <c r="X14" s="11">
        <f t="shared" si="14"/>
        <v>0</v>
      </c>
      <c r="Y14" s="11">
        <f t="shared" si="14"/>
        <v>0</v>
      </c>
      <c r="Z14" s="11">
        <f t="shared" si="14"/>
        <v>0</v>
      </c>
      <c r="AA14" s="11">
        <f t="shared" si="14"/>
        <v>1</v>
      </c>
      <c r="AB14" s="87"/>
    </row>
    <row r="15" spans="1:28" x14ac:dyDescent="0.25">
      <c r="A15" s="153"/>
      <c r="B15" s="154" t="s">
        <v>34</v>
      </c>
      <c r="C15" s="155"/>
      <c r="D15" s="150">
        <f>D14*POWER(2,3)+E14*POWER(2,2)+F14*POWER(2,1)+G14*POWER(2,0)</f>
        <v>0</v>
      </c>
      <c r="E15" s="151"/>
      <c r="F15" s="151"/>
      <c r="G15" s="152"/>
      <c r="H15" s="150">
        <f t="shared" ref="H15:X15" si="15">H14*POWER(2,3)+I14*POWER(2,2)+J14*POWER(2,1)+K14*POWER(2,0)</f>
        <v>4</v>
      </c>
      <c r="I15" s="151"/>
      <c r="J15" s="151"/>
      <c r="K15" s="152"/>
      <c r="L15" s="150">
        <f t="shared" si="15"/>
        <v>15</v>
      </c>
      <c r="M15" s="151"/>
      <c r="N15" s="151"/>
      <c r="O15" s="152"/>
      <c r="P15" s="150">
        <f t="shared" si="15"/>
        <v>12</v>
      </c>
      <c r="Q15" s="151"/>
      <c r="R15" s="151"/>
      <c r="S15" s="152"/>
      <c r="T15" s="150">
        <f t="shared" si="15"/>
        <v>3</v>
      </c>
      <c r="U15" s="151"/>
      <c r="V15" s="151"/>
      <c r="W15" s="152"/>
      <c r="X15" s="150">
        <f t="shared" si="15"/>
        <v>1</v>
      </c>
      <c r="Y15" s="151"/>
      <c r="Z15" s="151"/>
      <c r="AA15" s="152"/>
      <c r="AB15" s="74" t="str">
        <f>_xlfn.CONCAT(D16:O16,",",P16:AA16)</f>
        <v>04F,C31</v>
      </c>
    </row>
    <row r="16" spans="1:28" x14ac:dyDescent="0.25">
      <c r="A16" s="153"/>
      <c r="B16" s="154" t="s">
        <v>16</v>
      </c>
      <c r="C16" s="155"/>
      <c r="D16" s="146">
        <f>IF($D$15=10,"A",IF($D$15=11,"B",IF($D$15=12,"C",IF($D$15=13,"D",IF($D$15=14,"E",IF($D$15=15,"F",$D$15))))))</f>
        <v>0</v>
      </c>
      <c r="E16" s="147"/>
      <c r="F16" s="147"/>
      <c r="G16" s="148"/>
      <c r="H16" s="146">
        <f>IF($H$15=10,"A",IF($H$15=11,"B",IF($H$15=12,"C",IF($H$15=13,"D",IF($H$15=14,"E",IF($H$15=15,"F",$H$15))))))</f>
        <v>4</v>
      </c>
      <c r="I16" s="147"/>
      <c r="J16" s="147"/>
      <c r="K16" s="148"/>
      <c r="L16" s="146" t="str">
        <f>IF($L$15=10,"A",IF($L$15=11,"B",IF($L$15=12,"C",IF($L$15=13,"D",IF($L$15=14,"E",IF($L$15=15,"F",$L$15))))))</f>
        <v>F</v>
      </c>
      <c r="M16" s="147"/>
      <c r="N16" s="147"/>
      <c r="O16" s="148"/>
      <c r="P16" s="146" t="str">
        <f>IF($P$15=10,"A",IF($P$15=11,"B",IF($P$15=12,"C",IF($P$15=13,"D",IF($P$15=14,"E",IF($P$15=15,"F",$P$15))))))</f>
        <v>C</v>
      </c>
      <c r="Q16" s="147"/>
      <c r="R16" s="147"/>
      <c r="S16" s="148"/>
      <c r="T16" s="146">
        <f>IF($T$15=10,"A",IF($T$15=11,"B",IF($T$15=12,"C",IF($T$15=13,"D",IF($T$15=14,"E",IF($T$15=15,"F",$T$15))))))</f>
        <v>3</v>
      </c>
      <c r="U16" s="147"/>
      <c r="V16" s="147"/>
      <c r="W16" s="148"/>
      <c r="X16" s="146">
        <f>IF($X$15=10,"A",IF($X$15=11,"B",IF($X$15=12,"C",IF($X$15=13,"D",IF($X$15=14,"E",IF($X$15=15,"F",$X$15))))))</f>
        <v>1</v>
      </c>
      <c r="Y16" s="147"/>
      <c r="Z16" s="147"/>
      <c r="AA16" s="148"/>
      <c r="AB16" s="74"/>
    </row>
    <row r="17" spans="1:28" x14ac:dyDescent="0.25">
      <c r="A17" s="87"/>
      <c r="B17" s="154" t="s">
        <v>35</v>
      </c>
      <c r="C17" s="155"/>
      <c r="D17" s="146">
        <f t="shared" ref="D17" si="16">D14*POWER(2,2)+E14*POWER(2,1)+F14*POWER(2,0)</f>
        <v>0</v>
      </c>
      <c r="E17" s="147"/>
      <c r="F17" s="148"/>
      <c r="G17" s="146">
        <f t="shared" ref="G17" si="17">G14*POWER(2,2)+H14*POWER(2,1)+I14*POWER(2,0)</f>
        <v>1</v>
      </c>
      <c r="H17" s="147"/>
      <c r="I17" s="148"/>
      <c r="J17" s="146">
        <f t="shared" ref="J17" si="18">J14*POWER(2,2)+K14*POWER(2,1)+L14*POWER(2,0)</f>
        <v>1</v>
      </c>
      <c r="K17" s="147"/>
      <c r="L17" s="148"/>
      <c r="M17" s="146">
        <f>M14*POWER(2,2)+N14*POWER(2,1)+O14*POWER(2,0)</f>
        <v>7</v>
      </c>
      <c r="N17" s="147"/>
      <c r="O17" s="148"/>
      <c r="P17" s="146">
        <f t="shared" ref="P17" si="19">P14*POWER(2,2)+Q14*POWER(2,1)+R14*POWER(2,0)</f>
        <v>6</v>
      </c>
      <c r="Q17" s="147"/>
      <c r="R17" s="148"/>
      <c r="S17" s="146">
        <f t="shared" ref="S17" si="20">S14*POWER(2,2)+T14*POWER(2,1)+U14*POWER(2,0)</f>
        <v>0</v>
      </c>
      <c r="T17" s="147"/>
      <c r="U17" s="148"/>
      <c r="V17" s="146">
        <f t="shared" ref="V17" si="21">V14*POWER(2,2)+W14*POWER(2,1)+X14*POWER(2,0)</f>
        <v>6</v>
      </c>
      <c r="W17" s="147"/>
      <c r="X17" s="148"/>
      <c r="Y17" s="146">
        <f t="shared" ref="Y17" si="22">Y14*POWER(2,2)+Z14*POWER(2,1)+AA14*POWER(2,0)</f>
        <v>1</v>
      </c>
      <c r="Z17" s="147"/>
      <c r="AA17" s="148"/>
      <c r="AB17" s="28" t="str">
        <f>_xlfn.CONCAT(D17:O17,",",P17:AA17)</f>
        <v>0117,6061</v>
      </c>
    </row>
  </sheetData>
  <mergeCells count="90">
    <mergeCell ref="A1:AB3"/>
    <mergeCell ref="AB4:AB7"/>
    <mergeCell ref="A6:A7"/>
    <mergeCell ref="B6:B7"/>
    <mergeCell ref="C6:C7"/>
    <mergeCell ref="E6:E7"/>
    <mergeCell ref="H6:H7"/>
    <mergeCell ref="I6:I7"/>
    <mergeCell ref="J6:J7"/>
    <mergeCell ref="K6:K7"/>
    <mergeCell ref="A4:C5"/>
    <mergeCell ref="AB8:AB9"/>
    <mergeCell ref="D6:D7"/>
    <mergeCell ref="R6:R7"/>
    <mergeCell ref="S6:S7"/>
    <mergeCell ref="T6:T7"/>
    <mergeCell ref="U6:U7"/>
    <mergeCell ref="V6:V7"/>
    <mergeCell ref="W6:W7"/>
    <mergeCell ref="L6:L7"/>
    <mergeCell ref="M6:M7"/>
    <mergeCell ref="N6:N7"/>
    <mergeCell ref="O6:O7"/>
    <mergeCell ref="P6:P7"/>
    <mergeCell ref="Q6:Q7"/>
    <mergeCell ref="F6:F7"/>
    <mergeCell ref="G6:G7"/>
    <mergeCell ref="D4:O4"/>
    <mergeCell ref="D5:O5"/>
    <mergeCell ref="L11:O11"/>
    <mergeCell ref="P4:AA4"/>
    <mergeCell ref="P5:AA5"/>
    <mergeCell ref="Z6:Z7"/>
    <mergeCell ref="AA6:AA7"/>
    <mergeCell ref="P10:S10"/>
    <mergeCell ref="T10:W10"/>
    <mergeCell ref="X10:AA10"/>
    <mergeCell ref="L10:O10"/>
    <mergeCell ref="H10:K10"/>
    <mergeCell ref="D10:G10"/>
    <mergeCell ref="P11:S11"/>
    <mergeCell ref="X6:X7"/>
    <mergeCell ref="Y6:Y7"/>
    <mergeCell ref="H11:K11"/>
    <mergeCell ref="D11:G11"/>
    <mergeCell ref="A8:A12"/>
    <mergeCell ref="B11:C11"/>
    <mergeCell ref="M12:O12"/>
    <mergeCell ref="J12:L12"/>
    <mergeCell ref="G12:I12"/>
    <mergeCell ref="D12:F12"/>
    <mergeCell ref="B10:C10"/>
    <mergeCell ref="B12:C12"/>
    <mergeCell ref="B8:B9"/>
    <mergeCell ref="C8:C9"/>
    <mergeCell ref="A13:A17"/>
    <mergeCell ref="B15:C15"/>
    <mergeCell ref="B16:C16"/>
    <mergeCell ref="B17:C17"/>
    <mergeCell ref="L15:O15"/>
    <mergeCell ref="H15:K15"/>
    <mergeCell ref="B13:B14"/>
    <mergeCell ref="C13:C14"/>
    <mergeCell ref="D15:G15"/>
    <mergeCell ref="P15:S15"/>
    <mergeCell ref="T15:W15"/>
    <mergeCell ref="X15:AA15"/>
    <mergeCell ref="D16:G16"/>
    <mergeCell ref="H16:K16"/>
    <mergeCell ref="L16:O16"/>
    <mergeCell ref="P16:S16"/>
    <mergeCell ref="T16:W16"/>
    <mergeCell ref="X16:AA16"/>
    <mergeCell ref="J17:L17"/>
    <mergeCell ref="G17:I17"/>
    <mergeCell ref="D17:F17"/>
    <mergeCell ref="P17:R17"/>
    <mergeCell ref="S17:U17"/>
    <mergeCell ref="V17:X17"/>
    <mergeCell ref="Y17:AA17"/>
    <mergeCell ref="AB10:AB11"/>
    <mergeCell ref="AB15:AB16"/>
    <mergeCell ref="M17:O17"/>
    <mergeCell ref="P12:R12"/>
    <mergeCell ref="S12:U12"/>
    <mergeCell ref="V12:X12"/>
    <mergeCell ref="Y12:AA12"/>
    <mergeCell ref="T11:W11"/>
    <mergeCell ref="X11:AA11"/>
    <mergeCell ref="AB13:AB1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47ECF-7836-4EB7-9017-B632F5DF5DEE}">
  <dimension ref="A1:AO7"/>
  <sheetViews>
    <sheetView workbookViewId="0">
      <selection activeCell="AF24" sqref="AF24"/>
    </sheetView>
  </sheetViews>
  <sheetFormatPr baseColWidth="10" defaultColWidth="10.28515625" defaultRowHeight="15" x14ac:dyDescent="0.25"/>
  <cols>
    <col min="1" max="1" width="2.140625" bestFit="1" customWidth="1"/>
    <col min="2" max="2" width="12.5703125" bestFit="1" customWidth="1"/>
    <col min="3" max="17" width="2" bestFit="1" customWidth="1"/>
    <col min="18" max="18" width="3" bestFit="1" customWidth="1"/>
    <col min="19" max="25" width="2" bestFit="1" customWidth="1"/>
    <col min="26" max="26" width="3" bestFit="1" customWidth="1"/>
    <col min="27" max="33" width="2" bestFit="1" customWidth="1"/>
    <col min="34" max="34" width="3" bestFit="1" customWidth="1"/>
    <col min="35" max="38" width="2" bestFit="1" customWidth="1"/>
    <col min="39" max="39" width="25.28515625" bestFit="1" customWidth="1"/>
    <col min="40" max="40" width="23.5703125" bestFit="1" customWidth="1"/>
    <col min="41" max="41" width="38.28515625" bestFit="1" customWidth="1"/>
  </cols>
  <sheetData>
    <row r="1" spans="1:41" x14ac:dyDescent="0.25">
      <c r="A1" s="198" t="s">
        <v>46</v>
      </c>
      <c r="B1" s="198"/>
      <c r="C1" s="198"/>
      <c r="D1" s="198"/>
      <c r="E1" s="198"/>
      <c r="F1" s="198"/>
      <c r="G1" s="198"/>
      <c r="H1" s="198"/>
      <c r="I1" s="198"/>
      <c r="J1" s="198"/>
      <c r="K1" s="198"/>
      <c r="L1" s="198"/>
      <c r="M1" s="198"/>
      <c r="N1" s="198"/>
      <c r="O1" s="198"/>
      <c r="P1" s="198"/>
      <c r="Q1" s="198"/>
      <c r="R1" s="198"/>
      <c r="S1" s="198"/>
      <c r="T1" s="198"/>
      <c r="U1" s="198"/>
      <c r="V1" s="198"/>
      <c r="W1" s="198"/>
      <c r="X1" s="198"/>
      <c r="Y1" s="198"/>
      <c r="Z1" s="198"/>
      <c r="AA1" s="198"/>
      <c r="AB1" s="198"/>
      <c r="AC1" s="198"/>
      <c r="AD1" s="198"/>
      <c r="AE1" s="198"/>
      <c r="AF1" s="198"/>
      <c r="AG1" s="198"/>
      <c r="AH1" s="198"/>
      <c r="AI1" s="198"/>
      <c r="AJ1" s="198"/>
      <c r="AK1" s="198"/>
      <c r="AL1" s="198"/>
      <c r="AM1" s="198"/>
      <c r="AN1" s="198"/>
      <c r="AO1" s="198"/>
    </row>
    <row r="2" spans="1:41" x14ac:dyDescent="0.25">
      <c r="A2" s="198"/>
      <c r="B2" s="198"/>
      <c r="C2" s="198"/>
      <c r="D2" s="198"/>
      <c r="E2" s="198"/>
      <c r="F2" s="198"/>
      <c r="G2" s="198"/>
      <c r="H2" s="198"/>
      <c r="I2" s="198"/>
      <c r="J2" s="198"/>
      <c r="K2" s="198"/>
      <c r="L2" s="198"/>
      <c r="M2" s="198"/>
      <c r="N2" s="198"/>
      <c r="O2" s="198"/>
      <c r="P2" s="198"/>
      <c r="Q2" s="198"/>
      <c r="R2" s="198"/>
      <c r="S2" s="198"/>
      <c r="T2" s="198"/>
      <c r="U2" s="198"/>
      <c r="V2" s="198"/>
      <c r="W2" s="198"/>
      <c r="X2" s="198"/>
      <c r="Y2" s="198"/>
      <c r="Z2" s="198"/>
      <c r="AA2" s="198"/>
      <c r="AB2" s="198"/>
      <c r="AC2" s="198"/>
      <c r="AD2" s="198"/>
      <c r="AE2" s="198"/>
      <c r="AF2" s="198"/>
      <c r="AG2" s="198"/>
      <c r="AH2" s="198"/>
      <c r="AI2" s="198"/>
      <c r="AJ2" s="198"/>
      <c r="AK2" s="198"/>
      <c r="AL2" s="198"/>
      <c r="AM2" s="198"/>
      <c r="AN2" s="198"/>
      <c r="AO2" s="198"/>
    </row>
    <row r="3" spans="1:41" ht="21.75" thickBot="1" x14ac:dyDescent="0.4">
      <c r="A3" s="192" t="s">
        <v>13</v>
      </c>
      <c r="B3" s="193"/>
      <c r="C3" s="193"/>
      <c r="D3" s="193"/>
      <c r="E3" s="193"/>
      <c r="F3" s="193"/>
      <c r="G3" s="193"/>
      <c r="H3" s="193"/>
      <c r="I3" s="193"/>
      <c r="J3" s="193"/>
      <c r="K3" s="193"/>
      <c r="L3" s="193"/>
      <c r="M3" s="193"/>
      <c r="N3" s="193"/>
      <c r="O3" s="193"/>
      <c r="P3" s="193"/>
      <c r="Q3" s="193"/>
      <c r="R3" s="193"/>
      <c r="S3" s="193"/>
      <c r="T3" s="193"/>
      <c r="U3" s="193"/>
      <c r="V3" s="193"/>
      <c r="W3" s="193"/>
      <c r="X3" s="193"/>
      <c r="Y3" s="193"/>
      <c r="Z3" s="194"/>
      <c r="AA3" s="192" t="s">
        <v>1</v>
      </c>
      <c r="AB3" s="193"/>
      <c r="AC3" s="193"/>
      <c r="AD3" s="193"/>
      <c r="AE3" s="193"/>
      <c r="AF3" s="193"/>
      <c r="AG3" s="193"/>
      <c r="AH3" s="193"/>
      <c r="AI3" s="193"/>
      <c r="AJ3" s="193"/>
      <c r="AK3" s="193"/>
      <c r="AL3" s="193"/>
      <c r="AM3" s="195" t="s">
        <v>29</v>
      </c>
      <c r="AN3" s="196" t="s">
        <v>30</v>
      </c>
      <c r="AO3" s="197" t="s">
        <v>26</v>
      </c>
    </row>
    <row r="4" spans="1:41" ht="15.75" thickBot="1" x14ac:dyDescent="0.3">
      <c r="A4" s="136" t="s">
        <v>3</v>
      </c>
      <c r="B4" s="6" t="s">
        <v>16</v>
      </c>
      <c r="C4" s="115">
        <v>2</v>
      </c>
      <c r="D4" s="116"/>
      <c r="E4" s="116"/>
      <c r="F4" s="117"/>
      <c r="G4" s="115">
        <v>5</v>
      </c>
      <c r="H4" s="116"/>
      <c r="I4" s="116"/>
      <c r="J4" s="117"/>
      <c r="K4" s="115">
        <v>4</v>
      </c>
      <c r="L4" s="116"/>
      <c r="M4" s="116"/>
      <c r="N4" s="117"/>
      <c r="O4" s="115" t="s">
        <v>31</v>
      </c>
      <c r="P4" s="116"/>
      <c r="Q4" s="116"/>
      <c r="R4" s="117"/>
      <c r="S4" s="115">
        <v>7</v>
      </c>
      <c r="T4" s="116"/>
      <c r="U4" s="116"/>
      <c r="V4" s="117"/>
      <c r="W4" s="115" t="s">
        <v>32</v>
      </c>
      <c r="X4" s="116"/>
      <c r="Y4" s="116"/>
      <c r="Z4" s="117"/>
      <c r="AA4" s="115">
        <v>2</v>
      </c>
      <c r="AB4" s="116"/>
      <c r="AC4" s="116"/>
      <c r="AD4" s="116"/>
      <c r="AE4" s="115" t="s">
        <v>31</v>
      </c>
      <c r="AF4" s="116"/>
      <c r="AG4" s="116"/>
      <c r="AH4" s="117"/>
      <c r="AI4" s="115">
        <v>3</v>
      </c>
      <c r="AJ4" s="116"/>
      <c r="AK4" s="116"/>
      <c r="AL4" s="117"/>
      <c r="AM4" s="26" t="str">
        <f>_xlfn.CONCAT(C4:Z4)</f>
        <v>254A7C</v>
      </c>
      <c r="AN4" s="10" t="str">
        <f>_xlfn.CONCAT(AA4:AL4)</f>
        <v>2A3</v>
      </c>
      <c r="AO4" s="25" t="str">
        <f>_xlfn.CONCAT(AM4,",",AN4)</f>
        <v>254A7C,2A3</v>
      </c>
    </row>
    <row r="5" spans="1:41" ht="15.75" thickBot="1" x14ac:dyDescent="0.3">
      <c r="A5" s="137"/>
      <c r="B5" s="13"/>
      <c r="C5" s="39">
        <f>INT((IF($C$4="A",10,IF($C$4="B",11,IF($C$4="C",12,IF($C$4="D",13,IF($C$4="E",14,IF($C$4="F",15,$C$4)))))))/POWER(2,3))</f>
        <v>0</v>
      </c>
      <c r="D5" s="39">
        <f>INT((IF($C$4="A",10,IF($C$4="B",11,IF($C$4="C",12,IF($C$4="D",13,IF($C$4="E",14,IF($C$4="F",15,$C$4)))))))/POWER(2,2))</f>
        <v>0</v>
      </c>
      <c r="E5" s="39">
        <f>INT((IF($C$4="A",10,IF($C$4="B",11,IF($C$4="C",12,IF($C$4="D",13,IF($C$4="E",14,IF($C$4="F",15,$C$4)))))))/POWER(2,1))</f>
        <v>1</v>
      </c>
      <c r="F5" s="39">
        <f>INT((IF($C$4="A",10,IF($C$4="B",11,IF($C$4="C",12,IF($C$4="D",13,IF($C$4="E",14,IF($C$4="F",15,$C$4)))))))/POWER(2,0))</f>
        <v>2</v>
      </c>
      <c r="G5" s="39">
        <f>INT((IF($G$4="A",10,IF($G$4="B",11,IF($G$4="C",12,IF($G$4="D",13,IF($G$4="E",14,IF($G$4="F",15,$G$4)))))))/POWER(2,3))</f>
        <v>0</v>
      </c>
      <c r="H5" s="39">
        <f>INT((IF($G$4="A",10,IF($G$4="B",11,IF($G$4="C",12,IF($G$4="D",13,IF($G$4="E",14,IF($G$4="F",15,$G$4)))))))/POWER(2,2))</f>
        <v>1</v>
      </c>
      <c r="I5" s="39">
        <f>INT((IF($G$4="A",10,IF($G$4="B",11,IF($G$4="C",12,IF($G$4="D",13,IF($G$4="E",14,IF($G$4="F",15,$G$4)))))))/POWER(2,1))</f>
        <v>2</v>
      </c>
      <c r="J5" s="39">
        <f>INT((IF($G$4="A",10,IF($G$4="B",11,IF($G$4="C",12,IF($G$4="D",13,IF($G$4="E",14,IF($G$4="F",15,$G$4)))))))/POWER(2,0))</f>
        <v>5</v>
      </c>
      <c r="K5" s="39">
        <f>INT((IF($K$4="A",10,IF($K$4="B",11,IF($K$4="C",12,IF($K$4="D",13,IF($K$4="E",14,IF($K$4="F",15,$K$4)))))))/POWER(2,3))</f>
        <v>0</v>
      </c>
      <c r="L5" s="39">
        <f>INT((IF($K$4="A",10,IF($K$4="B",11,IF($K$4="C",12,IF($K$4="D",13,IF($K$4="E",14,IF($K$4="F",15,$K$4)))))))/POWER(2,2))</f>
        <v>1</v>
      </c>
      <c r="M5" s="39">
        <f>INT((IF($K$4="A",10,IF($K$4="B",11,IF($K$4="C",12,IF($K$4="D",13,IF($K$4="E",14,IF($K$4="F",15,$K$4)))))))/POWER(2,1))</f>
        <v>2</v>
      </c>
      <c r="N5" s="45">
        <f>INT((IF($K$4="A",10,IF($K$4="B",11,IF($K$4="C",12,IF($K$4="D",13,IF($K$4="E",14,IF($K$4="F",15,$K$4)))))))/POWER(2,0))</f>
        <v>4</v>
      </c>
      <c r="O5" s="42">
        <f>INT((IF($O$4="A",10,IF($O$4="B",11,IF($O$4="C",12,IF($O$4="D",13,IF($O$4="E",14,IF($O$4="F",15,$O$4)))))))/POWER(2,3))</f>
        <v>1</v>
      </c>
      <c r="P5" s="43">
        <f>INT((IF($O$4="A",10,IF($O$4="B",11,IF($O$4="C",12,IF($O$4="D",13,IF($O$4="E",14,IF($O$4="F",15,$O$4)))))))/POWER(2,2))</f>
        <v>2</v>
      </c>
      <c r="Q5" s="43">
        <f>INT((IF($O$4="A",10,IF($O$4="B",11,IF($O$4="C",12,IF($O$4="D",13,IF($O$4="E",14,IF($O$4="F",15,$O$4)))))))/POWER(2,1))</f>
        <v>5</v>
      </c>
      <c r="R5" s="44">
        <f>INT((IF($O$4="A",10,IF($O$4="B",11,IF($O$4="C",12,IF($O$4="D",13,IF($O$4="E",14,IF($O$4="F",15,$O$4)))))))/POWER(2,0))</f>
        <v>10</v>
      </c>
      <c r="S5" s="14">
        <f>INT((IF($S$4="A",10,IF($S$4="B",11,IF($S$4="C",12,IF($S$4="D",13,IF($S$4="E",14,IF($S$4="F",15,$S$4)))))))/POWER(2,3))</f>
        <v>0</v>
      </c>
      <c r="T5" s="14">
        <f>INT((IF($S$4="A",10,IF($S$4="B",11,IF($S$4="C",12,IF($S$4="D",13,IF($S$4="E",14,IF($S$4="F",15,$S$4)))))))/POWER(2,2))</f>
        <v>1</v>
      </c>
      <c r="U5" s="14">
        <f>INT((IF($S$4="A",10,IF($S$4="B",11,IF($S$4="C",12,IF($S$4="D",13,IF($S$4="E",14,IF($S$4="F",15,$S$4)))))))/POWER(2,1))</f>
        <v>3</v>
      </c>
      <c r="V5" s="20">
        <f>INT((IF($S$4="A",10,IF($S$4="B",11,IF($S$4="C",12,IF($S$4="D",13,IF($S$4="E",14,IF($S$4="F",15,$S$4)))))))/POWER(2,0))</f>
        <v>7</v>
      </c>
      <c r="W5" s="14">
        <f>INT((IF($W$4="A",10,IF($W$4="B",11,IF($W$4="C",12,IF($W$4="D",13,IF($W$4="E",14,IF($W$4="F",15,$W$4)))))))/POWER(2,3))</f>
        <v>1</v>
      </c>
      <c r="X5" s="14">
        <f>INT((IF($W$4="A",10,IF($W$4="B",11,IF($W$4="C",12,IF($W$4="D",13,IF($W$4="E",14,IF($W$4="F",15,$W$4)))))))/POWER(2,2))</f>
        <v>3</v>
      </c>
      <c r="Y5" s="14">
        <f>INT((IF($W$4="A",10,IF($W$4="B",11,IF($W$4="C",12,IF($W$4="D",13,IF($W$4="E",14,IF($W$4="F",15,$W$4)))))))/POWER(2,1))</f>
        <v>6</v>
      </c>
      <c r="Z5" s="14">
        <f>INT((IF($W$4="A",10,IF($W$4="B",11,IF($W$4="C",12,IF($W$4="D",13,IF($W$4="E",14,IF($W$4="F",15,$W$4)))))))/POWER(2,0))</f>
        <v>12</v>
      </c>
      <c r="AA5" s="31">
        <f>INT((IF($AA$4="A",10,IF($AA$4="B",11,IF($AA$4="C",12,IF($AA$4="D",13,IF($AA$4="E",14,IF($AA$4="F",15,$AA$4)))))))/POWER(2,3))</f>
        <v>0</v>
      </c>
      <c r="AB5" s="14">
        <f>INT((IF($AA$4="A",10,IF($AA$4="B",11,IF($AA$4="C",12,IF($AA$4="D",13,IF($AA$4="E",14,IF($AA$4="F",15,$AA$4)))))))/POWER(2,2))</f>
        <v>0</v>
      </c>
      <c r="AC5" s="14">
        <f>INT((IF($AA$4="A",10,IF($AA$4="B",11,IF($AA$4="C",12,IF($AA$4="D",13,IF($AA$4="E",14,IF($AA$4="F",15,$AA$4)))))))/POWER(2,1))</f>
        <v>1</v>
      </c>
      <c r="AD5" s="14">
        <f>INT((IF($AA$4="A",10,IF($AA$4="B",11,IF($AA$4="C",12,IF($AA$4="D",13,IF($AA$4="E",14,IF($AA$4="F",15,$AA$4)))))))/POWER(2,0))</f>
        <v>2</v>
      </c>
      <c r="AE5" s="14">
        <f>INT((IF($AE$4="A",10,IF($AE$4="B",11,IF($AE$4="C",12,IF($AE$4="D",13,IF($AE$4="E",14,IF($AE$4="F",15,0)))))))/POWER(2,3))</f>
        <v>1</v>
      </c>
      <c r="AF5" s="14">
        <f>INT((IF($AE$4="A",10,IF($AE$4="B",11,IF($AE$4="C",12,IF($AE$4="D",13,IF($AE$4="E",14,IF($AE$4="F",15,0)))))))/POWER(2,2))</f>
        <v>2</v>
      </c>
      <c r="AG5" s="14">
        <f>INT((IF($AE$4="A",10,IF($AE$4="B",11,IF($AE$4="C",12,IF($AE$4="D",13,IF($AE$4="E",14,IF($AE$4="F",15,0)))))))/POWER(2,1))</f>
        <v>5</v>
      </c>
      <c r="AH5" s="14">
        <f>INT((IF($AE$4="A",10,IF($AE$4="B",11,IF($AE$4="C",12,IF($AE$4="D",13,IF($AE$4="E",14,IF($AE$4="F",15,0)))))))/POWER(2,0))</f>
        <v>10</v>
      </c>
      <c r="AI5" s="14">
        <f>INT((IF($AI$4="A",10,IF($AI$4="B",11,IF($AI$4="C",12,IF($AI$4="D",13,IF($AI$4="E",14,IF($AI$4="F",15,$AI$4)))))))/POWER(2,3))</f>
        <v>0</v>
      </c>
      <c r="AJ5" s="14">
        <f>INT((IF($AI$4="A",10,IF($AI$4="B",11,IF($AI$4="C",12,IF($AI$4="D",13,IF($AI$4="E",14,IF($AI$4="F",15,$AI$4)))))))/POWER(2,2))</f>
        <v>0</v>
      </c>
      <c r="AK5" s="14">
        <f>INT((IF($AI$4="A",10,IF($AI$4="B",11,IF($AI$4="C",12,IF($AI$4="D",13,IF($AI$4="E",14,IF($AI$4="F",15,$AI$4)))))))/POWER(2,1))</f>
        <v>1</v>
      </c>
      <c r="AL5" s="14">
        <f>INT((IF($AI$4="A",10,IF($AI$4="B",11,IF($AI$4="C",12,IF($AI$4="D",13,IF($AI$4="E",14,IF($AI$4="F",15,$AI$4)))))))/POWER(2,0))</f>
        <v>3</v>
      </c>
      <c r="AM5" s="171"/>
      <c r="AN5" s="172"/>
      <c r="AO5" s="173"/>
    </row>
    <row r="6" spans="1:41" x14ac:dyDescent="0.25">
      <c r="A6" s="137"/>
      <c r="B6" s="13" t="s">
        <v>14</v>
      </c>
      <c r="C6" s="21">
        <f t="shared" ref="C6:R6" si="0">MOD(C5,2)</f>
        <v>0</v>
      </c>
      <c r="D6" s="21">
        <f t="shared" si="0"/>
        <v>0</v>
      </c>
      <c r="E6" s="21">
        <f t="shared" si="0"/>
        <v>1</v>
      </c>
      <c r="F6" s="21">
        <f t="shared" si="0"/>
        <v>0</v>
      </c>
      <c r="G6" s="21">
        <f t="shared" si="0"/>
        <v>0</v>
      </c>
      <c r="H6" s="21">
        <f t="shared" si="0"/>
        <v>1</v>
      </c>
      <c r="I6" s="21">
        <f t="shared" si="0"/>
        <v>0</v>
      </c>
      <c r="J6" s="21">
        <f t="shared" si="0"/>
        <v>1</v>
      </c>
      <c r="K6" s="21">
        <f t="shared" si="0"/>
        <v>0</v>
      </c>
      <c r="L6" s="21">
        <f t="shared" si="0"/>
        <v>1</v>
      </c>
      <c r="M6" s="21">
        <f t="shared" si="0"/>
        <v>0</v>
      </c>
      <c r="N6" s="21">
        <f t="shared" si="0"/>
        <v>0</v>
      </c>
      <c r="O6" s="21">
        <f t="shared" si="0"/>
        <v>1</v>
      </c>
      <c r="P6" s="21">
        <f t="shared" si="0"/>
        <v>0</v>
      </c>
      <c r="Q6" s="21">
        <f t="shared" si="0"/>
        <v>1</v>
      </c>
      <c r="R6" s="21">
        <f t="shared" si="0"/>
        <v>0</v>
      </c>
      <c r="S6" s="21">
        <f>MOD(S5,2)</f>
        <v>0</v>
      </c>
      <c r="T6" s="40">
        <f t="shared" ref="T6:AL6" si="1">MOD(T5,2)</f>
        <v>1</v>
      </c>
      <c r="U6" s="40">
        <f t="shared" si="1"/>
        <v>1</v>
      </c>
      <c r="V6" s="41">
        <f t="shared" si="1"/>
        <v>1</v>
      </c>
      <c r="W6" s="21">
        <f t="shared" si="1"/>
        <v>1</v>
      </c>
      <c r="X6" s="40">
        <f t="shared" si="1"/>
        <v>1</v>
      </c>
      <c r="Y6" s="40">
        <f t="shared" si="1"/>
        <v>0</v>
      </c>
      <c r="Z6" s="41">
        <f t="shared" si="1"/>
        <v>0</v>
      </c>
      <c r="AA6" s="40">
        <f t="shared" si="1"/>
        <v>0</v>
      </c>
      <c r="AB6" s="40">
        <f t="shared" si="1"/>
        <v>0</v>
      </c>
      <c r="AC6" s="40">
        <f t="shared" si="1"/>
        <v>1</v>
      </c>
      <c r="AD6" s="40">
        <f t="shared" si="1"/>
        <v>0</v>
      </c>
      <c r="AE6" s="21">
        <f t="shared" si="1"/>
        <v>1</v>
      </c>
      <c r="AF6" s="40">
        <f t="shared" si="1"/>
        <v>0</v>
      </c>
      <c r="AG6" s="40">
        <f t="shared" si="1"/>
        <v>1</v>
      </c>
      <c r="AH6" s="41">
        <f t="shared" si="1"/>
        <v>0</v>
      </c>
      <c r="AI6" s="40">
        <f t="shared" si="1"/>
        <v>0</v>
      </c>
      <c r="AJ6" s="40">
        <f t="shared" si="1"/>
        <v>0</v>
      </c>
      <c r="AK6" s="40">
        <f t="shared" si="1"/>
        <v>1</v>
      </c>
      <c r="AL6" s="41">
        <f t="shared" si="1"/>
        <v>1</v>
      </c>
      <c r="AM6" s="10" t="str">
        <f>_xlfn.CONCAT(C6:Z6)</f>
        <v>001001010100101001111100</v>
      </c>
      <c r="AN6" s="10" t="str">
        <f>_xlfn.CONCAT(AA6:AL6)</f>
        <v>001010100011</v>
      </c>
      <c r="AO6" s="10" t="str">
        <f>_xlfn.CONCAT(AM6,",",AN6)</f>
        <v>001001010100101001111100,001010100011</v>
      </c>
    </row>
    <row r="7" spans="1:41" x14ac:dyDescent="0.25">
      <c r="A7" s="27"/>
      <c r="B7" s="11" t="s">
        <v>33</v>
      </c>
      <c r="C7" s="174">
        <f t="shared" ref="C7" si="2">C6*POWER(2,2)+D6*POWER(2,1)+E6*POWER(2,0)</f>
        <v>1</v>
      </c>
      <c r="D7" s="174"/>
      <c r="E7" s="174"/>
      <c r="F7" s="174">
        <f t="shared" ref="F7" si="3">F6*POWER(2,2)+G6*POWER(2,1)+H6*POWER(2,0)</f>
        <v>1</v>
      </c>
      <c r="G7" s="174"/>
      <c r="H7" s="174"/>
      <c r="I7" s="174">
        <f t="shared" ref="I7" si="4">I6*POWER(2,2)+J6*POWER(2,1)+K6*POWER(2,0)</f>
        <v>2</v>
      </c>
      <c r="J7" s="174"/>
      <c r="K7" s="174"/>
      <c r="L7" s="174">
        <f t="shared" ref="L7" si="5">L6*POWER(2,2)+M6*POWER(2,1)+N6*POWER(2,0)</f>
        <v>4</v>
      </c>
      <c r="M7" s="174"/>
      <c r="N7" s="174"/>
      <c r="O7" s="174">
        <f t="shared" ref="O7" si="6">O6*POWER(2,2)+P6*POWER(2,1)+Q6*POWER(2,0)</f>
        <v>5</v>
      </c>
      <c r="P7" s="174"/>
      <c r="Q7" s="174"/>
      <c r="R7" s="174">
        <f>R6*POWER(2,2)+S6*POWER(2,1)+T6*POWER(2,0)</f>
        <v>1</v>
      </c>
      <c r="S7" s="174"/>
      <c r="T7" s="174"/>
      <c r="U7" s="174">
        <f>U6*POWER(2,2)+V6*POWER(2,1)+W6*POWER(2,0)</f>
        <v>7</v>
      </c>
      <c r="V7" s="174"/>
      <c r="W7" s="174"/>
      <c r="X7" s="174">
        <f>X6*POWER(2,2)+Y6*POWER(2,1)+Z6*POWER(2,0)</f>
        <v>4</v>
      </c>
      <c r="Y7" s="174"/>
      <c r="Z7" s="174"/>
      <c r="AA7" s="174">
        <f>AA6*POWER(2,2)+AB6*POWER(2,1)+AC6*POWER(2,0)</f>
        <v>1</v>
      </c>
      <c r="AB7" s="174"/>
      <c r="AC7" s="174"/>
      <c r="AD7" s="174">
        <f>AD6*POWER(2,2)+AE6*POWER(2,1)+AF6*POWER(2,0)</f>
        <v>2</v>
      </c>
      <c r="AE7" s="174"/>
      <c r="AF7" s="174"/>
      <c r="AG7" s="174">
        <f>AG6*POWER(2,2)+AH6*POWER(2,1)+AI6*POWER(2,0)</f>
        <v>4</v>
      </c>
      <c r="AH7" s="174"/>
      <c r="AI7" s="174"/>
      <c r="AJ7" s="174">
        <f>AJ6*POWER(2,2)+AK6*POWER(2,1)+AL6*POWER(2,0)</f>
        <v>3</v>
      </c>
      <c r="AK7" s="174"/>
      <c r="AL7" s="174"/>
      <c r="AM7" s="10" t="str">
        <f>_xlfn.CONCAT(C7:Z7)</f>
        <v>11245174</v>
      </c>
      <c r="AN7" s="10" t="str">
        <f>_xlfn.CONCAT(AA7:AL7)</f>
        <v>1243</v>
      </c>
      <c r="AO7" s="10" t="str">
        <f>_xlfn.CONCAT(AM7,",",AN7)</f>
        <v>11245174,1243</v>
      </c>
    </row>
  </sheetData>
  <mergeCells count="26">
    <mergeCell ref="A1:AO2"/>
    <mergeCell ref="AE4:AH4"/>
    <mergeCell ref="AI4:AL4"/>
    <mergeCell ref="A3:Z3"/>
    <mergeCell ref="AA3:AL3"/>
    <mergeCell ref="A4:A6"/>
    <mergeCell ref="O4:R4"/>
    <mergeCell ref="S4:V4"/>
    <mergeCell ref="W4:Z4"/>
    <mergeCell ref="AA4:AD4"/>
    <mergeCell ref="AM5:AO5"/>
    <mergeCell ref="K4:N4"/>
    <mergeCell ref="G4:J4"/>
    <mergeCell ref="C4:F4"/>
    <mergeCell ref="R7:T7"/>
    <mergeCell ref="C7:E7"/>
    <mergeCell ref="F7:H7"/>
    <mergeCell ref="I7:K7"/>
    <mergeCell ref="L7:N7"/>
    <mergeCell ref="AD7:AF7"/>
    <mergeCell ref="AG7:AI7"/>
    <mergeCell ref="AJ7:AL7"/>
    <mergeCell ref="U7:W7"/>
    <mergeCell ref="X7:Z7"/>
    <mergeCell ref="AA7:AC7"/>
    <mergeCell ref="O7:Q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04A25-FB9C-42DD-AAE3-E1C21F2AD589}">
  <dimension ref="A1:AG14"/>
  <sheetViews>
    <sheetView workbookViewId="0">
      <selection activeCell="AD25" sqref="AD25"/>
    </sheetView>
  </sheetViews>
  <sheetFormatPr baseColWidth="10" defaultColWidth="11" defaultRowHeight="15" x14ac:dyDescent="0.25"/>
  <cols>
    <col min="1" max="1" width="12.42578125" bestFit="1" customWidth="1"/>
    <col min="2" max="27" width="2" bestFit="1" customWidth="1"/>
    <col min="28" max="28" width="2" customWidth="1"/>
    <col min="29" max="29" width="2" bestFit="1" customWidth="1"/>
    <col min="30" max="30" width="21" bestFit="1" customWidth="1"/>
    <col min="31" max="31" width="22.7109375" bestFit="1" customWidth="1"/>
    <col min="32" max="32" width="11.5703125" bestFit="1" customWidth="1"/>
  </cols>
  <sheetData>
    <row r="1" spans="1:33" x14ac:dyDescent="0.25">
      <c r="A1" s="174" t="s">
        <v>47</v>
      </c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174"/>
      <c r="O1" s="174"/>
      <c r="P1" s="174"/>
      <c r="Q1" s="174"/>
      <c r="R1" s="174"/>
      <c r="S1" s="174"/>
      <c r="T1" s="174"/>
      <c r="U1" s="174"/>
      <c r="V1" s="174"/>
      <c r="W1" s="174"/>
      <c r="X1" s="174"/>
      <c r="Y1" s="174"/>
      <c r="Z1" s="174"/>
      <c r="AA1" s="174"/>
      <c r="AB1" s="174"/>
      <c r="AC1" s="174"/>
      <c r="AD1" s="174"/>
      <c r="AE1" s="174"/>
      <c r="AF1" s="174"/>
    </row>
    <row r="2" spans="1:33" ht="15.75" thickBot="1" x14ac:dyDescent="0.3">
      <c r="A2" s="48"/>
      <c r="B2" s="175" t="s">
        <v>27</v>
      </c>
      <c r="C2" s="176"/>
      <c r="D2" s="176"/>
      <c r="E2" s="176"/>
      <c r="F2" s="176"/>
      <c r="G2" s="176"/>
      <c r="H2" s="176"/>
      <c r="I2" s="176"/>
      <c r="J2" s="176"/>
      <c r="K2" s="176"/>
      <c r="L2" s="176"/>
      <c r="M2" s="176"/>
      <c r="N2" s="176"/>
      <c r="O2" s="176"/>
      <c r="P2" s="176"/>
      <c r="Q2" s="177"/>
      <c r="R2" s="187" t="s">
        <v>1</v>
      </c>
      <c r="S2" s="188"/>
      <c r="T2" s="188"/>
      <c r="U2" s="188"/>
      <c r="V2" s="188"/>
      <c r="W2" s="188"/>
      <c r="X2" s="188"/>
      <c r="Y2" s="188"/>
      <c r="Z2" s="188"/>
      <c r="AA2" s="188"/>
      <c r="AB2" s="188"/>
      <c r="AC2" s="189"/>
      <c r="AD2" s="50" t="s">
        <v>36</v>
      </c>
      <c r="AE2" s="51" t="s">
        <v>11</v>
      </c>
      <c r="AF2" s="55" t="s">
        <v>26</v>
      </c>
    </row>
    <row r="3" spans="1:33" x14ac:dyDescent="0.25">
      <c r="A3" s="49" t="s">
        <v>38</v>
      </c>
      <c r="B3" s="52">
        <v>0</v>
      </c>
      <c r="C3" s="38">
        <v>0</v>
      </c>
      <c r="D3" s="38">
        <v>1</v>
      </c>
      <c r="E3" s="38">
        <v>1</v>
      </c>
      <c r="F3" s="38">
        <v>0</v>
      </c>
      <c r="G3" s="38">
        <v>1</v>
      </c>
      <c r="H3" s="38">
        <v>0</v>
      </c>
      <c r="I3" s="38">
        <v>1</v>
      </c>
      <c r="J3" s="38">
        <v>1</v>
      </c>
      <c r="K3" s="38">
        <v>0</v>
      </c>
      <c r="L3" s="38">
        <v>1</v>
      </c>
      <c r="M3" s="38">
        <v>1</v>
      </c>
      <c r="N3" s="38">
        <v>0</v>
      </c>
      <c r="O3" s="38">
        <v>1</v>
      </c>
      <c r="P3" s="38">
        <v>0</v>
      </c>
      <c r="Q3" s="54">
        <v>0</v>
      </c>
      <c r="R3" s="52">
        <v>0</v>
      </c>
      <c r="S3" s="38">
        <v>0</v>
      </c>
      <c r="T3" s="38">
        <v>0</v>
      </c>
      <c r="U3" s="38">
        <v>0</v>
      </c>
      <c r="V3" s="38">
        <v>0</v>
      </c>
      <c r="W3" s="38">
        <v>0</v>
      </c>
      <c r="X3" s="38">
        <v>0</v>
      </c>
      <c r="Y3" s="38">
        <v>0</v>
      </c>
      <c r="Z3" s="38">
        <v>0</v>
      </c>
      <c r="AA3" s="38">
        <v>0</v>
      </c>
      <c r="AB3" s="38">
        <v>0</v>
      </c>
      <c r="AC3" s="53">
        <v>0</v>
      </c>
      <c r="AD3" s="178"/>
      <c r="AE3" s="179"/>
      <c r="AF3" s="179"/>
      <c r="AG3" s="56"/>
    </row>
    <row r="4" spans="1:33" x14ac:dyDescent="0.25">
      <c r="A4" s="49" t="s">
        <v>37</v>
      </c>
      <c r="B4" s="186">
        <f>B3*POWER(2,3)+C3*POWER(2,2)+D3*POWER(2,1)+E3*POWER(2,0)</f>
        <v>3</v>
      </c>
      <c r="C4" s="174"/>
      <c r="D4" s="174"/>
      <c r="E4" s="174"/>
      <c r="F4" s="174">
        <f>F3*POWER(2,3)+G3*POWER(2,2)+H3*POWER(2,1)+I3*POWER(2,0)</f>
        <v>5</v>
      </c>
      <c r="G4" s="174"/>
      <c r="H4" s="174"/>
      <c r="I4" s="174"/>
      <c r="J4" s="174">
        <f>J3*POWER(2,3)+K3*POWER(2,2)+L3*POWER(2,1)+M3*POWER(2,0)</f>
        <v>11</v>
      </c>
      <c r="K4" s="174"/>
      <c r="L4" s="174"/>
      <c r="M4" s="174"/>
      <c r="N4" s="174">
        <f>N3*POWER(2,3)+O3*POWER(2,2)+P3*POWER(2,1)+Q3*POWER(2,0)</f>
        <v>4</v>
      </c>
      <c r="O4" s="174"/>
      <c r="P4" s="174"/>
      <c r="Q4" s="141"/>
      <c r="R4" s="186">
        <f t="shared" ref="R4" si="0">R3*POWER(2,3)+S3*POWER(2,2)+T3*POWER(2,1)+U3*POWER(2,0)</f>
        <v>0</v>
      </c>
      <c r="S4" s="174"/>
      <c r="T4" s="174"/>
      <c r="U4" s="174"/>
      <c r="V4" s="174">
        <f t="shared" ref="V4" si="1">V3*POWER(2,3)+W3*POWER(2,2)+X3*POWER(2,1)+Y3*POWER(2,0)</f>
        <v>0</v>
      </c>
      <c r="W4" s="174"/>
      <c r="X4" s="174"/>
      <c r="Y4" s="174"/>
      <c r="Z4" s="174">
        <f t="shared" ref="Z4" si="2">Z3*POWER(2,3)+AA3*POWER(2,2)+AB3*POWER(2,1)+AC3*POWER(2,0)</f>
        <v>0</v>
      </c>
      <c r="AA4" s="174"/>
      <c r="AB4" s="174"/>
      <c r="AC4" s="141"/>
      <c r="AD4" s="180"/>
      <c r="AE4" s="181"/>
      <c r="AF4" s="181"/>
      <c r="AG4" s="56"/>
    </row>
    <row r="5" spans="1:33" x14ac:dyDescent="0.25">
      <c r="A5" s="49" t="s">
        <v>16</v>
      </c>
      <c r="B5" s="124">
        <f>IF(B4=10,"A",IF(B4=11,"B",IF(B4=12,"C",IF(B4=13,"D",IF(B4=14,"E",IF(B4=15,"F",B4))))))</f>
        <v>3</v>
      </c>
      <c r="C5" s="125"/>
      <c r="D5" s="125"/>
      <c r="E5" s="126"/>
      <c r="F5" s="141">
        <f t="shared" ref="F5" si="3">IF(F4=10,"A",IF(F4=11,"B",IF(F4=12,"C",IF(F4=13,"D",IF(F4=14,"E",IF(F4=15,"F",F4))))))</f>
        <v>5</v>
      </c>
      <c r="G5" s="125"/>
      <c r="H5" s="125"/>
      <c r="I5" s="126"/>
      <c r="J5" s="141" t="str">
        <f t="shared" ref="J5" si="4">IF(J4=10,"A",IF(J4=11,"B",IF(J4=12,"C",IF(J4=13,"D",IF(J4=14,"E",IF(J4=15,"F",J4))))))</f>
        <v>B</v>
      </c>
      <c r="K5" s="125"/>
      <c r="L5" s="125"/>
      <c r="M5" s="126"/>
      <c r="N5" s="141">
        <f t="shared" ref="N5" si="5">IF(N4=10,"A",IF(N4=11,"B",IF(N4=12,"C",IF(N4=13,"D",IF(N4=14,"E",IF(N4=15,"F",N4))))))</f>
        <v>4</v>
      </c>
      <c r="O5" s="125"/>
      <c r="P5" s="125"/>
      <c r="Q5" s="125"/>
      <c r="R5" s="124">
        <f t="shared" ref="R5" si="6">IF(R4=10,"A",IF(R4=11,"B",IF(R4=12,"C",IF(R4=13,"D",IF(R4=14,"E",IF(R4=15,"F",R4))))))</f>
        <v>0</v>
      </c>
      <c r="S5" s="125"/>
      <c r="T5" s="125"/>
      <c r="U5" s="126"/>
      <c r="V5" s="141">
        <f t="shared" ref="V5" si="7">IF(V4=10,"A",IF(V4=11,"B",IF(V4=12,"C",IF(V4=13,"D",IF(V4=14,"E",IF(V4=15,"F",V4))))))</f>
        <v>0</v>
      </c>
      <c r="W5" s="125"/>
      <c r="X5" s="125"/>
      <c r="Y5" s="126"/>
      <c r="Z5" s="141">
        <f t="shared" ref="Z5" si="8">IF(Z4=10,"A",IF(Z4=11,"B",IF(Z4=12,"C",IF(Z4=13,"D",IF(Z4=14,"E",IF(Z4=15,"F",Z4))))))</f>
        <v>0</v>
      </c>
      <c r="AA5" s="125"/>
      <c r="AB5" s="125"/>
      <c r="AC5" s="125"/>
      <c r="AD5" s="47" t="str">
        <f t="shared" ref="AD5:AD14" si="9">_xlfn.CONCAT(B5:Q5)</f>
        <v>35B4</v>
      </c>
      <c r="AE5" s="11" t="str">
        <f t="shared" ref="AE5:AE14" si="10">_xlfn.CONCAT(R5:AC5)</f>
        <v>000</v>
      </c>
      <c r="AF5" s="2" t="str">
        <f t="shared" ref="AF5:AF14" si="11">_xlfn.CONCAT(AD5,",",AE5)</f>
        <v>35B4,000</v>
      </c>
      <c r="AG5" s="56"/>
    </row>
    <row r="6" spans="1:33" x14ac:dyDescent="0.25">
      <c r="A6" s="49" t="s">
        <v>35</v>
      </c>
      <c r="B6" s="47"/>
      <c r="C6" s="174">
        <f t="shared" ref="C6" si="12">C3*POWER(2,2)+D3*POWER(2,1)+E3*POWER(2,0)</f>
        <v>3</v>
      </c>
      <c r="D6" s="174"/>
      <c r="E6" s="174"/>
      <c r="F6" s="174">
        <f t="shared" ref="F6" si="13">F3*POWER(2,2)+G3*POWER(2,1)+H3*POWER(2,0)</f>
        <v>2</v>
      </c>
      <c r="G6" s="174"/>
      <c r="H6" s="174"/>
      <c r="I6" s="174">
        <f t="shared" ref="I6" si="14">I3*POWER(2,2)+J3*POWER(2,1)+K3*POWER(2,0)</f>
        <v>6</v>
      </c>
      <c r="J6" s="174"/>
      <c r="K6" s="174"/>
      <c r="L6" s="174">
        <f t="shared" ref="L6" si="15">L3*POWER(2,2)+M3*POWER(2,1)+N3*POWER(2,0)</f>
        <v>6</v>
      </c>
      <c r="M6" s="174"/>
      <c r="N6" s="174"/>
      <c r="O6" s="174">
        <f>O3*POWER(2,2)+P3*POWER(2,1)+Q3*POWER(2,0)</f>
        <v>4</v>
      </c>
      <c r="P6" s="174"/>
      <c r="Q6" s="141"/>
      <c r="R6" s="186">
        <f t="shared" ref="R6" si="16">R3*POWER(2,2)+S3*POWER(2,1)+T3*POWER(2,0)</f>
        <v>0</v>
      </c>
      <c r="S6" s="174"/>
      <c r="T6" s="174"/>
      <c r="U6" s="174">
        <f t="shared" ref="U6" si="17">U3*POWER(2,2)+V3*POWER(2,1)+W3*POWER(2,0)</f>
        <v>0</v>
      </c>
      <c r="V6" s="174"/>
      <c r="W6" s="174"/>
      <c r="X6" s="174">
        <f t="shared" ref="X6" si="18">X3*POWER(2,2)+Y3*POWER(2,1)+Z3*POWER(2,0)</f>
        <v>0</v>
      </c>
      <c r="Y6" s="174"/>
      <c r="Z6" s="174"/>
      <c r="AA6" s="174">
        <f t="shared" ref="AA6" si="19">AA3*POWER(2,2)+AB3*POWER(2,1)+AC3*POWER(2,0)</f>
        <v>0</v>
      </c>
      <c r="AB6" s="174"/>
      <c r="AC6" s="141"/>
      <c r="AD6" s="47" t="str">
        <f t="shared" si="9"/>
        <v>32664</v>
      </c>
      <c r="AE6" s="11" t="str">
        <f t="shared" si="10"/>
        <v>0000</v>
      </c>
      <c r="AF6" s="2" t="str">
        <f t="shared" si="11"/>
        <v>32664,0000</v>
      </c>
      <c r="AG6" s="56"/>
    </row>
    <row r="7" spans="1:33" x14ac:dyDescent="0.25">
      <c r="A7" s="49" t="s">
        <v>39</v>
      </c>
      <c r="B7" s="47">
        <v>0</v>
      </c>
      <c r="C7" s="11">
        <v>0</v>
      </c>
      <c r="D7" s="11">
        <v>0</v>
      </c>
      <c r="E7" s="11">
        <v>0</v>
      </c>
      <c r="F7" s="11">
        <v>0</v>
      </c>
      <c r="G7" s="11">
        <v>0</v>
      </c>
      <c r="H7" s="11">
        <v>0</v>
      </c>
      <c r="I7" s="11">
        <v>0</v>
      </c>
      <c r="J7" s="11">
        <v>0</v>
      </c>
      <c r="K7" s="11">
        <v>1</v>
      </c>
      <c r="L7" s="11">
        <v>0</v>
      </c>
      <c r="M7" s="11">
        <v>1</v>
      </c>
      <c r="N7" s="11">
        <v>0</v>
      </c>
      <c r="O7" s="11">
        <v>1</v>
      </c>
      <c r="P7" s="11">
        <v>0</v>
      </c>
      <c r="Q7" s="2">
        <v>0</v>
      </c>
      <c r="R7" s="47">
        <v>0</v>
      </c>
      <c r="S7" s="11">
        <v>0</v>
      </c>
      <c r="T7" s="11">
        <v>1</v>
      </c>
      <c r="U7" s="11">
        <v>0</v>
      </c>
      <c r="V7" s="11">
        <v>1</v>
      </c>
      <c r="W7" s="11">
        <v>0</v>
      </c>
      <c r="X7" s="11">
        <v>1</v>
      </c>
      <c r="Y7" s="11">
        <v>1</v>
      </c>
      <c r="Z7" s="11">
        <v>0</v>
      </c>
      <c r="AA7" s="11">
        <v>1</v>
      </c>
      <c r="AB7" s="11">
        <v>0</v>
      </c>
      <c r="AC7" s="2">
        <v>0</v>
      </c>
      <c r="AD7" s="182"/>
      <c r="AE7" s="119"/>
      <c r="AF7" s="183"/>
    </row>
    <row r="8" spans="1:33" x14ac:dyDescent="0.25">
      <c r="A8" s="49" t="s">
        <v>37</v>
      </c>
      <c r="B8" s="186">
        <f>B7*POWER(2,3)+C7*POWER(2,2)+D7*POWER(2,1)+E7*POWER(2,0)</f>
        <v>0</v>
      </c>
      <c r="C8" s="174"/>
      <c r="D8" s="174"/>
      <c r="E8" s="174"/>
      <c r="F8" s="174">
        <f>F7*POWER(2,3)+G7*POWER(2,2)+H7*POWER(2,1)+I7*POWER(2,0)</f>
        <v>0</v>
      </c>
      <c r="G8" s="174"/>
      <c r="H8" s="174"/>
      <c r="I8" s="174"/>
      <c r="J8" s="174">
        <f>J7*POWER(2,3)+K7*POWER(2,2)+L7*POWER(2,1)+M7*POWER(2,0)</f>
        <v>5</v>
      </c>
      <c r="K8" s="174"/>
      <c r="L8" s="174"/>
      <c r="M8" s="174"/>
      <c r="N8" s="174">
        <f>N7*POWER(2,3)+O7*POWER(2,2)+P7*POWER(2,1)+Q7*POWER(2,0)</f>
        <v>4</v>
      </c>
      <c r="O8" s="174"/>
      <c r="P8" s="174"/>
      <c r="Q8" s="141"/>
      <c r="R8" s="186">
        <f t="shared" ref="R8" si="20">R7*POWER(2,3)+S7*POWER(2,2)+T7*POWER(2,1)+U7*POWER(2,0)</f>
        <v>2</v>
      </c>
      <c r="S8" s="174"/>
      <c r="T8" s="174"/>
      <c r="U8" s="174"/>
      <c r="V8" s="174">
        <f t="shared" ref="V8" si="21">V7*POWER(2,3)+W7*POWER(2,2)+X7*POWER(2,1)+Y7*POWER(2,0)</f>
        <v>11</v>
      </c>
      <c r="W8" s="174"/>
      <c r="X8" s="174"/>
      <c r="Y8" s="174"/>
      <c r="Z8" s="174">
        <f t="shared" ref="Z8" si="22">Z7*POWER(2,3)+AA7*POWER(2,2)+AB7*POWER(2,1)+AC7*POWER(2,0)</f>
        <v>4</v>
      </c>
      <c r="AA8" s="174"/>
      <c r="AB8" s="174"/>
      <c r="AC8" s="141"/>
      <c r="AD8" s="180"/>
      <c r="AE8" s="181"/>
      <c r="AF8" s="184"/>
    </row>
    <row r="9" spans="1:33" x14ac:dyDescent="0.25">
      <c r="A9" s="49" t="s">
        <v>16</v>
      </c>
      <c r="B9" s="186">
        <f>IF(B8=10,"A",IF(B8=11,"B",IF(B8=12,"C",IF(B8=13,"D",IF(B8=14,"E",IF(B8=15,"F",B8))))))</f>
        <v>0</v>
      </c>
      <c r="C9" s="174"/>
      <c r="D9" s="174"/>
      <c r="E9" s="174"/>
      <c r="F9" s="174">
        <f t="shared" ref="F9" si="23">IF(F8=10,"A",IF(F8=11,"B",IF(F8=12,"C",IF(F8=13,"D",IF(F8=14,"E",IF(F8=15,"F",F8))))))</f>
        <v>0</v>
      </c>
      <c r="G9" s="174"/>
      <c r="H9" s="174"/>
      <c r="I9" s="174"/>
      <c r="J9" s="174">
        <f t="shared" ref="J9" si="24">IF(J8=10,"A",IF(J8=11,"B",IF(J8=12,"C",IF(J8=13,"D",IF(J8=14,"E",IF(J8=15,"F",J8))))))</f>
        <v>5</v>
      </c>
      <c r="K9" s="174"/>
      <c r="L9" s="174"/>
      <c r="M9" s="174"/>
      <c r="N9" s="174">
        <f t="shared" ref="N9" si="25">IF(N8=10,"A",IF(N8=11,"B",IF(N8=12,"C",IF(N8=13,"D",IF(N8=14,"E",IF(N8=15,"F",N8))))))</f>
        <v>4</v>
      </c>
      <c r="O9" s="174"/>
      <c r="P9" s="174"/>
      <c r="Q9" s="141"/>
      <c r="R9" s="186">
        <f t="shared" ref="R9" si="26">IF(R8=10,"A",IF(R8=11,"B",IF(R8=12,"C",IF(R8=13,"D",IF(R8=14,"E",IF(R8=15,"F",R8))))))</f>
        <v>2</v>
      </c>
      <c r="S9" s="174"/>
      <c r="T9" s="174"/>
      <c r="U9" s="174"/>
      <c r="V9" s="174" t="str">
        <f t="shared" ref="V9" si="27">IF(V8=10,"A",IF(V8=11,"B",IF(V8=12,"C",IF(V8=13,"D",IF(V8=14,"E",IF(V8=15,"F",V8))))))</f>
        <v>B</v>
      </c>
      <c r="W9" s="174"/>
      <c r="X9" s="174"/>
      <c r="Y9" s="174"/>
      <c r="Z9" s="174">
        <f t="shared" ref="Z9" si="28">IF(Z8=10,"A",IF(Z8=11,"B",IF(Z8=12,"C",IF(Z8=13,"D",IF(Z8=14,"E",IF(Z8=15,"F",Z8))))))</f>
        <v>4</v>
      </c>
      <c r="AA9" s="174"/>
      <c r="AB9" s="174"/>
      <c r="AC9" s="185"/>
      <c r="AD9" s="46" t="str">
        <f t="shared" si="9"/>
        <v>0054</v>
      </c>
      <c r="AE9" s="11" t="str">
        <f t="shared" si="10"/>
        <v>2B4</v>
      </c>
      <c r="AF9" s="2" t="str">
        <f t="shared" si="11"/>
        <v>0054,2B4</v>
      </c>
      <c r="AG9" s="56"/>
    </row>
    <row r="10" spans="1:33" x14ac:dyDescent="0.25">
      <c r="A10" s="49" t="s">
        <v>35</v>
      </c>
      <c r="B10" s="47">
        <v>0</v>
      </c>
      <c r="C10" s="141">
        <f>C7*POWER(2,2)+D7*POWER(2,1)+E7*POWER(2,0)</f>
        <v>0</v>
      </c>
      <c r="D10" s="125"/>
      <c r="E10" s="126"/>
      <c r="F10" s="141">
        <f>F7*POWER(2,2)+G7*POWER(2,1)+H7*POWER(2,0)</f>
        <v>0</v>
      </c>
      <c r="G10" s="125"/>
      <c r="H10" s="126"/>
      <c r="I10" s="141">
        <f>I7*POWER(2,2)+J7*POWER(2,1)+K7*POWER(2,0)</f>
        <v>1</v>
      </c>
      <c r="J10" s="125"/>
      <c r="K10" s="126"/>
      <c r="L10" s="141">
        <f>L7*POWER(2,2)+M7*POWER(2,1)+N7*POWER(2,0)</f>
        <v>2</v>
      </c>
      <c r="M10" s="125"/>
      <c r="N10" s="126"/>
      <c r="O10" s="141">
        <f>O7*POWER(2,2)+P7*POWER(2,1)+Q7*POWER(2,0)</f>
        <v>4</v>
      </c>
      <c r="P10" s="125"/>
      <c r="Q10" s="125"/>
      <c r="R10" s="124">
        <f t="shared" ref="R10" si="29">R7*POWER(2,2)+S7*POWER(2,1)+T7*POWER(2,0)</f>
        <v>1</v>
      </c>
      <c r="S10" s="125"/>
      <c r="T10" s="126"/>
      <c r="U10" s="141">
        <f t="shared" ref="U10" si="30">U7*POWER(2,2)+V7*POWER(2,1)+W7*POWER(2,0)</f>
        <v>2</v>
      </c>
      <c r="V10" s="125"/>
      <c r="W10" s="126"/>
      <c r="X10" s="141">
        <f t="shared" ref="X10" si="31">X7*POWER(2,2)+Y7*POWER(2,1)+Z7*POWER(2,0)</f>
        <v>6</v>
      </c>
      <c r="Y10" s="125"/>
      <c r="Z10" s="126"/>
      <c r="AA10" s="141">
        <f t="shared" ref="AA10" si="32">AA7*POWER(2,2)+AB7*POWER(2,1)+AC7*POWER(2,0)</f>
        <v>4</v>
      </c>
      <c r="AB10" s="125"/>
      <c r="AC10" s="125"/>
      <c r="AD10" s="47" t="str">
        <f t="shared" si="9"/>
        <v>000124</v>
      </c>
      <c r="AE10" s="11" t="str">
        <f t="shared" si="10"/>
        <v>1264</v>
      </c>
      <c r="AF10" s="48" t="str">
        <f t="shared" si="11"/>
        <v>000124,1264</v>
      </c>
    </row>
    <row r="11" spans="1:33" x14ac:dyDescent="0.25">
      <c r="A11" s="49" t="s">
        <v>40</v>
      </c>
      <c r="B11" s="47">
        <v>0</v>
      </c>
      <c r="C11" s="11">
        <v>0</v>
      </c>
      <c r="D11" s="11">
        <v>0</v>
      </c>
      <c r="E11" s="11">
        <v>0</v>
      </c>
      <c r="F11" s="11">
        <v>0</v>
      </c>
      <c r="G11" s="11">
        <v>0</v>
      </c>
      <c r="H11" s="11">
        <v>0</v>
      </c>
      <c r="I11" s="11">
        <v>1</v>
      </c>
      <c r="J11" s="11">
        <v>0</v>
      </c>
      <c r="K11" s="11">
        <v>1</v>
      </c>
      <c r="L11" s="11">
        <v>0</v>
      </c>
      <c r="M11" s="11">
        <v>1</v>
      </c>
      <c r="N11" s="11">
        <v>1</v>
      </c>
      <c r="O11" s="11">
        <v>1</v>
      </c>
      <c r="P11" s="11">
        <v>0</v>
      </c>
      <c r="Q11" s="2">
        <v>1</v>
      </c>
      <c r="R11" s="47">
        <v>1</v>
      </c>
      <c r="S11" s="11">
        <v>0</v>
      </c>
      <c r="T11" s="11">
        <v>0</v>
      </c>
      <c r="U11" s="11">
        <v>1</v>
      </c>
      <c r="V11" s="11">
        <v>0</v>
      </c>
      <c r="W11" s="11">
        <v>1</v>
      </c>
      <c r="X11" s="11">
        <v>0</v>
      </c>
      <c r="Y11" s="11">
        <v>1</v>
      </c>
      <c r="Z11" s="11">
        <v>1</v>
      </c>
      <c r="AA11" s="11">
        <v>0</v>
      </c>
      <c r="AB11" s="11">
        <v>1</v>
      </c>
      <c r="AC11" s="2">
        <v>0</v>
      </c>
      <c r="AD11" s="182"/>
      <c r="AE11" s="119"/>
      <c r="AF11" s="183"/>
    </row>
    <row r="12" spans="1:33" x14ac:dyDescent="0.25">
      <c r="A12" s="49" t="s">
        <v>37</v>
      </c>
      <c r="B12" s="124">
        <f>B11*POWER(2,3)+C11*POWER(2,2)+D11*POWER(2,1)+E11*POWER(2,0)</f>
        <v>0</v>
      </c>
      <c r="C12" s="125"/>
      <c r="D12" s="125"/>
      <c r="E12" s="126"/>
      <c r="F12" s="141">
        <f>F11*POWER(2,3)+G11*POWER(2,2)+H11*POWER(2,1)+I11*POWER(2,0)</f>
        <v>1</v>
      </c>
      <c r="G12" s="125"/>
      <c r="H12" s="125"/>
      <c r="I12" s="126"/>
      <c r="J12" s="141">
        <f>J11*POWER(2,3)+K11*POWER(2,2)+L11*POWER(2,1)+M11*POWER(2,0)</f>
        <v>5</v>
      </c>
      <c r="K12" s="125"/>
      <c r="L12" s="125"/>
      <c r="M12" s="126"/>
      <c r="N12" s="141">
        <f>N11*POWER(2,3)+O11*POWER(2,2)+P11*POWER(2,1)+Q11*POWER(2,0)</f>
        <v>13</v>
      </c>
      <c r="O12" s="125"/>
      <c r="P12" s="125"/>
      <c r="Q12" s="125"/>
      <c r="R12" s="124">
        <f t="shared" ref="R12" si="33">R11*POWER(2,3)+S11*POWER(2,2)+T11*POWER(2,1)+U11*POWER(2,0)</f>
        <v>9</v>
      </c>
      <c r="S12" s="125"/>
      <c r="T12" s="125"/>
      <c r="U12" s="126"/>
      <c r="V12" s="141">
        <f t="shared" ref="V12" si="34">V11*POWER(2,3)+W11*POWER(2,2)+X11*POWER(2,1)+Y11*POWER(2,0)</f>
        <v>5</v>
      </c>
      <c r="W12" s="125"/>
      <c r="X12" s="125"/>
      <c r="Y12" s="126"/>
      <c r="Z12" s="141">
        <f t="shared" ref="Z12" si="35">Z11*POWER(2,3)+AA11*POWER(2,2)+AB11*POWER(2,1)+AC11*POWER(2,0)</f>
        <v>10</v>
      </c>
      <c r="AA12" s="125"/>
      <c r="AB12" s="125"/>
      <c r="AC12" s="125"/>
      <c r="AD12" s="180"/>
      <c r="AE12" s="181"/>
      <c r="AF12" s="184"/>
    </row>
    <row r="13" spans="1:33" x14ac:dyDescent="0.25">
      <c r="A13" s="49" t="s">
        <v>16</v>
      </c>
      <c r="B13" s="186">
        <f>IF(B12=10,"A",IF(B12=11,"B",IF(B12=12,"C",IF(B12=13,"D",IF(B12=14,"E",IF(B12=15,"F",B12))))))</f>
        <v>0</v>
      </c>
      <c r="C13" s="174"/>
      <c r="D13" s="174"/>
      <c r="E13" s="174"/>
      <c r="F13" s="174">
        <f t="shared" ref="F13" si="36">IF(F12=10,"A",IF(F12=11,"B",IF(F12=12,"C",IF(F12=13,"D",IF(F12=14,"E",IF(F12=15,"F",F12))))))</f>
        <v>1</v>
      </c>
      <c r="G13" s="174"/>
      <c r="H13" s="174"/>
      <c r="I13" s="174"/>
      <c r="J13" s="174">
        <f t="shared" ref="J13" si="37">IF(J12=10,"A",IF(J12=11,"B",IF(J12=12,"C",IF(J12=13,"D",IF(J12=14,"E",IF(J12=15,"F",J12))))))</f>
        <v>5</v>
      </c>
      <c r="K13" s="174"/>
      <c r="L13" s="174"/>
      <c r="M13" s="174"/>
      <c r="N13" s="174" t="str">
        <f t="shared" ref="N13" si="38">IF(N12=10,"A",IF(N12=11,"B",IF(N12=12,"C",IF(N12=13,"D",IF(N12=14,"E",IF(N12=15,"F",N12))))))</f>
        <v>D</v>
      </c>
      <c r="O13" s="174"/>
      <c r="P13" s="174"/>
      <c r="Q13" s="185"/>
      <c r="R13" s="126">
        <f t="shared" ref="R13" si="39">IF(R12=10,"A",IF(R12=11,"B",IF(R12=12,"C",IF(R12=13,"D",IF(R12=14,"E",IF(R12=15,"F",R12))))))</f>
        <v>9</v>
      </c>
      <c r="S13" s="174"/>
      <c r="T13" s="174"/>
      <c r="U13" s="174"/>
      <c r="V13" s="174">
        <f t="shared" ref="V13" si="40">IF(V12=10,"A",IF(V12=11,"B",IF(V12=12,"C",IF(V12=13,"D",IF(V12=14,"E",IF(V12=15,"F",V12))))))</f>
        <v>5</v>
      </c>
      <c r="W13" s="174"/>
      <c r="X13" s="174"/>
      <c r="Y13" s="174"/>
      <c r="Z13" s="174" t="str">
        <f t="shared" ref="Z13" si="41">IF(Z12=10,"A",IF(Z12=11,"B",IF(Z12=12,"C",IF(Z12=13,"D",IF(Z12=14,"E",IF(Z12=15,"F",Z12))))))</f>
        <v>A</v>
      </c>
      <c r="AA13" s="174"/>
      <c r="AB13" s="174"/>
      <c r="AC13" s="185"/>
      <c r="AD13" s="46" t="str">
        <f t="shared" si="9"/>
        <v>015D</v>
      </c>
      <c r="AE13" s="11" t="str">
        <f t="shared" si="10"/>
        <v>95A</v>
      </c>
      <c r="AF13" s="48" t="str">
        <f t="shared" si="11"/>
        <v>015D,95A</v>
      </c>
    </row>
    <row r="14" spans="1:33" x14ac:dyDescent="0.25">
      <c r="A14" s="49" t="s">
        <v>35</v>
      </c>
      <c r="B14" s="47"/>
      <c r="C14" s="141">
        <f t="shared" ref="C14" si="42">C11*POWER(2,2)+D11*POWER(2,1)+E11*POWER(2,0)</f>
        <v>0</v>
      </c>
      <c r="D14" s="125"/>
      <c r="E14" s="126"/>
      <c r="F14" s="141">
        <f t="shared" ref="F14" si="43">F11*POWER(2,2)+G11*POWER(2,1)+H11*POWER(2,0)</f>
        <v>0</v>
      </c>
      <c r="G14" s="125"/>
      <c r="H14" s="126"/>
      <c r="I14" s="141">
        <f t="shared" ref="I14" si="44">I11*POWER(2,2)+J11*POWER(2,1)+K11*POWER(2,0)</f>
        <v>5</v>
      </c>
      <c r="J14" s="125"/>
      <c r="K14" s="126"/>
      <c r="L14" s="141">
        <f t="shared" ref="L14" si="45">L11*POWER(2,2)+M11*POWER(2,1)+N11*POWER(2,0)</f>
        <v>3</v>
      </c>
      <c r="M14" s="125"/>
      <c r="N14" s="126"/>
      <c r="O14" s="141">
        <f>O11*POWER(2,2)+P11*POWER(2,1)+Q11*POWER(2,0)</f>
        <v>5</v>
      </c>
      <c r="P14" s="125"/>
      <c r="Q14" s="142"/>
      <c r="R14" s="125">
        <f t="shared" ref="R14" si="46">R11*POWER(2,2)+S11*POWER(2,1)+T11*POWER(2,0)</f>
        <v>4</v>
      </c>
      <c r="S14" s="125"/>
      <c r="T14" s="126"/>
      <c r="U14" s="141">
        <f t="shared" ref="U14" si="47">U11*POWER(2,2)+V11*POWER(2,1)+W11*POWER(2,0)</f>
        <v>5</v>
      </c>
      <c r="V14" s="125"/>
      <c r="W14" s="126"/>
      <c r="X14" s="141">
        <f t="shared" ref="X14" si="48">X11*POWER(2,2)+Y11*POWER(2,1)+Z11*POWER(2,0)</f>
        <v>3</v>
      </c>
      <c r="Y14" s="125"/>
      <c r="Z14" s="126"/>
      <c r="AA14" s="141">
        <f t="shared" ref="AA14" si="49">AA11*POWER(2,2)+AB11*POWER(2,1)+AC11*POWER(2,0)</f>
        <v>2</v>
      </c>
      <c r="AB14" s="125"/>
      <c r="AC14" s="125"/>
      <c r="AD14" s="47" t="str">
        <f t="shared" si="9"/>
        <v>00535</v>
      </c>
      <c r="AE14" s="11" t="str">
        <f t="shared" si="10"/>
        <v>4532</v>
      </c>
      <c r="AF14" s="48" t="str">
        <f t="shared" si="11"/>
        <v>00535,4532</v>
      </c>
    </row>
  </sheetData>
  <mergeCells count="75">
    <mergeCell ref="A1:AF1"/>
    <mergeCell ref="N8:Q8"/>
    <mergeCell ref="J8:M8"/>
    <mergeCell ref="F8:I8"/>
    <mergeCell ref="B8:E8"/>
    <mergeCell ref="R2:AC2"/>
    <mergeCell ref="N4:Q4"/>
    <mergeCell ref="J4:M4"/>
    <mergeCell ref="F4:I4"/>
    <mergeCell ref="B4:E4"/>
    <mergeCell ref="V4:Y4"/>
    <mergeCell ref="Z4:AC4"/>
    <mergeCell ref="O6:Q6"/>
    <mergeCell ref="L6:N6"/>
    <mergeCell ref="I6:K6"/>
    <mergeCell ref="F6:H6"/>
    <mergeCell ref="C6:E6"/>
    <mergeCell ref="O14:Q14"/>
    <mergeCell ref="L14:N14"/>
    <mergeCell ref="I14:K14"/>
    <mergeCell ref="F14:H14"/>
    <mergeCell ref="C14:E14"/>
    <mergeCell ref="R4:U4"/>
    <mergeCell ref="R5:U5"/>
    <mergeCell ref="R8:U8"/>
    <mergeCell ref="R12:U12"/>
    <mergeCell ref="B13:E13"/>
    <mergeCell ref="F13:I13"/>
    <mergeCell ref="J13:M13"/>
    <mergeCell ref="B5:E5"/>
    <mergeCell ref="F5:I5"/>
    <mergeCell ref="J5:M5"/>
    <mergeCell ref="N5:Q5"/>
    <mergeCell ref="O10:Q10"/>
    <mergeCell ref="L10:N10"/>
    <mergeCell ref="I10:K10"/>
    <mergeCell ref="F10:H10"/>
    <mergeCell ref="C10:E10"/>
    <mergeCell ref="N13:Q13"/>
    <mergeCell ref="N9:Q9"/>
    <mergeCell ref="J9:M9"/>
    <mergeCell ref="F9:I9"/>
    <mergeCell ref="B9:E9"/>
    <mergeCell ref="N12:Q12"/>
    <mergeCell ref="J12:M12"/>
    <mergeCell ref="F12:I12"/>
    <mergeCell ref="B12:E12"/>
    <mergeCell ref="Z5:AC5"/>
    <mergeCell ref="R6:T6"/>
    <mergeCell ref="U6:W6"/>
    <mergeCell ref="X6:Z6"/>
    <mergeCell ref="AA6:AC6"/>
    <mergeCell ref="R13:U13"/>
    <mergeCell ref="V13:Y13"/>
    <mergeCell ref="Z13:AC13"/>
    <mergeCell ref="R14:T14"/>
    <mergeCell ref="U14:W14"/>
    <mergeCell ref="X14:Z14"/>
    <mergeCell ref="AA14:AC14"/>
    <mergeCell ref="B2:Q2"/>
    <mergeCell ref="AD3:AF4"/>
    <mergeCell ref="AD7:AF8"/>
    <mergeCell ref="AD11:AF12"/>
    <mergeCell ref="V12:Y12"/>
    <mergeCell ref="Z12:AC12"/>
    <mergeCell ref="V8:Y8"/>
    <mergeCell ref="Z8:AC8"/>
    <mergeCell ref="R9:U9"/>
    <mergeCell ref="V9:Y9"/>
    <mergeCell ref="Z9:AC9"/>
    <mergeCell ref="R10:T10"/>
    <mergeCell ref="U10:W10"/>
    <mergeCell ref="X10:Z10"/>
    <mergeCell ref="AA10:AC10"/>
    <mergeCell ref="V5:Y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6295A2-FCB6-47EF-97AA-1BA682030BEC}">
  <dimension ref="A1:AI9"/>
  <sheetViews>
    <sheetView tabSelected="1" workbookViewId="0">
      <selection activeCell="S27" sqref="S27"/>
    </sheetView>
  </sheetViews>
  <sheetFormatPr baseColWidth="10" defaultRowHeight="15" x14ac:dyDescent="0.25"/>
  <cols>
    <col min="1" max="1" width="7" bestFit="1" customWidth="1"/>
    <col min="2" max="2" width="12.85546875" customWidth="1"/>
    <col min="3" max="10" width="5" customWidth="1"/>
    <col min="11" max="11" width="3" bestFit="1" customWidth="1"/>
    <col min="12" max="14" width="4" bestFit="1" customWidth="1"/>
    <col min="15" max="18" width="5" bestFit="1" customWidth="1"/>
    <col min="19" max="21" width="6" bestFit="1" customWidth="1"/>
    <col min="22" max="34" width="7" bestFit="1" customWidth="1"/>
    <col min="35" max="35" width="22.85546875" bestFit="1" customWidth="1"/>
  </cols>
  <sheetData>
    <row r="1" spans="1:35" x14ac:dyDescent="0.25">
      <c r="A1" s="174" t="s">
        <v>48</v>
      </c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174"/>
      <c r="O1" s="174"/>
      <c r="P1" s="174"/>
      <c r="Q1" s="174"/>
      <c r="R1" s="174"/>
      <c r="S1" s="174"/>
      <c r="T1" s="174"/>
      <c r="U1" s="174"/>
      <c r="V1" s="174"/>
      <c r="W1" s="174"/>
      <c r="X1" s="174"/>
      <c r="Y1" s="174"/>
      <c r="Z1" s="174"/>
      <c r="AA1" s="174"/>
      <c r="AB1" s="174"/>
      <c r="AC1" s="174"/>
      <c r="AD1" s="174"/>
      <c r="AE1" s="174"/>
      <c r="AF1" s="174"/>
      <c r="AG1" s="174"/>
      <c r="AH1" s="174"/>
      <c r="AI1" s="174"/>
    </row>
    <row r="2" spans="1:35" x14ac:dyDescent="0.25">
      <c r="A2" s="104"/>
      <c r="B2" s="105"/>
      <c r="C2" s="159" t="s">
        <v>27</v>
      </c>
      <c r="D2" s="160"/>
      <c r="E2" s="160"/>
      <c r="F2" s="160"/>
      <c r="G2" s="160"/>
      <c r="H2" s="160"/>
      <c r="I2" s="160"/>
      <c r="J2" s="160"/>
      <c r="K2" s="160"/>
      <c r="L2" s="160"/>
      <c r="M2" s="160"/>
      <c r="N2" s="160"/>
      <c r="O2" s="160"/>
      <c r="P2" s="160"/>
      <c r="Q2" s="160"/>
      <c r="R2" s="160"/>
      <c r="S2" s="160"/>
      <c r="T2" s="160"/>
      <c r="U2" s="160"/>
      <c r="V2" s="161"/>
      <c r="W2" s="165" t="s">
        <v>1</v>
      </c>
      <c r="X2" s="166"/>
      <c r="Y2" s="166"/>
      <c r="Z2" s="166"/>
      <c r="AA2" s="166"/>
      <c r="AB2" s="166"/>
      <c r="AC2" s="166"/>
      <c r="AD2" s="166"/>
      <c r="AE2" s="166"/>
      <c r="AF2" s="166"/>
      <c r="AG2" s="166"/>
      <c r="AH2" s="167"/>
      <c r="AI2" s="100" t="s">
        <v>26</v>
      </c>
    </row>
    <row r="3" spans="1:35" x14ac:dyDescent="0.25">
      <c r="A3" s="107"/>
      <c r="B3" s="108"/>
      <c r="C3" s="162" t="s">
        <v>25</v>
      </c>
      <c r="D3" s="163"/>
      <c r="E3" s="163"/>
      <c r="F3" s="163"/>
      <c r="G3" s="163"/>
      <c r="H3" s="163"/>
      <c r="I3" s="163"/>
      <c r="J3" s="163"/>
      <c r="K3" s="163"/>
      <c r="L3" s="163"/>
      <c r="M3" s="163"/>
      <c r="N3" s="163"/>
      <c r="O3" s="163"/>
      <c r="P3" s="163"/>
      <c r="Q3" s="163"/>
      <c r="R3" s="163"/>
      <c r="S3" s="163"/>
      <c r="T3" s="163"/>
      <c r="U3" s="163"/>
      <c r="V3" s="164"/>
      <c r="W3" s="168" t="s">
        <v>24</v>
      </c>
      <c r="X3" s="169"/>
      <c r="Y3" s="169"/>
      <c r="Z3" s="169"/>
      <c r="AA3" s="169"/>
      <c r="AB3" s="169"/>
      <c r="AC3" s="169"/>
      <c r="AD3" s="169"/>
      <c r="AE3" s="169"/>
      <c r="AF3" s="169"/>
      <c r="AG3" s="169"/>
      <c r="AH3" s="170"/>
      <c r="AI3" s="101"/>
    </row>
    <row r="4" spans="1:35" x14ac:dyDescent="0.25">
      <c r="A4" s="78" t="s">
        <v>23</v>
      </c>
      <c r="B4" s="78" t="s">
        <v>22</v>
      </c>
      <c r="C4" s="98">
        <v>19</v>
      </c>
      <c r="D4" s="98">
        <v>18</v>
      </c>
      <c r="E4" s="98">
        <v>17</v>
      </c>
      <c r="F4" s="98">
        <v>16</v>
      </c>
      <c r="G4" s="98">
        <v>15</v>
      </c>
      <c r="H4" s="98">
        <v>14</v>
      </c>
      <c r="I4" s="98">
        <v>13</v>
      </c>
      <c r="J4" s="98">
        <v>12</v>
      </c>
      <c r="K4" s="98">
        <v>11</v>
      </c>
      <c r="L4" s="98">
        <v>10</v>
      </c>
      <c r="M4" s="98">
        <v>9</v>
      </c>
      <c r="N4" s="98">
        <v>8</v>
      </c>
      <c r="O4" s="98">
        <v>7</v>
      </c>
      <c r="P4" s="98">
        <v>6</v>
      </c>
      <c r="Q4" s="98">
        <v>5</v>
      </c>
      <c r="R4" s="98">
        <v>4</v>
      </c>
      <c r="S4" s="98">
        <v>3</v>
      </c>
      <c r="T4" s="98">
        <v>2</v>
      </c>
      <c r="U4" s="98">
        <v>1</v>
      </c>
      <c r="V4" s="98">
        <v>0</v>
      </c>
      <c r="W4" s="98">
        <v>1</v>
      </c>
      <c r="X4" s="98">
        <v>2</v>
      </c>
      <c r="Y4" s="98">
        <v>3</v>
      </c>
      <c r="Z4" s="98">
        <v>4</v>
      </c>
      <c r="AA4" s="98">
        <v>5</v>
      </c>
      <c r="AB4" s="98">
        <v>6</v>
      </c>
      <c r="AC4" s="98">
        <v>7</v>
      </c>
      <c r="AD4" s="98">
        <v>8</v>
      </c>
      <c r="AE4" s="98">
        <v>9</v>
      </c>
      <c r="AF4" s="98">
        <v>10</v>
      </c>
      <c r="AG4" s="98">
        <v>11</v>
      </c>
      <c r="AH4" s="98">
        <v>12</v>
      </c>
      <c r="AI4" s="101"/>
    </row>
    <row r="5" spans="1:35" x14ac:dyDescent="0.25">
      <c r="A5" s="79"/>
      <c r="B5" s="79"/>
      <c r="C5" s="99"/>
      <c r="D5" s="99"/>
      <c r="E5" s="99"/>
      <c r="F5" s="99"/>
      <c r="G5" s="99"/>
      <c r="H5" s="99"/>
      <c r="I5" s="99"/>
      <c r="J5" s="99"/>
      <c r="K5" s="99"/>
      <c r="L5" s="99"/>
      <c r="M5" s="99"/>
      <c r="N5" s="99"/>
      <c r="O5" s="99"/>
      <c r="P5" s="99"/>
      <c r="Q5" s="99"/>
      <c r="R5" s="99"/>
      <c r="S5" s="99"/>
      <c r="T5" s="99"/>
      <c r="U5" s="99"/>
      <c r="V5" s="99"/>
      <c r="W5" s="99"/>
      <c r="X5" s="99"/>
      <c r="Y5" s="99"/>
      <c r="Z5" s="99"/>
      <c r="AA5" s="99"/>
      <c r="AB5" s="99"/>
      <c r="AC5" s="99"/>
      <c r="AD5" s="99"/>
      <c r="AE5" s="99"/>
      <c r="AF5" s="99"/>
      <c r="AG5" s="99"/>
      <c r="AH5" s="99"/>
      <c r="AI5" s="102"/>
    </row>
    <row r="6" spans="1:35" x14ac:dyDescent="0.25">
      <c r="A6" s="84">
        <v>128225</v>
      </c>
      <c r="B6" s="84">
        <v>1147</v>
      </c>
      <c r="C6" s="37">
        <f t="shared" ref="C6:V6" si="0">INT($A$6/POWER(2,C4))</f>
        <v>0</v>
      </c>
      <c r="D6" s="37">
        <f t="shared" si="0"/>
        <v>0</v>
      </c>
      <c r="E6" s="37">
        <f t="shared" si="0"/>
        <v>0</v>
      </c>
      <c r="F6" s="37">
        <f t="shared" si="0"/>
        <v>1</v>
      </c>
      <c r="G6" s="37">
        <f t="shared" si="0"/>
        <v>3</v>
      </c>
      <c r="H6" s="37">
        <f t="shared" si="0"/>
        <v>7</v>
      </c>
      <c r="I6" s="37">
        <f t="shared" si="0"/>
        <v>15</v>
      </c>
      <c r="J6" s="37">
        <f t="shared" si="0"/>
        <v>31</v>
      </c>
      <c r="K6" s="37">
        <f t="shared" si="0"/>
        <v>62</v>
      </c>
      <c r="L6" s="37">
        <f t="shared" si="0"/>
        <v>125</v>
      </c>
      <c r="M6" s="12">
        <f t="shared" si="0"/>
        <v>250</v>
      </c>
      <c r="N6" s="12">
        <f t="shared" si="0"/>
        <v>500</v>
      </c>
      <c r="O6" s="12">
        <f t="shared" si="0"/>
        <v>1001</v>
      </c>
      <c r="P6" s="12">
        <f t="shared" si="0"/>
        <v>2003</v>
      </c>
      <c r="Q6" s="12">
        <f t="shared" si="0"/>
        <v>4007</v>
      </c>
      <c r="R6" s="12">
        <f t="shared" si="0"/>
        <v>8014</v>
      </c>
      <c r="S6" s="12">
        <f t="shared" si="0"/>
        <v>16028</v>
      </c>
      <c r="T6" s="12">
        <f t="shared" si="0"/>
        <v>32056</v>
      </c>
      <c r="U6" s="12">
        <f t="shared" si="0"/>
        <v>64112</v>
      </c>
      <c r="V6" s="12">
        <f t="shared" si="0"/>
        <v>128225</v>
      </c>
      <c r="W6" s="12">
        <f>(B6/POWER(10,LEN(B6)))*2</f>
        <v>0.22939999999999999</v>
      </c>
      <c r="X6" s="12">
        <f t="shared" ref="X6:AE6" si="1">MOD(W6,1)*2</f>
        <v>0.45879999999999999</v>
      </c>
      <c r="Y6" s="12">
        <f t="shared" si="1"/>
        <v>0.91759999999999997</v>
      </c>
      <c r="Z6" s="12">
        <f t="shared" si="1"/>
        <v>1.8351999999999999</v>
      </c>
      <c r="AA6" s="12">
        <f t="shared" si="1"/>
        <v>1.6703999999999999</v>
      </c>
      <c r="AB6" s="12">
        <f t="shared" si="1"/>
        <v>1.3407999999999998</v>
      </c>
      <c r="AC6" s="12">
        <f t="shared" si="1"/>
        <v>0.68159999999999954</v>
      </c>
      <c r="AD6" s="12">
        <f t="shared" si="1"/>
        <v>1.3631999999999991</v>
      </c>
      <c r="AE6" s="12">
        <f t="shared" si="1"/>
        <v>0.72639999999999816</v>
      </c>
      <c r="AF6" s="12">
        <f>MOD(AE6,1)*2</f>
        <v>1.4527999999999963</v>
      </c>
      <c r="AG6" s="12">
        <f t="shared" ref="AG6:AH6" si="2">MOD(AF6,1)*2</f>
        <v>0.90559999999999263</v>
      </c>
      <c r="AH6" s="12">
        <f t="shared" si="2"/>
        <v>1.8111999999999853</v>
      </c>
      <c r="AI6" s="84" t="str">
        <f>_xlfn.CONCAT(L7:V7,",",W7:AF7)</f>
        <v>10011100001,0001110101</v>
      </c>
    </row>
    <row r="7" spans="1:35" x14ac:dyDescent="0.25">
      <c r="A7" s="85"/>
      <c r="B7" s="85"/>
      <c r="C7" s="11">
        <f t="shared" ref="C7:V7" si="3">MOD(C6,2)</f>
        <v>0</v>
      </c>
      <c r="D7" s="11">
        <f t="shared" si="3"/>
        <v>0</v>
      </c>
      <c r="E7" s="11">
        <f t="shared" si="3"/>
        <v>0</v>
      </c>
      <c r="F7" s="11">
        <f t="shared" si="3"/>
        <v>1</v>
      </c>
      <c r="G7" s="11">
        <f t="shared" si="3"/>
        <v>1</v>
      </c>
      <c r="H7" s="11">
        <f t="shared" si="3"/>
        <v>1</v>
      </c>
      <c r="I7" s="11">
        <f t="shared" si="3"/>
        <v>1</v>
      </c>
      <c r="J7" s="11">
        <f t="shared" si="3"/>
        <v>1</v>
      </c>
      <c r="K7" s="11">
        <f t="shared" si="3"/>
        <v>0</v>
      </c>
      <c r="L7" s="11">
        <f t="shared" si="3"/>
        <v>1</v>
      </c>
      <c r="M7" s="11">
        <f t="shared" si="3"/>
        <v>0</v>
      </c>
      <c r="N7" s="11">
        <f t="shared" si="3"/>
        <v>0</v>
      </c>
      <c r="O7" s="11">
        <f t="shared" si="3"/>
        <v>1</v>
      </c>
      <c r="P7" s="11">
        <f t="shared" si="3"/>
        <v>1</v>
      </c>
      <c r="Q7" s="11">
        <f t="shared" si="3"/>
        <v>1</v>
      </c>
      <c r="R7" s="11">
        <f t="shared" si="3"/>
        <v>0</v>
      </c>
      <c r="S7" s="11">
        <f t="shared" si="3"/>
        <v>0</v>
      </c>
      <c r="T7" s="11">
        <f t="shared" si="3"/>
        <v>0</v>
      </c>
      <c r="U7" s="11">
        <f t="shared" si="3"/>
        <v>0</v>
      </c>
      <c r="V7" s="11">
        <f t="shared" si="3"/>
        <v>1</v>
      </c>
      <c r="W7" s="11">
        <f t="shared" ref="W7:AH7" si="4">TRUNC(W6,0)</f>
        <v>0</v>
      </c>
      <c r="X7" s="11">
        <f t="shared" si="4"/>
        <v>0</v>
      </c>
      <c r="Y7" s="11">
        <f t="shared" si="4"/>
        <v>0</v>
      </c>
      <c r="Z7" s="11">
        <f t="shared" si="4"/>
        <v>1</v>
      </c>
      <c r="AA7" s="11">
        <f t="shared" si="4"/>
        <v>1</v>
      </c>
      <c r="AB7" s="11">
        <f t="shared" si="4"/>
        <v>1</v>
      </c>
      <c r="AC7" s="11">
        <f t="shared" si="4"/>
        <v>0</v>
      </c>
      <c r="AD7" s="11">
        <f t="shared" si="4"/>
        <v>1</v>
      </c>
      <c r="AE7" s="11">
        <f t="shared" si="4"/>
        <v>0</v>
      </c>
      <c r="AF7" s="11">
        <f t="shared" si="4"/>
        <v>1</v>
      </c>
      <c r="AG7" s="11">
        <f t="shared" si="4"/>
        <v>0</v>
      </c>
      <c r="AH7" s="11">
        <f t="shared" si="4"/>
        <v>1</v>
      </c>
      <c r="AI7" s="85"/>
    </row>
    <row r="8" spans="1:35" x14ac:dyDescent="0.25">
      <c r="A8" s="157" t="s">
        <v>34</v>
      </c>
      <c r="B8" s="158"/>
      <c r="C8" s="141">
        <f>C7*POWER(2,3)+D7*POWER(2,2)+E7*POWER(2,1)+F7*POWER(2,0)</f>
        <v>1</v>
      </c>
      <c r="D8" s="125"/>
      <c r="E8" s="125"/>
      <c r="F8" s="126"/>
      <c r="G8" s="141">
        <f>G7*POWER(2,3)+H7*POWER(2,2)+I7*POWER(2,1)+J7*POWER(2,0)</f>
        <v>15</v>
      </c>
      <c r="H8" s="125"/>
      <c r="I8" s="125"/>
      <c r="J8" s="126"/>
      <c r="K8" s="141">
        <f>K7*POWER(2,3)+L7*POWER(2,2)+M7*POWER(2,1)+N7*POWER(2,0)</f>
        <v>4</v>
      </c>
      <c r="L8" s="125"/>
      <c r="M8" s="125"/>
      <c r="N8" s="126"/>
      <c r="O8" s="141">
        <f>O7*POWER(2,3)+P7*POWER(2,2)+Q7*POWER(2,1)+R7*POWER(2,0)</f>
        <v>14</v>
      </c>
      <c r="P8" s="125"/>
      <c r="Q8" s="125"/>
      <c r="R8" s="126"/>
      <c r="S8" s="141">
        <f>S7*POWER(2,3)+T7*POWER(2,2)+U7*POWER(2,1)+V7*POWER(2,0)</f>
        <v>1</v>
      </c>
      <c r="T8" s="125"/>
      <c r="U8" s="125"/>
      <c r="V8" s="126"/>
      <c r="W8" s="141">
        <f>W7*POWER(2,3)+X7*POWER(2,2)+Y7*POWER(2,1)+Z7*POWER(2,0)</f>
        <v>1</v>
      </c>
      <c r="X8" s="125"/>
      <c r="Y8" s="125"/>
      <c r="Z8" s="126"/>
      <c r="AA8" s="141">
        <f>AA7*POWER(2,3)+AB7*POWER(2,2)+AC7*POWER(2,1)+AD7*POWER(2,0)</f>
        <v>13</v>
      </c>
      <c r="AB8" s="125"/>
      <c r="AC8" s="125"/>
      <c r="AD8" s="126"/>
      <c r="AE8" s="141">
        <f>AE7*POWER(2,3)+AF7*POWER(2,2)+AG7*POWER(2,1)+AH7*POWER(2,0)</f>
        <v>5</v>
      </c>
      <c r="AF8" s="125"/>
      <c r="AG8" s="125"/>
      <c r="AH8" s="126"/>
      <c r="AI8" s="149" t="str">
        <f>_xlfn.CONCAT(C9:V9,",",W9:AH9)</f>
        <v>1F4E1,1D5</v>
      </c>
    </row>
    <row r="9" spans="1:35" x14ac:dyDescent="0.25">
      <c r="A9" s="157" t="s">
        <v>16</v>
      </c>
      <c r="B9" s="158"/>
      <c r="C9" s="141">
        <f>IF($C$8=10,"A",IF($C$8=11,"B",IF($C$8=12,"C",IF($C$8=13,"D",IF($C$8=14,"E",IF($C$8=15,"F",$C$8))))))</f>
        <v>1</v>
      </c>
      <c r="D9" s="125"/>
      <c r="E9" s="125"/>
      <c r="F9" s="126"/>
      <c r="G9" s="141" t="str">
        <f>IF($G$8=10,"A",IF($G$8=11,"B",IF($G$8=12,"C",IF($G$8=13,"D",IF($G$8=14,"E",IF($G$8=15,"F",$G$8))))))</f>
        <v>F</v>
      </c>
      <c r="H9" s="125"/>
      <c r="I9" s="125"/>
      <c r="J9" s="126"/>
      <c r="K9" s="141">
        <f>IF($K$8=10,"A",IF($K$8=11,"B",IF($K$8=12,"C",IF($K$8=13,"D",IF($K$8=14,"E",IF($K$8=15,"F",$K$8))))))</f>
        <v>4</v>
      </c>
      <c r="L9" s="125"/>
      <c r="M9" s="125"/>
      <c r="N9" s="126"/>
      <c r="O9" s="141" t="str">
        <f>IF($O$8=10,"A",IF($O$8=11,"B",IF($O$8=12,"C",IF($O$8=13,"D",IF($O$8=14,"E",IF($O$8=15,"F",$O$8))))))</f>
        <v>E</v>
      </c>
      <c r="P9" s="125"/>
      <c r="Q9" s="125"/>
      <c r="R9" s="126"/>
      <c r="S9" s="141">
        <f>IF($S$8=10,"A",IF($S$8=11,"B",IF($S$8=12,"C",IF($S$8=13,"D",IF($S$8=14,"E",IF($S$8=15,"F",$S$8))))))</f>
        <v>1</v>
      </c>
      <c r="T9" s="125"/>
      <c r="U9" s="125"/>
      <c r="V9" s="126"/>
      <c r="W9" s="141">
        <f>IF($W$8=10,"A",IF($W$8=11,"B",IF($W$8=12,"C",IF($W$8=13,"D",IF($W$8=14,"E",IF($W$8=15,"F",$W$8))))))</f>
        <v>1</v>
      </c>
      <c r="X9" s="125"/>
      <c r="Y9" s="125"/>
      <c r="Z9" s="126"/>
      <c r="AA9" s="141" t="str">
        <f>IF($AA$8=10,"A",IF($AA$8=11,"B",IF($AA$8=12,"C",IF($AA$8=13,"D",IF($AA$8=14,"E",IF($AA$8=15,"F",$AA$8))))))</f>
        <v>D</v>
      </c>
      <c r="AB9" s="125"/>
      <c r="AC9" s="125"/>
      <c r="AD9" s="126"/>
      <c r="AE9" s="141">
        <f>IF($AE$8=10,"A",IF($AE$8=11,"B",IF($AE$8=12,"C",IF($AE$8=13,"D",IF($AE$8=14,"E",IF($AE$8=15,"F",$AE$8))))))</f>
        <v>5</v>
      </c>
      <c r="AF9" s="125"/>
      <c r="AG9" s="125"/>
      <c r="AH9" s="126"/>
      <c r="AI9" s="149"/>
    </row>
  </sheetData>
  <mergeCells count="63">
    <mergeCell ref="A1:AI1"/>
    <mergeCell ref="Q4:Q5"/>
    <mergeCell ref="A2:B3"/>
    <mergeCell ref="W2:AH2"/>
    <mergeCell ref="AI2:AI5"/>
    <mergeCell ref="W3:AH3"/>
    <mergeCell ref="A4:A5"/>
    <mergeCell ref="B4:B5"/>
    <mergeCell ref="K4:K5"/>
    <mergeCell ref="AC4:AC5"/>
    <mergeCell ref="R4:R5"/>
    <mergeCell ref="S4:S5"/>
    <mergeCell ref="T4:T5"/>
    <mergeCell ref="U4:U5"/>
    <mergeCell ref="V4:V5"/>
    <mergeCell ref="W4:W5"/>
    <mergeCell ref="X4:X5"/>
    <mergeCell ref="Y4:Y5"/>
    <mergeCell ref="Z4:Z5"/>
    <mergeCell ref="AA4:AA5"/>
    <mergeCell ref="AB4:AB5"/>
    <mergeCell ref="AD4:AD5"/>
    <mergeCell ref="AE4:AE5"/>
    <mergeCell ref="AF4:AF5"/>
    <mergeCell ref="AG4:AG5"/>
    <mergeCell ref="AH4:AH5"/>
    <mergeCell ref="W9:Z9"/>
    <mergeCell ref="AA9:AD9"/>
    <mergeCell ref="AE9:AH9"/>
    <mergeCell ref="AI6:AI7"/>
    <mergeCell ref="A8:B8"/>
    <mergeCell ref="K8:N8"/>
    <mergeCell ref="O8:R8"/>
    <mergeCell ref="S8:V8"/>
    <mergeCell ref="W8:Z8"/>
    <mergeCell ref="AA8:AD8"/>
    <mergeCell ref="AE8:AH8"/>
    <mergeCell ref="AI8:AI9"/>
    <mergeCell ref="A9:B9"/>
    <mergeCell ref="A6:A7"/>
    <mergeCell ref="B6:B7"/>
    <mergeCell ref="K9:N9"/>
    <mergeCell ref="C9:F9"/>
    <mergeCell ref="G9:J9"/>
    <mergeCell ref="C3:V3"/>
    <mergeCell ref="C2:V2"/>
    <mergeCell ref="D4:D5"/>
    <mergeCell ref="C4:C5"/>
    <mergeCell ref="G4:G5"/>
    <mergeCell ref="H4:H5"/>
    <mergeCell ref="I4:I5"/>
    <mergeCell ref="S9:V9"/>
    <mergeCell ref="O9:R9"/>
    <mergeCell ref="L4:L5"/>
    <mergeCell ref="M4:M5"/>
    <mergeCell ref="N4:N5"/>
    <mergeCell ref="O4:O5"/>
    <mergeCell ref="P4:P5"/>
    <mergeCell ref="J4:J5"/>
    <mergeCell ref="F4:F5"/>
    <mergeCell ref="E4:E5"/>
    <mergeCell ref="G8:J8"/>
    <mergeCell ref="C8:F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Ejercicio 1</vt:lpstr>
      <vt:lpstr>Ejercicio 2</vt:lpstr>
      <vt:lpstr>Ejercicio 3</vt:lpstr>
      <vt:lpstr>Ejercicio 4</vt:lpstr>
      <vt:lpstr>Ejercicio 6</vt:lpstr>
      <vt:lpstr>Ejercicio 7</vt:lpstr>
      <vt:lpstr>Ejercicio 8</vt:lpstr>
      <vt:lpstr>EjercicIo 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Federico Pared</dc:creator>
  <cp:lastModifiedBy>FEDERICO PARED</cp:lastModifiedBy>
  <dcterms:created xsi:type="dcterms:W3CDTF">2025-04-14T23:32:18Z</dcterms:created>
  <dcterms:modified xsi:type="dcterms:W3CDTF">2025-05-19T13:29:58Z</dcterms:modified>
</cp:coreProperties>
</file>