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0" yWindow="0" windowWidth="28800" windowHeight="12435" activeTab="1"/>
  </bookViews>
  <sheets>
    <sheet name="Foglio1" sheetId="1" r:id="rId1"/>
    <sheet name="Foglio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3" i="2" l="1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2" i="2"/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2" i="2"/>
</calcChain>
</file>

<file path=xl/sharedStrings.xml><?xml version="1.0" encoding="utf-8"?>
<sst xmlns="http://schemas.openxmlformats.org/spreadsheetml/2006/main" count="9" uniqueCount="9">
  <si>
    <t>Posizione z (mm)</t>
  </si>
  <si>
    <t>Tensione uscita (V)</t>
  </si>
  <si>
    <t>Tensione uscita Vtrandp (V)</t>
  </si>
  <si>
    <t>Tensione uscita corrente (V)</t>
  </si>
  <si>
    <t>Corrente uscita (A)</t>
  </si>
  <si>
    <t>pos</t>
  </si>
  <si>
    <t>tens</t>
  </si>
  <si>
    <t>pos[m]</t>
  </si>
  <si>
    <t>Posizione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</si>
</sst>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Foglio1!$F$91</c:f>
              <c:strCache>
                <c:ptCount val="1"/>
                <c:pt idx="0">
                  <c:v>tens</c:v>
                </c:pt>
              </c:strCache>
            </c:strRef>
          </c:tx>
          <c:marker>
            <c:symbol val="none"/>
          </c:marker>
          <c:xVal>
            <c:numRef>
              <c:f>Foglio1!$G$90:$CL$90</c:f>
              <c:numCache>
                <c:formatCode>General</c:formatCode>
                <c:ptCount val="8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</c:numCache>
            </c:numRef>
          </c:xVal>
          <c:yVal>
            <c:numRef>
              <c:f>Foglio1!$G$91:$CL$91</c:f>
              <c:numCache>
                <c:formatCode>General</c:formatCode>
                <c:ptCount val="84"/>
                <c:pt idx="0">
                  <c:v>-8.08</c:v>
                </c:pt>
                <c:pt idx="1">
                  <c:v>-8.08</c:v>
                </c:pt>
                <c:pt idx="2">
                  <c:v>-8.08</c:v>
                </c:pt>
                <c:pt idx="3">
                  <c:v>-8.08</c:v>
                </c:pt>
                <c:pt idx="4">
                  <c:v>-8.08</c:v>
                </c:pt>
                <c:pt idx="5">
                  <c:v>-8.02</c:v>
                </c:pt>
                <c:pt idx="6">
                  <c:v>-7.97</c:v>
                </c:pt>
                <c:pt idx="7">
                  <c:v>-7.88</c:v>
                </c:pt>
                <c:pt idx="8">
                  <c:v>-7.79</c:v>
                </c:pt>
                <c:pt idx="9">
                  <c:v>-7.68</c:v>
                </c:pt>
                <c:pt idx="10">
                  <c:v>-7.44</c:v>
                </c:pt>
                <c:pt idx="11">
                  <c:v>-6.99</c:v>
                </c:pt>
                <c:pt idx="12">
                  <c:v>-6.36</c:v>
                </c:pt>
                <c:pt idx="13">
                  <c:v>-5.93</c:v>
                </c:pt>
                <c:pt idx="14">
                  <c:v>-5.54</c:v>
                </c:pt>
                <c:pt idx="15">
                  <c:v>-5.05</c:v>
                </c:pt>
                <c:pt idx="16">
                  <c:v>-4.55</c:v>
                </c:pt>
                <c:pt idx="17">
                  <c:v>-3.96</c:v>
                </c:pt>
                <c:pt idx="18">
                  <c:v>-3.41</c:v>
                </c:pt>
                <c:pt idx="19">
                  <c:v>-2.75</c:v>
                </c:pt>
                <c:pt idx="20">
                  <c:v>-2.08</c:v>
                </c:pt>
                <c:pt idx="21">
                  <c:v>-1.45</c:v>
                </c:pt>
                <c:pt idx="22">
                  <c:v>-0.69</c:v>
                </c:pt>
                <c:pt idx="23">
                  <c:v>-0.08</c:v>
                </c:pt>
                <c:pt idx="24">
                  <c:v>0.6</c:v>
                </c:pt>
                <c:pt idx="25">
                  <c:v>1.43</c:v>
                </c:pt>
                <c:pt idx="26">
                  <c:v>2.2999999999999998</c:v>
                </c:pt>
                <c:pt idx="27">
                  <c:v>3.41</c:v>
                </c:pt>
                <c:pt idx="28">
                  <c:v>4.07</c:v>
                </c:pt>
                <c:pt idx="29">
                  <c:v>4.72</c:v>
                </c:pt>
                <c:pt idx="30">
                  <c:v>5.49</c:v>
                </c:pt>
                <c:pt idx="31">
                  <c:v>5.99</c:v>
                </c:pt>
                <c:pt idx="32">
                  <c:v>6.58</c:v>
                </c:pt>
                <c:pt idx="33">
                  <c:v>7.09</c:v>
                </c:pt>
                <c:pt idx="34">
                  <c:v>7.58</c:v>
                </c:pt>
                <c:pt idx="35">
                  <c:v>7.99</c:v>
                </c:pt>
                <c:pt idx="36">
                  <c:v>8.33</c:v>
                </c:pt>
                <c:pt idx="37">
                  <c:v>8.4499999999999993</c:v>
                </c:pt>
                <c:pt idx="38">
                  <c:v>8.56</c:v>
                </c:pt>
                <c:pt idx="39">
                  <c:v>8.7100000000000009</c:v>
                </c:pt>
                <c:pt idx="40">
                  <c:v>8.75</c:v>
                </c:pt>
                <c:pt idx="41">
                  <c:v>8.75</c:v>
                </c:pt>
                <c:pt idx="42">
                  <c:v>8.75</c:v>
                </c:pt>
                <c:pt idx="43">
                  <c:v>8.76</c:v>
                </c:pt>
                <c:pt idx="44">
                  <c:v>8.76</c:v>
                </c:pt>
                <c:pt idx="45">
                  <c:v>8.77</c:v>
                </c:pt>
                <c:pt idx="46">
                  <c:v>8.77</c:v>
                </c:pt>
                <c:pt idx="47">
                  <c:v>8.7799999999999994</c:v>
                </c:pt>
                <c:pt idx="48">
                  <c:v>8.7899999999999991</c:v>
                </c:pt>
                <c:pt idx="49">
                  <c:v>8.8000000000000007</c:v>
                </c:pt>
                <c:pt idx="50">
                  <c:v>8.8000000000000007</c:v>
                </c:pt>
                <c:pt idx="51">
                  <c:v>8.81</c:v>
                </c:pt>
                <c:pt idx="52">
                  <c:v>8.81</c:v>
                </c:pt>
                <c:pt idx="53">
                  <c:v>8.82</c:v>
                </c:pt>
                <c:pt idx="54">
                  <c:v>8.81</c:v>
                </c:pt>
                <c:pt idx="55">
                  <c:v>8.81</c:v>
                </c:pt>
                <c:pt idx="56">
                  <c:v>8.81</c:v>
                </c:pt>
                <c:pt idx="57">
                  <c:v>8.81</c:v>
                </c:pt>
                <c:pt idx="58">
                  <c:v>8.81</c:v>
                </c:pt>
                <c:pt idx="59">
                  <c:v>8.81</c:v>
                </c:pt>
                <c:pt idx="60">
                  <c:v>8.81</c:v>
                </c:pt>
                <c:pt idx="61">
                  <c:v>8.81</c:v>
                </c:pt>
                <c:pt idx="62">
                  <c:v>8.81</c:v>
                </c:pt>
                <c:pt idx="63">
                  <c:v>8.77</c:v>
                </c:pt>
                <c:pt idx="64">
                  <c:v>8.5299999999999994</c:v>
                </c:pt>
                <c:pt idx="65">
                  <c:v>8.27</c:v>
                </c:pt>
                <c:pt idx="66">
                  <c:v>8.18</c:v>
                </c:pt>
                <c:pt idx="67">
                  <c:v>8.06</c:v>
                </c:pt>
                <c:pt idx="68">
                  <c:v>7.94</c:v>
                </c:pt>
                <c:pt idx="69">
                  <c:v>7.79</c:v>
                </c:pt>
                <c:pt idx="70">
                  <c:v>7.47</c:v>
                </c:pt>
                <c:pt idx="71">
                  <c:v>7.27</c:v>
                </c:pt>
                <c:pt idx="72">
                  <c:v>7.07</c:v>
                </c:pt>
                <c:pt idx="73">
                  <c:v>6.82</c:v>
                </c:pt>
                <c:pt idx="74">
                  <c:v>6.48</c:v>
                </c:pt>
                <c:pt idx="75">
                  <c:v>5.99</c:v>
                </c:pt>
                <c:pt idx="76">
                  <c:v>5.62</c:v>
                </c:pt>
                <c:pt idx="77">
                  <c:v>5.24</c:v>
                </c:pt>
                <c:pt idx="78">
                  <c:v>4.66</c:v>
                </c:pt>
                <c:pt idx="79">
                  <c:v>4.1500000000000004</c:v>
                </c:pt>
                <c:pt idx="80">
                  <c:v>3.72</c:v>
                </c:pt>
                <c:pt idx="81">
                  <c:v>3.39</c:v>
                </c:pt>
                <c:pt idx="82">
                  <c:v>3.07</c:v>
                </c:pt>
                <c:pt idx="83">
                  <c:v>2.7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382452512"/>
        <c:axId val="-1654796272"/>
      </c:scatterChart>
      <c:valAx>
        <c:axId val="-13824525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1654796272"/>
        <c:crosses val="autoZero"/>
        <c:crossBetween val="midCat"/>
      </c:valAx>
      <c:valAx>
        <c:axId val="-16547962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138245251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Foglio1!$B$1</c:f>
              <c:strCache>
                <c:ptCount val="1"/>
                <c:pt idx="0">
                  <c:v>Tensione uscita (V)</c:v>
                </c:pt>
              </c:strCache>
            </c:strRef>
          </c:tx>
          <c:marker>
            <c:symbol val="none"/>
          </c:marker>
          <c:xVal>
            <c:numRef>
              <c:f>Foglio1!$A$2:$A$50</c:f>
              <c:numCache>
                <c:formatCode>General</c:formatCode>
                <c:ptCount val="4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</c:numCache>
            </c:numRef>
          </c:xVal>
          <c:yVal>
            <c:numRef>
              <c:f>Foglio1!$B$2:$B$50</c:f>
              <c:numCache>
                <c:formatCode>General</c:formatCode>
                <c:ptCount val="49"/>
                <c:pt idx="0">
                  <c:v>-8.08</c:v>
                </c:pt>
                <c:pt idx="1">
                  <c:v>-8.08</c:v>
                </c:pt>
                <c:pt idx="2">
                  <c:v>-8.08</c:v>
                </c:pt>
                <c:pt idx="3">
                  <c:v>-8.08</c:v>
                </c:pt>
                <c:pt idx="4">
                  <c:v>-8.08</c:v>
                </c:pt>
                <c:pt idx="5">
                  <c:v>-8.02</c:v>
                </c:pt>
                <c:pt idx="6">
                  <c:v>-7.97</c:v>
                </c:pt>
                <c:pt idx="7">
                  <c:v>-7.88</c:v>
                </c:pt>
                <c:pt idx="8">
                  <c:v>-7.79</c:v>
                </c:pt>
                <c:pt idx="9">
                  <c:v>-7.68</c:v>
                </c:pt>
                <c:pt idx="10">
                  <c:v>-7.44</c:v>
                </c:pt>
                <c:pt idx="11">
                  <c:v>-6.99</c:v>
                </c:pt>
                <c:pt idx="12">
                  <c:v>-6.36</c:v>
                </c:pt>
                <c:pt idx="13">
                  <c:v>-5.93</c:v>
                </c:pt>
                <c:pt idx="14">
                  <c:v>-5.54</c:v>
                </c:pt>
                <c:pt idx="15">
                  <c:v>-5.05</c:v>
                </c:pt>
                <c:pt idx="16">
                  <c:v>-4.55</c:v>
                </c:pt>
                <c:pt idx="17">
                  <c:v>-3.96</c:v>
                </c:pt>
                <c:pt idx="18">
                  <c:v>-3.41</c:v>
                </c:pt>
                <c:pt idx="19">
                  <c:v>-2.75</c:v>
                </c:pt>
                <c:pt idx="20">
                  <c:v>-2.08</c:v>
                </c:pt>
                <c:pt idx="21">
                  <c:v>-1.45</c:v>
                </c:pt>
                <c:pt idx="22">
                  <c:v>-0.69</c:v>
                </c:pt>
                <c:pt idx="23">
                  <c:v>-0.08</c:v>
                </c:pt>
                <c:pt idx="24">
                  <c:v>0.6</c:v>
                </c:pt>
                <c:pt idx="25">
                  <c:v>1.43</c:v>
                </c:pt>
                <c:pt idx="26">
                  <c:v>2.2999999999999998</c:v>
                </c:pt>
                <c:pt idx="27">
                  <c:v>3.41</c:v>
                </c:pt>
                <c:pt idx="28">
                  <c:v>4.07</c:v>
                </c:pt>
                <c:pt idx="29">
                  <c:v>4.72</c:v>
                </c:pt>
                <c:pt idx="30">
                  <c:v>5.49</c:v>
                </c:pt>
                <c:pt idx="31">
                  <c:v>5.99</c:v>
                </c:pt>
                <c:pt idx="32">
                  <c:v>6.58</c:v>
                </c:pt>
                <c:pt idx="33">
                  <c:v>7.09</c:v>
                </c:pt>
                <c:pt idx="34">
                  <c:v>7.58</c:v>
                </c:pt>
                <c:pt idx="35">
                  <c:v>7.99</c:v>
                </c:pt>
                <c:pt idx="36">
                  <c:v>8.33</c:v>
                </c:pt>
                <c:pt idx="37">
                  <c:v>8.4499999999999993</c:v>
                </c:pt>
                <c:pt idx="38">
                  <c:v>8.56</c:v>
                </c:pt>
                <c:pt idx="39">
                  <c:v>8.7100000000000009</c:v>
                </c:pt>
                <c:pt idx="40">
                  <c:v>8.75</c:v>
                </c:pt>
                <c:pt idx="41">
                  <c:v>8.75</c:v>
                </c:pt>
                <c:pt idx="42">
                  <c:v>8.75</c:v>
                </c:pt>
                <c:pt idx="43">
                  <c:v>8.76</c:v>
                </c:pt>
                <c:pt idx="44">
                  <c:v>8.76</c:v>
                </c:pt>
                <c:pt idx="45">
                  <c:v>8.77</c:v>
                </c:pt>
                <c:pt idx="46">
                  <c:v>8.77</c:v>
                </c:pt>
                <c:pt idx="47">
                  <c:v>8.7799999999999994</c:v>
                </c:pt>
                <c:pt idx="48">
                  <c:v>8.7899999999999991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549654112"/>
        <c:axId val="-1549649760"/>
      </c:scatterChart>
      <c:valAx>
        <c:axId val="-154965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1549649760"/>
        <c:crosses val="autoZero"/>
        <c:crossBetween val="midCat"/>
      </c:valAx>
      <c:valAx>
        <c:axId val="-15496497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154965411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spPr>
            <a:effectLst>
              <a:glow rad="63500">
                <a:schemeClr val="accent1">
                  <a:satMod val="175000"/>
                  <a:alpha val="40000"/>
                </a:schemeClr>
              </a:glow>
            </a:effectLst>
          </c:spPr>
          <c:marker>
            <c:symbol val="square"/>
            <c:size val="5"/>
            <c:spPr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c:spPr>
          </c:marker>
          <c:trendline>
            <c:trendlineType val="linear"/>
            <c:dispRSqr val="0"/>
            <c:dispEq val="1"/>
            <c:trendlineLbl>
              <c:numFmt formatCode="General" sourceLinked="0"/>
            </c:trendlineLbl>
          </c:trendline>
          <c:xVal>
            <c:numRef>
              <c:f>Foglio1!$A$16:$A$36</c:f>
              <c:numCache>
                <c:formatCode>General</c:formatCode>
                <c:ptCount val="21"/>
                <c:pt idx="0">
                  <c:v>14</c:v>
                </c:pt>
                <c:pt idx="1">
                  <c:v>15</c:v>
                </c:pt>
                <c:pt idx="2">
                  <c:v>16</c:v>
                </c:pt>
                <c:pt idx="3">
                  <c:v>17</c:v>
                </c:pt>
                <c:pt idx="4">
                  <c:v>18</c:v>
                </c:pt>
                <c:pt idx="5">
                  <c:v>19</c:v>
                </c:pt>
                <c:pt idx="6">
                  <c:v>20</c:v>
                </c:pt>
                <c:pt idx="7">
                  <c:v>21</c:v>
                </c:pt>
                <c:pt idx="8">
                  <c:v>22</c:v>
                </c:pt>
                <c:pt idx="9">
                  <c:v>23</c:v>
                </c:pt>
                <c:pt idx="10">
                  <c:v>24</c:v>
                </c:pt>
                <c:pt idx="11">
                  <c:v>25</c:v>
                </c:pt>
                <c:pt idx="12">
                  <c:v>26</c:v>
                </c:pt>
                <c:pt idx="13">
                  <c:v>27</c:v>
                </c:pt>
                <c:pt idx="14">
                  <c:v>28</c:v>
                </c:pt>
                <c:pt idx="15">
                  <c:v>29</c:v>
                </c:pt>
                <c:pt idx="16">
                  <c:v>30</c:v>
                </c:pt>
                <c:pt idx="17">
                  <c:v>31</c:v>
                </c:pt>
                <c:pt idx="18">
                  <c:v>32</c:v>
                </c:pt>
                <c:pt idx="19">
                  <c:v>33</c:v>
                </c:pt>
                <c:pt idx="20">
                  <c:v>34</c:v>
                </c:pt>
              </c:numCache>
            </c:numRef>
          </c:xVal>
          <c:yVal>
            <c:numRef>
              <c:f>Foglio1!$B$16:$B$36</c:f>
              <c:numCache>
                <c:formatCode>General</c:formatCode>
                <c:ptCount val="21"/>
                <c:pt idx="0">
                  <c:v>-5.54</c:v>
                </c:pt>
                <c:pt idx="1">
                  <c:v>-5.05</c:v>
                </c:pt>
                <c:pt idx="2">
                  <c:v>-4.55</c:v>
                </c:pt>
                <c:pt idx="3">
                  <c:v>-3.96</c:v>
                </c:pt>
                <c:pt idx="4">
                  <c:v>-3.41</c:v>
                </c:pt>
                <c:pt idx="5">
                  <c:v>-2.75</c:v>
                </c:pt>
                <c:pt idx="6">
                  <c:v>-2.08</c:v>
                </c:pt>
                <c:pt idx="7">
                  <c:v>-1.45</c:v>
                </c:pt>
                <c:pt idx="8">
                  <c:v>-0.69</c:v>
                </c:pt>
                <c:pt idx="9">
                  <c:v>-0.08</c:v>
                </c:pt>
                <c:pt idx="10">
                  <c:v>0.6</c:v>
                </c:pt>
                <c:pt idx="11">
                  <c:v>1.43</c:v>
                </c:pt>
                <c:pt idx="12">
                  <c:v>2.2999999999999998</c:v>
                </c:pt>
                <c:pt idx="13">
                  <c:v>3.41</c:v>
                </c:pt>
                <c:pt idx="14">
                  <c:v>4.07</c:v>
                </c:pt>
                <c:pt idx="15">
                  <c:v>4.72</c:v>
                </c:pt>
                <c:pt idx="16">
                  <c:v>5.49</c:v>
                </c:pt>
                <c:pt idx="17">
                  <c:v>5.99</c:v>
                </c:pt>
                <c:pt idx="18">
                  <c:v>6.58</c:v>
                </c:pt>
                <c:pt idx="19">
                  <c:v>7.09</c:v>
                </c:pt>
                <c:pt idx="20">
                  <c:v>7.58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286719760"/>
        <c:axId val="-1286722480"/>
      </c:scatterChart>
      <c:valAx>
        <c:axId val="-12867197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1286722480"/>
        <c:crosses val="autoZero"/>
        <c:crossBetween val="midCat"/>
      </c:valAx>
      <c:valAx>
        <c:axId val="-12867224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128671976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Foglio2!$E$1</c:f>
              <c:strCache>
                <c:ptCount val="1"/>
                <c:pt idx="0">
                  <c:v>pos[m]</c:v>
                </c:pt>
              </c:strCache>
            </c:strRef>
          </c:tx>
          <c:marker>
            <c:symbol val="none"/>
          </c:marker>
          <c:trendline>
            <c:trendlineType val="linear"/>
            <c:dispRSqr val="0"/>
            <c:dispEq val="1"/>
            <c:trendlineLbl>
              <c:layout/>
              <c:numFmt formatCode="General" sourceLinked="0"/>
            </c:trendlineLbl>
          </c:trendline>
          <c:xVal>
            <c:numRef>
              <c:f>Foglio2!$D$2:$D$53</c:f>
              <c:numCache>
                <c:formatCode>General</c:formatCode>
                <c:ptCount val="52"/>
                <c:pt idx="0">
                  <c:v>1.02</c:v>
                </c:pt>
                <c:pt idx="1">
                  <c:v>0.96799999999999997</c:v>
                </c:pt>
                <c:pt idx="2">
                  <c:v>0.93599999999999994</c:v>
                </c:pt>
                <c:pt idx="3">
                  <c:v>0.91999999999999993</c:v>
                </c:pt>
                <c:pt idx="4">
                  <c:v>0.9</c:v>
                </c:pt>
                <c:pt idx="5">
                  <c:v>0.88000000000000012</c:v>
                </c:pt>
                <c:pt idx="6">
                  <c:v>0.84800000000000009</c:v>
                </c:pt>
                <c:pt idx="7">
                  <c:v>0.82400000000000007</c:v>
                </c:pt>
                <c:pt idx="8">
                  <c:v>0.81199999999999994</c:v>
                </c:pt>
                <c:pt idx="9">
                  <c:v>0.79600000000000004</c:v>
                </c:pt>
                <c:pt idx="10">
                  <c:v>0.78800000000000003</c:v>
                </c:pt>
                <c:pt idx="11">
                  <c:v>0.76800000000000002</c:v>
                </c:pt>
                <c:pt idx="12">
                  <c:v>0.75600000000000001</c:v>
                </c:pt>
                <c:pt idx="13">
                  <c:v>0.74399999999999999</c:v>
                </c:pt>
                <c:pt idx="14">
                  <c:v>0.72399999999999998</c:v>
                </c:pt>
                <c:pt idx="15">
                  <c:v>0.70799999999999996</c:v>
                </c:pt>
                <c:pt idx="16">
                  <c:v>0.7</c:v>
                </c:pt>
                <c:pt idx="17">
                  <c:v>0.68799999999999994</c:v>
                </c:pt>
                <c:pt idx="18">
                  <c:v>0.65599999999999992</c:v>
                </c:pt>
                <c:pt idx="19">
                  <c:v>0.64800000000000002</c:v>
                </c:pt>
                <c:pt idx="20">
                  <c:v>0.64400000000000002</c:v>
                </c:pt>
                <c:pt idx="21">
                  <c:v>0.628</c:v>
                </c:pt>
                <c:pt idx="22">
                  <c:v>0.60399999999999998</c:v>
                </c:pt>
                <c:pt idx="23">
                  <c:v>0.59199999999999997</c:v>
                </c:pt>
                <c:pt idx="24">
                  <c:v>0.59599999999999997</c:v>
                </c:pt>
                <c:pt idx="25">
                  <c:v>0.57199999999999995</c:v>
                </c:pt>
                <c:pt idx="26">
                  <c:v>0.54</c:v>
                </c:pt>
                <c:pt idx="27">
                  <c:v>0.54400000000000004</c:v>
                </c:pt>
                <c:pt idx="28">
                  <c:v>0.52400000000000002</c:v>
                </c:pt>
                <c:pt idx="29">
                  <c:v>0.51600000000000001</c:v>
                </c:pt>
                <c:pt idx="30">
                  <c:v>0.51200000000000001</c:v>
                </c:pt>
                <c:pt idx="31">
                  <c:v>0.504</c:v>
                </c:pt>
                <c:pt idx="32">
                  <c:v>0.49199999999999999</c:v>
                </c:pt>
                <c:pt idx="33">
                  <c:v>0.46799999999999997</c:v>
                </c:pt>
                <c:pt idx="34">
                  <c:v>0.45199999999999996</c:v>
                </c:pt>
                <c:pt idx="35">
                  <c:v>0.43200000000000005</c:v>
                </c:pt>
                <c:pt idx="36">
                  <c:v>0.42800000000000005</c:v>
                </c:pt>
                <c:pt idx="37">
                  <c:v>0.42000000000000004</c:v>
                </c:pt>
                <c:pt idx="38">
                  <c:v>0.41200000000000003</c:v>
                </c:pt>
                <c:pt idx="39">
                  <c:v>0.40800000000000003</c:v>
                </c:pt>
                <c:pt idx="40">
                  <c:v>0.4264</c:v>
                </c:pt>
                <c:pt idx="41">
                  <c:v>0.39839999999999998</c:v>
                </c:pt>
                <c:pt idx="42">
                  <c:v>0.38039999999999996</c:v>
                </c:pt>
                <c:pt idx="43">
                  <c:v>0.36360000000000003</c:v>
                </c:pt>
                <c:pt idx="44">
                  <c:v>0.34720000000000001</c:v>
                </c:pt>
                <c:pt idx="45">
                  <c:v>0.31880000000000003</c:v>
                </c:pt>
                <c:pt idx="46">
                  <c:v>0.29880000000000001</c:v>
                </c:pt>
                <c:pt idx="47">
                  <c:v>0.29239999999999999</c:v>
                </c:pt>
                <c:pt idx="48">
                  <c:v>0.27999999999999997</c:v>
                </c:pt>
                <c:pt idx="49">
                  <c:v>0.2732</c:v>
                </c:pt>
                <c:pt idx="50">
                  <c:v>0.23359999999999997</c:v>
                </c:pt>
                <c:pt idx="51">
                  <c:v>0.29480000000000001</c:v>
                </c:pt>
              </c:numCache>
            </c:numRef>
          </c:xVal>
          <c:yVal>
            <c:numRef>
              <c:f>Foglio2!$E$2:$E$53</c:f>
              <c:numCache>
                <c:formatCode>General</c:formatCode>
                <c:ptCount val="52"/>
                <c:pt idx="0">
                  <c:v>3.1300000000000002E-5</c:v>
                </c:pt>
                <c:pt idx="1">
                  <c:v>3.0379999999999997E-5</c:v>
                </c:pt>
                <c:pt idx="2">
                  <c:v>2.9819999999999999E-5</c:v>
                </c:pt>
                <c:pt idx="3">
                  <c:v>2.8390000000000001E-5</c:v>
                </c:pt>
                <c:pt idx="4">
                  <c:v>2.8920000000000001E-5</c:v>
                </c:pt>
                <c:pt idx="5">
                  <c:v>2.851E-5</c:v>
                </c:pt>
                <c:pt idx="6">
                  <c:v>2.7739999999999999E-5</c:v>
                </c:pt>
                <c:pt idx="7">
                  <c:v>2.7180000000000001E-5</c:v>
                </c:pt>
                <c:pt idx="8">
                  <c:v>2.6870000000000002E-5</c:v>
                </c:pt>
                <c:pt idx="9">
                  <c:v>2.6519999999999997E-5</c:v>
                </c:pt>
                <c:pt idx="10">
                  <c:v>2.6290000000000001E-5</c:v>
                </c:pt>
                <c:pt idx="11">
                  <c:v>2.5850000000000002E-5</c:v>
                </c:pt>
                <c:pt idx="12">
                  <c:v>2.5530000000000001E-5</c:v>
                </c:pt>
                <c:pt idx="13">
                  <c:v>2.5229999999999997E-5</c:v>
                </c:pt>
                <c:pt idx="14">
                  <c:v>2.4770000000000002E-5</c:v>
                </c:pt>
                <c:pt idx="15">
                  <c:v>2.4449999999999998E-5</c:v>
                </c:pt>
                <c:pt idx="16">
                  <c:v>2.423E-5</c:v>
                </c:pt>
                <c:pt idx="17">
                  <c:v>2.3879999999999998E-5</c:v>
                </c:pt>
                <c:pt idx="18">
                  <c:v>2.3140000000000002E-5</c:v>
                </c:pt>
                <c:pt idx="19">
                  <c:v>2.2900000000000001E-5</c:v>
                </c:pt>
                <c:pt idx="20">
                  <c:v>2.27E-5</c:v>
                </c:pt>
                <c:pt idx="21">
                  <c:v>2.2420000000000002E-5</c:v>
                </c:pt>
                <c:pt idx="22">
                  <c:v>2.1909999999999999E-5</c:v>
                </c:pt>
                <c:pt idx="23">
                  <c:v>2.1489999999999999E-5</c:v>
                </c:pt>
                <c:pt idx="24">
                  <c:v>2.141E-5</c:v>
                </c:pt>
                <c:pt idx="25">
                  <c:v>2.0969999999999997E-5</c:v>
                </c:pt>
                <c:pt idx="26">
                  <c:v>2.0300000000000002E-5</c:v>
                </c:pt>
                <c:pt idx="27">
                  <c:v>2.0109999999999999E-5</c:v>
                </c:pt>
                <c:pt idx="28">
                  <c:v>1.9699999999999998E-5</c:v>
                </c:pt>
                <c:pt idx="29">
                  <c:v>1.9309999999999996E-5</c:v>
                </c:pt>
                <c:pt idx="30">
                  <c:v>1.8969999999999996E-5</c:v>
                </c:pt>
                <c:pt idx="31">
                  <c:v>1.8600000000000001E-5</c:v>
                </c:pt>
                <c:pt idx="32">
                  <c:v>1.8119999999999999E-5</c:v>
                </c:pt>
                <c:pt idx="33">
                  <c:v>1.7309999999999999E-5</c:v>
                </c:pt>
                <c:pt idx="34">
                  <c:v>1.6910000000000002E-5</c:v>
                </c:pt>
                <c:pt idx="35">
                  <c:v>1.647E-5</c:v>
                </c:pt>
                <c:pt idx="36">
                  <c:v>1.609E-5</c:v>
                </c:pt>
                <c:pt idx="37">
                  <c:v>1.5800000000000001E-5</c:v>
                </c:pt>
                <c:pt idx="38">
                  <c:v>1.5359999999999999E-5</c:v>
                </c:pt>
                <c:pt idx="39">
                  <c:v>1.4999999999999999E-5</c:v>
                </c:pt>
                <c:pt idx="40">
                  <c:v>1.465E-5</c:v>
                </c:pt>
                <c:pt idx="41">
                  <c:v>1.4289999999999999E-5</c:v>
                </c:pt>
                <c:pt idx="42">
                  <c:v>1.3740000000000001E-5</c:v>
                </c:pt>
                <c:pt idx="43">
                  <c:v>1.293E-5</c:v>
                </c:pt>
                <c:pt idx="44">
                  <c:v>1.218E-5</c:v>
                </c:pt>
                <c:pt idx="45">
                  <c:v>1.129E-5</c:v>
                </c:pt>
                <c:pt idx="46">
                  <c:v>1.0689999999999999E-5</c:v>
                </c:pt>
                <c:pt idx="47">
                  <c:v>1.0199999999999999E-5</c:v>
                </c:pt>
                <c:pt idx="48">
                  <c:v>9.4600000000000009E-6</c:v>
                </c:pt>
                <c:pt idx="49">
                  <c:v>9.083000000000001E-6</c:v>
                </c:pt>
                <c:pt idx="50">
                  <c:v>5.1909999999999991E-6</c:v>
                </c:pt>
                <c:pt idx="51">
                  <c:v>4.8359999999999999E-6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286714864"/>
        <c:axId val="-1286724656"/>
      </c:scatterChart>
      <c:valAx>
        <c:axId val="-12867148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1286724656"/>
        <c:crosses val="autoZero"/>
        <c:crossBetween val="midCat"/>
      </c:valAx>
      <c:valAx>
        <c:axId val="-12867246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128671486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83</xdr:col>
      <xdr:colOff>504824</xdr:colOff>
      <xdr:row>65</xdr:row>
      <xdr:rowOff>133349</xdr:rowOff>
    </xdr:from>
    <xdr:to>
      <xdr:col>94</xdr:col>
      <xdr:colOff>457199</xdr:colOff>
      <xdr:row>83</xdr:row>
      <xdr:rowOff>142874</xdr:rowOff>
    </xdr:to>
    <xdr:graphicFrame macro="">
      <xdr:nvGraphicFramePr>
        <xdr:cNvPr id="6" name="Gra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266700</xdr:colOff>
      <xdr:row>51</xdr:row>
      <xdr:rowOff>38100</xdr:rowOff>
    </xdr:from>
    <xdr:to>
      <xdr:col>12</xdr:col>
      <xdr:colOff>571500</xdr:colOff>
      <xdr:row>65</xdr:row>
      <xdr:rowOff>114300</xdr:rowOff>
    </xdr:to>
    <xdr:graphicFrame macro="">
      <xdr:nvGraphicFramePr>
        <xdr:cNvPr id="7" name="Grafico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495299</xdr:colOff>
      <xdr:row>2</xdr:row>
      <xdr:rowOff>28575</xdr:rowOff>
    </xdr:from>
    <xdr:to>
      <xdr:col>21</xdr:col>
      <xdr:colOff>428625</xdr:colOff>
      <xdr:row>39</xdr:row>
      <xdr:rowOff>133350</xdr:rowOff>
    </xdr:to>
    <xdr:graphicFrame macro="">
      <xdr:nvGraphicFramePr>
        <xdr:cNvPr id="8" name="Grafico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314325</xdr:colOff>
      <xdr:row>25</xdr:row>
      <xdr:rowOff>61912</xdr:rowOff>
    </xdr:from>
    <xdr:to>
      <xdr:col>14</xdr:col>
      <xdr:colOff>9525</xdr:colOff>
      <xdr:row>39</xdr:row>
      <xdr:rowOff>138112</xdr:rowOff>
    </xdr:to>
    <xdr:graphicFrame macro="">
      <xdr:nvGraphicFramePr>
        <xdr:cNvPr id="7" name="Grafico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91"/>
  <sheetViews>
    <sheetView topLeftCell="A97" workbookViewId="0">
      <selection activeCell="B13" sqref="B13"/>
    </sheetView>
  </sheetViews>
  <sheetFormatPr defaultRowHeight="15" x14ac:dyDescent="0.25"/>
  <cols>
    <col min="1" max="1" width="30.85546875" customWidth="1"/>
    <col min="2" max="2" width="36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-8.08</v>
      </c>
    </row>
    <row r="3" spans="1:2" x14ac:dyDescent="0.25">
      <c r="A3">
        <v>1</v>
      </c>
      <c r="B3">
        <v>-8.08</v>
      </c>
    </row>
    <row r="4" spans="1:2" x14ac:dyDescent="0.25">
      <c r="A4">
        <v>2</v>
      </c>
      <c r="B4">
        <v>-8.08</v>
      </c>
    </row>
    <row r="5" spans="1:2" x14ac:dyDescent="0.25">
      <c r="A5">
        <v>3</v>
      </c>
      <c r="B5">
        <v>-8.08</v>
      </c>
    </row>
    <row r="6" spans="1:2" x14ac:dyDescent="0.25">
      <c r="A6">
        <v>4</v>
      </c>
      <c r="B6">
        <v>-8.08</v>
      </c>
    </row>
    <row r="7" spans="1:2" x14ac:dyDescent="0.25">
      <c r="A7">
        <v>5</v>
      </c>
      <c r="B7">
        <v>-8.02</v>
      </c>
    </row>
    <row r="8" spans="1:2" x14ac:dyDescent="0.25">
      <c r="A8">
        <v>6</v>
      </c>
      <c r="B8">
        <v>-7.97</v>
      </c>
    </row>
    <row r="9" spans="1:2" x14ac:dyDescent="0.25">
      <c r="A9">
        <v>7</v>
      </c>
      <c r="B9">
        <v>-7.88</v>
      </c>
    </row>
    <row r="10" spans="1:2" x14ac:dyDescent="0.25">
      <c r="A10">
        <v>8</v>
      </c>
      <c r="B10">
        <v>-7.79</v>
      </c>
    </row>
    <row r="11" spans="1:2" x14ac:dyDescent="0.25">
      <c r="A11">
        <v>9</v>
      </c>
      <c r="B11">
        <v>-7.68</v>
      </c>
    </row>
    <row r="12" spans="1:2" x14ac:dyDescent="0.25">
      <c r="A12">
        <v>10</v>
      </c>
      <c r="B12">
        <v>-7.44</v>
      </c>
    </row>
    <row r="13" spans="1:2" x14ac:dyDescent="0.25">
      <c r="A13">
        <v>11</v>
      </c>
      <c r="B13">
        <v>-6.99</v>
      </c>
    </row>
    <row r="14" spans="1:2" x14ac:dyDescent="0.25">
      <c r="A14">
        <v>12</v>
      </c>
      <c r="B14">
        <v>-6.36</v>
      </c>
    </row>
    <row r="15" spans="1:2" x14ac:dyDescent="0.25">
      <c r="A15">
        <v>13</v>
      </c>
      <c r="B15">
        <v>-5.93</v>
      </c>
    </row>
    <row r="16" spans="1:2" x14ac:dyDescent="0.25">
      <c r="A16">
        <v>14</v>
      </c>
      <c r="B16">
        <v>-5.54</v>
      </c>
    </row>
    <row r="17" spans="1:2" x14ac:dyDescent="0.25">
      <c r="A17">
        <v>15</v>
      </c>
      <c r="B17">
        <v>-5.05</v>
      </c>
    </row>
    <row r="18" spans="1:2" x14ac:dyDescent="0.25">
      <c r="A18">
        <v>16</v>
      </c>
      <c r="B18">
        <v>-4.55</v>
      </c>
    </row>
    <row r="19" spans="1:2" x14ac:dyDescent="0.25">
      <c r="A19">
        <v>17</v>
      </c>
      <c r="B19">
        <v>-3.96</v>
      </c>
    </row>
    <row r="20" spans="1:2" x14ac:dyDescent="0.25">
      <c r="A20">
        <v>18</v>
      </c>
      <c r="B20">
        <v>-3.41</v>
      </c>
    </row>
    <row r="21" spans="1:2" x14ac:dyDescent="0.25">
      <c r="A21">
        <v>19</v>
      </c>
      <c r="B21">
        <v>-2.75</v>
      </c>
    </row>
    <row r="22" spans="1:2" x14ac:dyDescent="0.25">
      <c r="A22">
        <v>20</v>
      </c>
      <c r="B22">
        <v>-2.08</v>
      </c>
    </row>
    <row r="23" spans="1:2" x14ac:dyDescent="0.25">
      <c r="A23">
        <v>21</v>
      </c>
      <c r="B23">
        <v>-1.45</v>
      </c>
    </row>
    <row r="24" spans="1:2" x14ac:dyDescent="0.25">
      <c r="A24">
        <v>22</v>
      </c>
      <c r="B24">
        <v>-0.69</v>
      </c>
    </row>
    <row r="25" spans="1:2" x14ac:dyDescent="0.25">
      <c r="A25">
        <v>23</v>
      </c>
      <c r="B25">
        <v>-0.08</v>
      </c>
    </row>
    <row r="26" spans="1:2" x14ac:dyDescent="0.25">
      <c r="A26">
        <v>24</v>
      </c>
      <c r="B26">
        <v>0.6</v>
      </c>
    </row>
    <row r="27" spans="1:2" x14ac:dyDescent="0.25">
      <c r="A27">
        <v>25</v>
      </c>
      <c r="B27">
        <v>1.43</v>
      </c>
    </row>
    <row r="28" spans="1:2" x14ac:dyDescent="0.25">
      <c r="A28">
        <v>26</v>
      </c>
      <c r="B28">
        <v>2.2999999999999998</v>
      </c>
    </row>
    <row r="29" spans="1:2" x14ac:dyDescent="0.25">
      <c r="A29">
        <v>27</v>
      </c>
      <c r="B29">
        <v>3.41</v>
      </c>
    </row>
    <row r="30" spans="1:2" x14ac:dyDescent="0.25">
      <c r="A30">
        <v>28</v>
      </c>
      <c r="B30">
        <v>4.07</v>
      </c>
    </row>
    <row r="31" spans="1:2" x14ac:dyDescent="0.25">
      <c r="A31">
        <v>29</v>
      </c>
      <c r="B31">
        <v>4.72</v>
      </c>
    </row>
    <row r="32" spans="1:2" x14ac:dyDescent="0.25">
      <c r="A32">
        <v>30</v>
      </c>
      <c r="B32">
        <v>5.49</v>
      </c>
    </row>
    <row r="33" spans="1:2" x14ac:dyDescent="0.25">
      <c r="A33">
        <v>31</v>
      </c>
      <c r="B33">
        <v>5.99</v>
      </c>
    </row>
    <row r="34" spans="1:2" x14ac:dyDescent="0.25">
      <c r="A34">
        <v>32</v>
      </c>
      <c r="B34">
        <v>6.58</v>
      </c>
    </row>
    <row r="35" spans="1:2" x14ac:dyDescent="0.25">
      <c r="A35">
        <v>33</v>
      </c>
      <c r="B35">
        <v>7.09</v>
      </c>
    </row>
    <row r="36" spans="1:2" x14ac:dyDescent="0.25">
      <c r="A36">
        <v>34</v>
      </c>
      <c r="B36">
        <v>7.58</v>
      </c>
    </row>
    <row r="37" spans="1:2" x14ac:dyDescent="0.25">
      <c r="A37">
        <v>35</v>
      </c>
      <c r="B37">
        <v>7.99</v>
      </c>
    </row>
    <row r="38" spans="1:2" x14ac:dyDescent="0.25">
      <c r="A38">
        <v>36</v>
      </c>
      <c r="B38">
        <v>8.33</v>
      </c>
    </row>
    <row r="39" spans="1:2" x14ac:dyDescent="0.25">
      <c r="A39">
        <v>37</v>
      </c>
      <c r="B39">
        <v>8.4499999999999993</v>
      </c>
    </row>
    <row r="40" spans="1:2" x14ac:dyDescent="0.25">
      <c r="A40">
        <v>38</v>
      </c>
      <c r="B40">
        <v>8.56</v>
      </c>
    </row>
    <row r="41" spans="1:2" x14ac:dyDescent="0.25">
      <c r="A41">
        <v>39</v>
      </c>
      <c r="B41">
        <v>8.7100000000000009</v>
      </c>
    </row>
    <row r="42" spans="1:2" x14ac:dyDescent="0.25">
      <c r="A42">
        <v>40</v>
      </c>
      <c r="B42">
        <v>8.75</v>
      </c>
    </row>
    <row r="43" spans="1:2" x14ac:dyDescent="0.25">
      <c r="A43">
        <v>41</v>
      </c>
      <c r="B43">
        <v>8.75</v>
      </c>
    </row>
    <row r="44" spans="1:2" x14ac:dyDescent="0.25">
      <c r="A44">
        <v>42</v>
      </c>
      <c r="B44">
        <v>8.75</v>
      </c>
    </row>
    <row r="45" spans="1:2" x14ac:dyDescent="0.25">
      <c r="A45">
        <v>43</v>
      </c>
      <c r="B45">
        <v>8.76</v>
      </c>
    </row>
    <row r="46" spans="1:2" x14ac:dyDescent="0.25">
      <c r="A46">
        <v>44</v>
      </c>
      <c r="B46">
        <v>8.76</v>
      </c>
    </row>
    <row r="47" spans="1:2" x14ac:dyDescent="0.25">
      <c r="A47">
        <v>45</v>
      </c>
      <c r="B47">
        <v>8.77</v>
      </c>
    </row>
    <row r="48" spans="1:2" x14ac:dyDescent="0.25">
      <c r="A48">
        <v>46</v>
      </c>
      <c r="B48">
        <v>8.77</v>
      </c>
    </row>
    <row r="49" spans="1:2" x14ac:dyDescent="0.25">
      <c r="A49">
        <v>47</v>
      </c>
      <c r="B49">
        <v>8.7799999999999994</v>
      </c>
    </row>
    <row r="50" spans="1:2" x14ac:dyDescent="0.25">
      <c r="A50">
        <v>48</v>
      </c>
      <c r="B50">
        <v>8.7899999999999991</v>
      </c>
    </row>
    <row r="51" spans="1:2" x14ac:dyDescent="0.25">
      <c r="A51">
        <v>49</v>
      </c>
      <c r="B51">
        <v>8.8000000000000007</v>
      </c>
    </row>
    <row r="52" spans="1:2" x14ac:dyDescent="0.25">
      <c r="A52">
        <v>50</v>
      </c>
      <c r="B52">
        <v>8.8000000000000007</v>
      </c>
    </row>
    <row r="53" spans="1:2" x14ac:dyDescent="0.25">
      <c r="A53">
        <v>51</v>
      </c>
      <c r="B53">
        <v>8.81</v>
      </c>
    </row>
    <row r="54" spans="1:2" x14ac:dyDescent="0.25">
      <c r="A54">
        <v>52</v>
      </c>
      <c r="B54">
        <v>8.81</v>
      </c>
    </row>
    <row r="55" spans="1:2" x14ac:dyDescent="0.25">
      <c r="A55">
        <v>53</v>
      </c>
      <c r="B55">
        <v>8.82</v>
      </c>
    </row>
    <row r="56" spans="1:2" x14ac:dyDescent="0.25">
      <c r="A56">
        <v>54</v>
      </c>
      <c r="B56">
        <v>8.81</v>
      </c>
    </row>
    <row r="57" spans="1:2" x14ac:dyDescent="0.25">
      <c r="A57">
        <v>55</v>
      </c>
      <c r="B57">
        <v>8.81</v>
      </c>
    </row>
    <row r="58" spans="1:2" x14ac:dyDescent="0.25">
      <c r="A58">
        <v>56</v>
      </c>
      <c r="B58">
        <v>8.81</v>
      </c>
    </row>
    <row r="59" spans="1:2" x14ac:dyDescent="0.25">
      <c r="A59">
        <v>57</v>
      </c>
      <c r="B59">
        <v>8.81</v>
      </c>
    </row>
    <row r="60" spans="1:2" x14ac:dyDescent="0.25">
      <c r="A60">
        <v>58</v>
      </c>
      <c r="B60">
        <v>8.81</v>
      </c>
    </row>
    <row r="61" spans="1:2" x14ac:dyDescent="0.25">
      <c r="A61">
        <v>59</v>
      </c>
      <c r="B61">
        <v>8.81</v>
      </c>
    </row>
    <row r="62" spans="1:2" x14ac:dyDescent="0.25">
      <c r="A62">
        <v>60</v>
      </c>
      <c r="B62">
        <v>8.81</v>
      </c>
    </row>
    <row r="63" spans="1:2" x14ac:dyDescent="0.25">
      <c r="A63">
        <v>61</v>
      </c>
      <c r="B63">
        <v>8.81</v>
      </c>
    </row>
    <row r="64" spans="1:2" x14ac:dyDescent="0.25">
      <c r="A64">
        <v>62</v>
      </c>
      <c r="B64">
        <v>8.81</v>
      </c>
    </row>
    <row r="65" spans="1:2" x14ac:dyDescent="0.25">
      <c r="A65">
        <v>63</v>
      </c>
      <c r="B65">
        <v>8.77</v>
      </c>
    </row>
    <row r="66" spans="1:2" x14ac:dyDescent="0.25">
      <c r="A66">
        <v>64</v>
      </c>
      <c r="B66">
        <v>8.5299999999999994</v>
      </c>
    </row>
    <row r="67" spans="1:2" x14ac:dyDescent="0.25">
      <c r="A67">
        <v>65</v>
      </c>
      <c r="B67">
        <v>8.27</v>
      </c>
    </row>
    <row r="68" spans="1:2" x14ac:dyDescent="0.25">
      <c r="A68">
        <v>66</v>
      </c>
      <c r="B68">
        <v>8.18</v>
      </c>
    </row>
    <row r="69" spans="1:2" x14ac:dyDescent="0.25">
      <c r="A69">
        <v>67</v>
      </c>
      <c r="B69">
        <v>8.06</v>
      </c>
    </row>
    <row r="70" spans="1:2" x14ac:dyDescent="0.25">
      <c r="A70">
        <v>68</v>
      </c>
      <c r="B70">
        <v>7.94</v>
      </c>
    </row>
    <row r="71" spans="1:2" x14ac:dyDescent="0.25">
      <c r="A71">
        <v>69</v>
      </c>
      <c r="B71">
        <v>7.79</v>
      </c>
    </row>
    <row r="72" spans="1:2" x14ac:dyDescent="0.25">
      <c r="A72">
        <v>70</v>
      </c>
      <c r="B72">
        <v>7.47</v>
      </c>
    </row>
    <row r="73" spans="1:2" x14ac:dyDescent="0.25">
      <c r="A73">
        <v>71</v>
      </c>
      <c r="B73">
        <v>7.27</v>
      </c>
    </row>
    <row r="74" spans="1:2" x14ac:dyDescent="0.25">
      <c r="A74">
        <v>72</v>
      </c>
      <c r="B74">
        <v>7.07</v>
      </c>
    </row>
    <row r="75" spans="1:2" x14ac:dyDescent="0.25">
      <c r="A75">
        <v>73</v>
      </c>
      <c r="B75">
        <v>6.82</v>
      </c>
    </row>
    <row r="76" spans="1:2" x14ac:dyDescent="0.25">
      <c r="A76">
        <v>74</v>
      </c>
      <c r="B76">
        <v>6.48</v>
      </c>
    </row>
    <row r="77" spans="1:2" x14ac:dyDescent="0.25">
      <c r="A77">
        <v>75</v>
      </c>
      <c r="B77">
        <v>5.99</v>
      </c>
    </row>
    <row r="78" spans="1:2" x14ac:dyDescent="0.25">
      <c r="A78">
        <v>76</v>
      </c>
      <c r="B78">
        <v>5.62</v>
      </c>
    </row>
    <row r="79" spans="1:2" x14ac:dyDescent="0.25">
      <c r="A79">
        <v>77</v>
      </c>
      <c r="B79">
        <v>5.24</v>
      </c>
    </row>
    <row r="80" spans="1:2" x14ac:dyDescent="0.25">
      <c r="A80">
        <v>78</v>
      </c>
      <c r="B80">
        <v>4.66</v>
      </c>
    </row>
    <row r="81" spans="1:90" x14ac:dyDescent="0.25">
      <c r="A81">
        <v>79</v>
      </c>
      <c r="B81">
        <v>4.1500000000000004</v>
      </c>
    </row>
    <row r="82" spans="1:90" x14ac:dyDescent="0.25">
      <c r="A82">
        <v>80</v>
      </c>
      <c r="B82">
        <v>3.72</v>
      </c>
    </row>
    <row r="83" spans="1:90" x14ac:dyDescent="0.25">
      <c r="A83">
        <v>81</v>
      </c>
      <c r="B83">
        <v>3.39</v>
      </c>
    </row>
    <row r="84" spans="1:90" x14ac:dyDescent="0.25">
      <c r="A84">
        <v>82</v>
      </c>
      <c r="B84">
        <v>3.07</v>
      </c>
    </row>
    <row r="85" spans="1:90" x14ac:dyDescent="0.25">
      <c r="A85">
        <v>83</v>
      </c>
      <c r="B85">
        <v>2.7</v>
      </c>
    </row>
    <row r="90" spans="1:90" x14ac:dyDescent="0.25">
      <c r="F90" t="s">
        <v>5</v>
      </c>
      <c r="G90">
        <v>0</v>
      </c>
      <c r="H90">
        <v>1</v>
      </c>
      <c r="I90">
        <v>2</v>
      </c>
      <c r="J90">
        <v>3</v>
      </c>
      <c r="K90">
        <v>4</v>
      </c>
      <c r="L90">
        <v>5</v>
      </c>
      <c r="M90">
        <v>6</v>
      </c>
      <c r="N90">
        <v>7</v>
      </c>
      <c r="O90">
        <v>8</v>
      </c>
      <c r="P90">
        <v>9</v>
      </c>
      <c r="Q90">
        <v>10</v>
      </c>
      <c r="R90">
        <v>11</v>
      </c>
      <c r="S90">
        <v>12</v>
      </c>
      <c r="T90">
        <v>13</v>
      </c>
      <c r="U90">
        <v>14</v>
      </c>
      <c r="V90">
        <v>15</v>
      </c>
      <c r="W90">
        <v>16</v>
      </c>
      <c r="X90">
        <v>17</v>
      </c>
      <c r="Y90">
        <v>18</v>
      </c>
      <c r="Z90">
        <v>19</v>
      </c>
      <c r="AA90">
        <v>20</v>
      </c>
      <c r="AB90">
        <v>21</v>
      </c>
      <c r="AC90">
        <v>22</v>
      </c>
      <c r="AD90">
        <v>23</v>
      </c>
      <c r="AE90">
        <v>24</v>
      </c>
      <c r="AF90">
        <v>25</v>
      </c>
      <c r="AG90">
        <v>26</v>
      </c>
      <c r="AH90">
        <v>27</v>
      </c>
      <c r="AI90">
        <v>28</v>
      </c>
      <c r="AJ90">
        <v>29</v>
      </c>
      <c r="AK90">
        <v>30</v>
      </c>
      <c r="AL90">
        <v>31</v>
      </c>
      <c r="AM90">
        <v>32</v>
      </c>
      <c r="AN90">
        <v>33</v>
      </c>
      <c r="AO90">
        <v>34</v>
      </c>
      <c r="AP90">
        <v>35</v>
      </c>
      <c r="AQ90">
        <v>36</v>
      </c>
      <c r="AR90">
        <v>37</v>
      </c>
      <c r="AS90">
        <v>38</v>
      </c>
      <c r="AT90">
        <v>39</v>
      </c>
      <c r="AU90">
        <v>40</v>
      </c>
      <c r="AV90">
        <v>41</v>
      </c>
      <c r="AW90">
        <v>42</v>
      </c>
      <c r="AX90">
        <v>43</v>
      </c>
      <c r="AY90">
        <v>44</v>
      </c>
      <c r="AZ90">
        <v>45</v>
      </c>
      <c r="BA90">
        <v>46</v>
      </c>
      <c r="BB90">
        <v>47</v>
      </c>
      <c r="BC90">
        <v>48</v>
      </c>
      <c r="BD90">
        <v>49</v>
      </c>
      <c r="BE90">
        <v>50</v>
      </c>
      <c r="BF90">
        <v>51</v>
      </c>
      <c r="BG90">
        <v>52</v>
      </c>
      <c r="BH90">
        <v>53</v>
      </c>
      <c r="BI90">
        <v>54</v>
      </c>
      <c r="BJ90">
        <v>55</v>
      </c>
      <c r="BK90">
        <v>56</v>
      </c>
      <c r="BL90">
        <v>57</v>
      </c>
      <c r="BM90">
        <v>58</v>
      </c>
      <c r="BN90">
        <v>59</v>
      </c>
      <c r="BO90">
        <v>60</v>
      </c>
      <c r="BP90">
        <v>61</v>
      </c>
      <c r="BQ90">
        <v>62</v>
      </c>
      <c r="BR90">
        <v>63</v>
      </c>
      <c r="BS90">
        <v>64</v>
      </c>
      <c r="BT90">
        <v>65</v>
      </c>
      <c r="BU90">
        <v>66</v>
      </c>
      <c r="BV90">
        <v>67</v>
      </c>
      <c r="BW90">
        <v>68</v>
      </c>
      <c r="BX90">
        <v>69</v>
      </c>
      <c r="BY90">
        <v>70</v>
      </c>
      <c r="BZ90">
        <v>71</v>
      </c>
      <c r="CA90">
        <v>72</v>
      </c>
      <c r="CB90">
        <v>73</v>
      </c>
      <c r="CC90">
        <v>74</v>
      </c>
      <c r="CD90">
        <v>75</v>
      </c>
      <c r="CE90">
        <v>76</v>
      </c>
      <c r="CF90">
        <v>77</v>
      </c>
      <c r="CG90">
        <v>78</v>
      </c>
      <c r="CH90">
        <v>79</v>
      </c>
      <c r="CI90">
        <v>80</v>
      </c>
      <c r="CJ90">
        <v>81</v>
      </c>
      <c r="CK90">
        <v>82</v>
      </c>
      <c r="CL90">
        <v>83</v>
      </c>
    </row>
    <row r="91" spans="1:90" x14ac:dyDescent="0.25">
      <c r="F91" t="s">
        <v>6</v>
      </c>
      <c r="G91">
        <v>-8.08</v>
      </c>
      <c r="H91">
        <v>-8.08</v>
      </c>
      <c r="I91">
        <v>-8.08</v>
      </c>
      <c r="J91">
        <v>-8.08</v>
      </c>
      <c r="K91">
        <v>-8.08</v>
      </c>
      <c r="L91">
        <v>-8.02</v>
      </c>
      <c r="M91">
        <v>-7.97</v>
      </c>
      <c r="N91">
        <v>-7.88</v>
      </c>
      <c r="O91">
        <v>-7.79</v>
      </c>
      <c r="P91">
        <v>-7.68</v>
      </c>
      <c r="Q91">
        <v>-7.44</v>
      </c>
      <c r="R91">
        <v>-6.99</v>
      </c>
      <c r="S91">
        <v>-6.36</v>
      </c>
      <c r="T91">
        <v>-5.93</v>
      </c>
      <c r="U91">
        <v>-5.54</v>
      </c>
      <c r="V91">
        <v>-5.05</v>
      </c>
      <c r="W91">
        <v>-4.55</v>
      </c>
      <c r="X91">
        <v>-3.96</v>
      </c>
      <c r="Y91">
        <v>-3.41</v>
      </c>
      <c r="Z91">
        <v>-2.75</v>
      </c>
      <c r="AA91">
        <v>-2.08</v>
      </c>
      <c r="AB91">
        <v>-1.45</v>
      </c>
      <c r="AC91">
        <v>-0.69</v>
      </c>
      <c r="AD91">
        <v>-0.08</v>
      </c>
      <c r="AE91">
        <v>0.6</v>
      </c>
      <c r="AF91">
        <v>1.43</v>
      </c>
      <c r="AG91">
        <v>2.2999999999999998</v>
      </c>
      <c r="AH91">
        <v>3.41</v>
      </c>
      <c r="AI91">
        <v>4.07</v>
      </c>
      <c r="AJ91">
        <v>4.72</v>
      </c>
      <c r="AK91">
        <v>5.49</v>
      </c>
      <c r="AL91">
        <v>5.99</v>
      </c>
      <c r="AM91">
        <v>6.58</v>
      </c>
      <c r="AN91">
        <v>7.09</v>
      </c>
      <c r="AO91">
        <v>7.58</v>
      </c>
      <c r="AP91">
        <v>7.99</v>
      </c>
      <c r="AQ91">
        <v>8.33</v>
      </c>
      <c r="AR91">
        <v>8.4499999999999993</v>
      </c>
      <c r="AS91">
        <v>8.56</v>
      </c>
      <c r="AT91">
        <v>8.7100000000000009</v>
      </c>
      <c r="AU91">
        <v>8.75</v>
      </c>
      <c r="AV91">
        <v>8.75</v>
      </c>
      <c r="AW91">
        <v>8.75</v>
      </c>
      <c r="AX91">
        <v>8.76</v>
      </c>
      <c r="AY91">
        <v>8.76</v>
      </c>
      <c r="AZ91">
        <v>8.77</v>
      </c>
      <c r="BA91">
        <v>8.77</v>
      </c>
      <c r="BB91">
        <v>8.7799999999999994</v>
      </c>
      <c r="BC91">
        <v>8.7899999999999991</v>
      </c>
      <c r="BD91">
        <v>8.8000000000000007</v>
      </c>
      <c r="BE91">
        <v>8.8000000000000007</v>
      </c>
      <c r="BF91">
        <v>8.81</v>
      </c>
      <c r="BG91">
        <v>8.81</v>
      </c>
      <c r="BH91">
        <v>8.82</v>
      </c>
      <c r="BI91">
        <v>8.81</v>
      </c>
      <c r="BJ91">
        <v>8.81</v>
      </c>
      <c r="BK91">
        <v>8.81</v>
      </c>
      <c r="BL91">
        <v>8.81</v>
      </c>
      <c r="BM91">
        <v>8.81</v>
      </c>
      <c r="BN91">
        <v>8.81</v>
      </c>
      <c r="BO91">
        <v>8.81</v>
      </c>
      <c r="BP91">
        <v>8.81</v>
      </c>
      <c r="BQ91">
        <v>8.81</v>
      </c>
      <c r="BR91">
        <v>8.77</v>
      </c>
      <c r="BS91">
        <v>8.5299999999999994</v>
      </c>
      <c r="BT91">
        <v>8.27</v>
      </c>
      <c r="BU91">
        <v>8.18</v>
      </c>
      <c r="BV91">
        <v>8.06</v>
      </c>
      <c r="BW91">
        <v>7.94</v>
      </c>
      <c r="BX91">
        <v>7.79</v>
      </c>
      <c r="BY91">
        <v>7.47</v>
      </c>
      <c r="BZ91">
        <v>7.27</v>
      </c>
      <c r="CA91">
        <v>7.07</v>
      </c>
      <c r="CB91">
        <v>6.82</v>
      </c>
      <c r="CC91">
        <v>6.48</v>
      </c>
      <c r="CD91">
        <v>5.99</v>
      </c>
      <c r="CE91">
        <v>5.62</v>
      </c>
      <c r="CF91">
        <v>5.24</v>
      </c>
      <c r="CG91">
        <v>4.66</v>
      </c>
      <c r="CH91">
        <v>4.1500000000000004</v>
      </c>
      <c r="CI91">
        <v>3.72</v>
      </c>
      <c r="CJ91">
        <v>3.39</v>
      </c>
      <c r="CK91">
        <v>3.07</v>
      </c>
      <c r="CL91">
        <v>2.7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workbookViewId="0">
      <selection activeCell="D2" sqref="D2"/>
    </sheetView>
  </sheetViews>
  <sheetFormatPr defaultRowHeight="15" x14ac:dyDescent="0.25"/>
  <cols>
    <col min="1" max="1" width="32.5703125" customWidth="1"/>
    <col min="2" max="2" width="26.140625" customWidth="1"/>
    <col min="3" max="3" width="30.28515625" customWidth="1"/>
    <col min="4" max="4" width="34.5703125" customWidth="1"/>
    <col min="8" max="8" width="15.5703125" bestFit="1" customWidth="1"/>
  </cols>
  <sheetData>
    <row r="1" spans="1:5" x14ac:dyDescent="0.25">
      <c r="A1" t="s">
        <v>2</v>
      </c>
      <c r="B1" t="s">
        <v>8</v>
      </c>
      <c r="C1" t="s">
        <v>3</v>
      </c>
      <c r="D1" t="s">
        <v>4</v>
      </c>
      <c r="E1" t="s">
        <v>7</v>
      </c>
    </row>
    <row r="2" spans="1:5" x14ac:dyDescent="0.25">
      <c r="A2">
        <v>6.17</v>
      </c>
      <c r="B2">
        <f>31.3/1000</f>
        <v>3.1300000000000001E-2</v>
      </c>
      <c r="C2">
        <v>2.5499999999999998</v>
      </c>
      <c r="D2">
        <f>C2/2.5</f>
        <v>1.02</v>
      </c>
      <c r="E2">
        <f>B2/1000</f>
        <v>3.1300000000000002E-5</v>
      </c>
    </row>
    <row r="3" spans="1:5" x14ac:dyDescent="0.25">
      <c r="A3">
        <v>5.68</v>
      </c>
      <c r="B3">
        <f>30.38/1000</f>
        <v>3.0379999999999997E-2</v>
      </c>
      <c r="C3">
        <v>2.42</v>
      </c>
      <c r="D3">
        <f>C3/2.5</f>
        <v>0.96799999999999997</v>
      </c>
      <c r="E3">
        <f t="shared" ref="E3:E53" si="0">B3/1000</f>
        <v>3.0379999999999997E-5</v>
      </c>
    </row>
    <row r="4" spans="1:5" x14ac:dyDescent="0.25">
      <c r="A4">
        <v>5.35</v>
      </c>
      <c r="B4">
        <f>29.82/1000</f>
        <v>2.9819999999999999E-2</v>
      </c>
      <c r="C4">
        <v>2.34</v>
      </c>
      <c r="D4">
        <f>C4/2.5</f>
        <v>0.93599999999999994</v>
      </c>
      <c r="E4">
        <f t="shared" si="0"/>
        <v>2.9819999999999999E-5</v>
      </c>
    </row>
    <row r="5" spans="1:5" x14ac:dyDescent="0.25">
      <c r="A5">
        <v>5.0199999999999996</v>
      </c>
      <c r="B5">
        <f>28.39/1000</f>
        <v>2.8390000000000002E-2</v>
      </c>
      <c r="C5">
        <v>2.2999999999999998</v>
      </c>
      <c r="D5">
        <f>C5/2.5</f>
        <v>0.91999999999999993</v>
      </c>
      <c r="E5">
        <f t="shared" si="0"/>
        <v>2.8390000000000001E-5</v>
      </c>
    </row>
    <row r="6" spans="1:5" x14ac:dyDescent="0.25">
      <c r="A6">
        <v>4.67</v>
      </c>
      <c r="B6">
        <f>28.92/1000</f>
        <v>2.8920000000000001E-2</v>
      </c>
      <c r="C6">
        <v>2.25</v>
      </c>
      <c r="D6">
        <f>C6/2.5</f>
        <v>0.9</v>
      </c>
      <c r="E6">
        <f t="shared" si="0"/>
        <v>2.8920000000000001E-5</v>
      </c>
    </row>
    <row r="7" spans="1:5" x14ac:dyDescent="0.25">
      <c r="A7">
        <v>4.4000000000000004</v>
      </c>
      <c r="B7">
        <f>28.51/1000</f>
        <v>2.8510000000000001E-2</v>
      </c>
      <c r="C7">
        <v>2.2000000000000002</v>
      </c>
      <c r="D7">
        <f>C7/2.5</f>
        <v>0.88000000000000012</v>
      </c>
      <c r="E7">
        <f t="shared" si="0"/>
        <v>2.851E-5</v>
      </c>
    </row>
    <row r="8" spans="1:5" x14ac:dyDescent="0.25">
      <c r="A8">
        <v>3.9</v>
      </c>
      <c r="B8">
        <f>27.74/1000</f>
        <v>2.7739999999999997E-2</v>
      </c>
      <c r="C8">
        <v>2.12</v>
      </c>
      <c r="D8">
        <f>C8/2.5</f>
        <v>0.84800000000000009</v>
      </c>
      <c r="E8">
        <f t="shared" si="0"/>
        <v>2.7739999999999999E-5</v>
      </c>
    </row>
    <row r="9" spans="1:5" x14ac:dyDescent="0.25">
      <c r="A9">
        <v>3.53</v>
      </c>
      <c r="B9">
        <f>27.18/1000</f>
        <v>2.7179999999999999E-2</v>
      </c>
      <c r="C9">
        <v>2.06</v>
      </c>
      <c r="D9">
        <f>C9/2.5</f>
        <v>0.82400000000000007</v>
      </c>
      <c r="E9">
        <f t="shared" si="0"/>
        <v>2.7180000000000001E-5</v>
      </c>
    </row>
    <row r="10" spans="1:5" x14ac:dyDescent="0.25">
      <c r="A10">
        <v>3.26</v>
      </c>
      <c r="B10">
        <f>26.87/1000</f>
        <v>2.6870000000000002E-2</v>
      </c>
      <c r="C10">
        <v>2.0299999999999998</v>
      </c>
      <c r="D10">
        <f>C10/2.5</f>
        <v>0.81199999999999994</v>
      </c>
      <c r="E10">
        <f t="shared" si="0"/>
        <v>2.6870000000000002E-5</v>
      </c>
    </row>
    <row r="11" spans="1:5" x14ac:dyDescent="0.25">
      <c r="A11">
        <v>2.88</v>
      </c>
      <c r="B11">
        <f>26.52/1000</f>
        <v>2.6519999999999998E-2</v>
      </c>
      <c r="C11">
        <v>1.99</v>
      </c>
      <c r="D11">
        <f>C11/2.5</f>
        <v>0.79600000000000004</v>
      </c>
      <c r="E11">
        <f t="shared" si="0"/>
        <v>2.6519999999999997E-5</v>
      </c>
    </row>
    <row r="12" spans="1:5" x14ac:dyDescent="0.25">
      <c r="A12">
        <v>2.62</v>
      </c>
      <c r="B12">
        <f>26.29/1000</f>
        <v>2.6290000000000001E-2</v>
      </c>
      <c r="C12">
        <v>1.97</v>
      </c>
      <c r="D12">
        <f>C12/2.5</f>
        <v>0.78800000000000003</v>
      </c>
      <c r="E12">
        <f t="shared" si="0"/>
        <v>2.6290000000000001E-5</v>
      </c>
    </row>
    <row r="13" spans="1:5" x14ac:dyDescent="0.25">
      <c r="A13">
        <v>2.17</v>
      </c>
      <c r="B13">
        <f>25.85/1000</f>
        <v>2.5850000000000001E-2</v>
      </c>
      <c r="C13">
        <v>1.92</v>
      </c>
      <c r="D13">
        <f>C13/2.5</f>
        <v>0.76800000000000002</v>
      </c>
      <c r="E13">
        <f t="shared" si="0"/>
        <v>2.5850000000000002E-5</v>
      </c>
    </row>
    <row r="14" spans="1:5" x14ac:dyDescent="0.25">
      <c r="A14">
        <v>1.89</v>
      </c>
      <c r="B14">
        <f>25.53/1000</f>
        <v>2.5530000000000001E-2</v>
      </c>
      <c r="C14">
        <v>1.89</v>
      </c>
      <c r="D14">
        <f>C14/2.5</f>
        <v>0.75600000000000001</v>
      </c>
      <c r="E14">
        <f t="shared" si="0"/>
        <v>2.5530000000000001E-5</v>
      </c>
    </row>
    <row r="15" spans="1:5" x14ac:dyDescent="0.25">
      <c r="A15">
        <v>1.63</v>
      </c>
      <c r="B15">
        <f>25.23/1000</f>
        <v>2.5229999999999999E-2</v>
      </c>
      <c r="C15">
        <v>1.86</v>
      </c>
      <c r="D15">
        <f>C15/2.5</f>
        <v>0.74399999999999999</v>
      </c>
      <c r="E15">
        <f t="shared" si="0"/>
        <v>2.5229999999999997E-5</v>
      </c>
    </row>
    <row r="16" spans="1:5" x14ac:dyDescent="0.25">
      <c r="A16">
        <v>1.24</v>
      </c>
      <c r="B16">
        <f>24.77/1000</f>
        <v>2.477E-2</v>
      </c>
      <c r="C16">
        <v>1.81</v>
      </c>
      <c r="D16">
        <f>C16/2.5</f>
        <v>0.72399999999999998</v>
      </c>
      <c r="E16">
        <f t="shared" si="0"/>
        <v>2.4770000000000002E-5</v>
      </c>
    </row>
    <row r="17" spans="1:5" x14ac:dyDescent="0.25">
      <c r="A17">
        <v>0.97</v>
      </c>
      <c r="B17">
        <f>24.45/1000</f>
        <v>2.445E-2</v>
      </c>
      <c r="C17">
        <v>1.77</v>
      </c>
      <c r="D17">
        <f>C17/2.5</f>
        <v>0.70799999999999996</v>
      </c>
      <c r="E17">
        <f t="shared" si="0"/>
        <v>2.4449999999999998E-5</v>
      </c>
    </row>
    <row r="18" spans="1:5" x14ac:dyDescent="0.25">
      <c r="A18">
        <v>0.79</v>
      </c>
      <c r="B18">
        <f>24.23/1000</f>
        <v>2.4230000000000002E-2</v>
      </c>
      <c r="C18">
        <v>1.75</v>
      </c>
      <c r="D18">
        <f>C18/2.5</f>
        <v>0.7</v>
      </c>
      <c r="E18">
        <f t="shared" si="0"/>
        <v>2.423E-5</v>
      </c>
    </row>
    <row r="19" spans="1:5" x14ac:dyDescent="0.25">
      <c r="A19">
        <v>0.52</v>
      </c>
      <c r="B19">
        <f>23.88/1000</f>
        <v>2.3879999999999998E-2</v>
      </c>
      <c r="C19">
        <v>1.72</v>
      </c>
      <c r="D19">
        <f>C19/2.5</f>
        <v>0.68799999999999994</v>
      </c>
      <c r="E19">
        <f t="shared" si="0"/>
        <v>2.3879999999999998E-5</v>
      </c>
    </row>
    <row r="20" spans="1:5" x14ac:dyDescent="0.25">
      <c r="A20">
        <v>0.02</v>
      </c>
      <c r="B20">
        <f>23.14/1000</f>
        <v>2.3140000000000001E-2</v>
      </c>
      <c r="C20">
        <v>1.64</v>
      </c>
      <c r="D20">
        <f>C20/2.5</f>
        <v>0.65599999999999992</v>
      </c>
      <c r="E20">
        <f t="shared" si="0"/>
        <v>2.3140000000000002E-5</v>
      </c>
    </row>
    <row r="21" spans="1:5" x14ac:dyDescent="0.25">
      <c r="A21">
        <v>-0.14000000000000001</v>
      </c>
      <c r="B21">
        <f>22.9/1000</f>
        <v>2.29E-2</v>
      </c>
      <c r="C21" s="1">
        <v>1.62</v>
      </c>
      <c r="D21">
        <f>C21/2.5</f>
        <v>0.64800000000000002</v>
      </c>
      <c r="E21">
        <f t="shared" si="0"/>
        <v>2.2900000000000001E-5</v>
      </c>
    </row>
    <row r="22" spans="1:5" x14ac:dyDescent="0.25">
      <c r="A22">
        <v>-0.26</v>
      </c>
      <c r="B22">
        <f>22.7/1000</f>
        <v>2.2699999999999998E-2</v>
      </c>
      <c r="C22">
        <v>1.61</v>
      </c>
      <c r="D22">
        <f>C22/2.5</f>
        <v>0.64400000000000002</v>
      </c>
      <c r="E22">
        <f t="shared" si="0"/>
        <v>2.27E-5</v>
      </c>
    </row>
    <row r="23" spans="1:5" x14ac:dyDescent="0.25">
      <c r="A23">
        <v>-0.43</v>
      </c>
      <c r="B23">
        <f>22.42/1000</f>
        <v>2.2420000000000002E-2</v>
      </c>
      <c r="C23">
        <v>1.57</v>
      </c>
      <c r="D23">
        <f>C23/2.5</f>
        <v>0.628</v>
      </c>
      <c r="E23">
        <f t="shared" si="0"/>
        <v>2.2420000000000002E-5</v>
      </c>
    </row>
    <row r="24" spans="1:5" x14ac:dyDescent="0.25">
      <c r="A24">
        <v>-0.94299999999999995</v>
      </c>
      <c r="B24">
        <f>21.91/1000</f>
        <v>2.1909999999999999E-2</v>
      </c>
      <c r="C24">
        <v>1.51</v>
      </c>
      <c r="D24">
        <f>C24/2.5</f>
        <v>0.60399999999999998</v>
      </c>
      <c r="E24">
        <f t="shared" si="0"/>
        <v>2.1909999999999999E-5</v>
      </c>
    </row>
    <row r="25" spans="1:5" x14ac:dyDescent="0.25">
      <c r="A25">
        <v>-1.0720000000000001</v>
      </c>
      <c r="B25">
        <f>21.49/1000</f>
        <v>2.1489999999999999E-2</v>
      </c>
      <c r="C25">
        <v>1.48</v>
      </c>
      <c r="D25">
        <f>C25/2.5</f>
        <v>0.59199999999999997</v>
      </c>
      <c r="E25">
        <f t="shared" si="0"/>
        <v>2.1489999999999999E-5</v>
      </c>
    </row>
    <row r="26" spans="1:5" x14ac:dyDescent="0.25">
      <c r="A26">
        <v>-1.137</v>
      </c>
      <c r="B26">
        <f>21.41/1000</f>
        <v>2.1409999999999998E-2</v>
      </c>
      <c r="C26">
        <v>1.49</v>
      </c>
      <c r="D26">
        <f>C26/2.5</f>
        <v>0.59599999999999997</v>
      </c>
      <c r="E26">
        <f t="shared" si="0"/>
        <v>2.141E-5</v>
      </c>
    </row>
    <row r="27" spans="1:5" x14ac:dyDescent="0.25">
      <c r="A27">
        <v>-1.4670000000000001</v>
      </c>
      <c r="B27">
        <f>20.97/1000</f>
        <v>2.0969999999999999E-2</v>
      </c>
      <c r="C27">
        <v>1.43</v>
      </c>
      <c r="D27">
        <f>C27/2.5</f>
        <v>0.57199999999999995</v>
      </c>
      <c r="E27">
        <f t="shared" si="0"/>
        <v>2.0969999999999997E-5</v>
      </c>
    </row>
    <row r="28" spans="1:5" x14ac:dyDescent="0.25">
      <c r="A28">
        <v>-1.89</v>
      </c>
      <c r="B28">
        <f>20.3/1000</f>
        <v>2.0300000000000002E-2</v>
      </c>
      <c r="C28">
        <v>1.35</v>
      </c>
      <c r="D28">
        <f>C28/2.5</f>
        <v>0.54</v>
      </c>
      <c r="E28">
        <f t="shared" si="0"/>
        <v>2.0300000000000002E-5</v>
      </c>
    </row>
    <row r="29" spans="1:5" x14ac:dyDescent="0.25">
      <c r="A29">
        <v>-2.0099999999999998</v>
      </c>
      <c r="B29">
        <f>20.11/1000</f>
        <v>2.0109999999999999E-2</v>
      </c>
      <c r="C29">
        <v>1.36</v>
      </c>
      <c r="D29">
        <f>C29/2.5</f>
        <v>0.54400000000000004</v>
      </c>
      <c r="E29">
        <f t="shared" si="0"/>
        <v>2.0109999999999999E-5</v>
      </c>
    </row>
    <row r="30" spans="1:5" x14ac:dyDescent="0.25">
      <c r="A30">
        <v>-2.2799999999999998</v>
      </c>
      <c r="B30">
        <f>19.7/1000</f>
        <v>1.9699999999999999E-2</v>
      </c>
      <c r="C30">
        <v>1.31</v>
      </c>
      <c r="D30">
        <f>C30/2.5</f>
        <v>0.52400000000000002</v>
      </c>
      <c r="E30">
        <f t="shared" si="0"/>
        <v>1.9699999999999998E-5</v>
      </c>
    </row>
    <row r="31" spans="1:5" x14ac:dyDescent="0.25">
      <c r="A31">
        <v>-2.54</v>
      </c>
      <c r="B31">
        <f>19.31/1000</f>
        <v>1.9309999999999997E-2</v>
      </c>
      <c r="C31">
        <v>1.29</v>
      </c>
      <c r="D31">
        <f>C31/2.5</f>
        <v>0.51600000000000001</v>
      </c>
      <c r="E31">
        <f t="shared" si="0"/>
        <v>1.9309999999999996E-5</v>
      </c>
    </row>
    <row r="32" spans="1:5" x14ac:dyDescent="0.25">
      <c r="A32">
        <v>-2.77</v>
      </c>
      <c r="B32">
        <f>18.97/1000</f>
        <v>1.8969999999999997E-2</v>
      </c>
      <c r="C32">
        <v>1.28</v>
      </c>
      <c r="D32">
        <f>C32/2.5</f>
        <v>0.51200000000000001</v>
      </c>
      <c r="E32">
        <f t="shared" si="0"/>
        <v>1.8969999999999996E-5</v>
      </c>
    </row>
    <row r="33" spans="1:5" x14ac:dyDescent="0.25">
      <c r="A33">
        <v>-3.01</v>
      </c>
      <c r="B33">
        <f>18.6/1000</f>
        <v>1.8600000000000002E-2</v>
      </c>
      <c r="C33">
        <v>1.26</v>
      </c>
      <c r="D33">
        <f>C33/2.5</f>
        <v>0.504</v>
      </c>
      <c r="E33">
        <f t="shared" si="0"/>
        <v>1.8600000000000001E-5</v>
      </c>
    </row>
    <row r="34" spans="1:5" x14ac:dyDescent="0.25">
      <c r="A34">
        <v>-3.33</v>
      </c>
      <c r="B34">
        <f>18.12/1000</f>
        <v>1.8120000000000001E-2</v>
      </c>
      <c r="C34">
        <v>1.23</v>
      </c>
      <c r="D34">
        <f>C34/2.5</f>
        <v>0.49199999999999999</v>
      </c>
      <c r="E34">
        <f t="shared" si="0"/>
        <v>1.8119999999999999E-5</v>
      </c>
    </row>
    <row r="35" spans="1:5" x14ac:dyDescent="0.25">
      <c r="A35">
        <v>-3.79</v>
      </c>
      <c r="B35">
        <f>17.31/1000</f>
        <v>1.7309999999999999E-2</v>
      </c>
      <c r="C35">
        <v>1.17</v>
      </c>
      <c r="D35">
        <f>C35/2.5</f>
        <v>0.46799999999999997</v>
      </c>
      <c r="E35">
        <f t="shared" si="0"/>
        <v>1.7309999999999999E-5</v>
      </c>
    </row>
    <row r="36" spans="1:5" x14ac:dyDescent="0.25">
      <c r="A36">
        <v>-4.01</v>
      </c>
      <c r="B36">
        <f>16.91/1000</f>
        <v>1.6910000000000001E-2</v>
      </c>
      <c r="C36">
        <v>1.1299999999999999</v>
      </c>
      <c r="D36">
        <f>C36/2.5</f>
        <v>0.45199999999999996</v>
      </c>
      <c r="E36">
        <f t="shared" si="0"/>
        <v>1.6910000000000002E-5</v>
      </c>
    </row>
    <row r="37" spans="1:5" x14ac:dyDescent="0.25">
      <c r="A37">
        <v>-4.2699999999999996</v>
      </c>
      <c r="B37">
        <f>16.47/1000</f>
        <v>1.6469999999999999E-2</v>
      </c>
      <c r="C37">
        <v>1.08</v>
      </c>
      <c r="D37">
        <f>C37/2.5</f>
        <v>0.43200000000000005</v>
      </c>
      <c r="E37">
        <f t="shared" si="0"/>
        <v>1.647E-5</v>
      </c>
    </row>
    <row r="38" spans="1:5" x14ac:dyDescent="0.25">
      <c r="A38">
        <v>-4.5</v>
      </c>
      <c r="B38">
        <f>16.09/1000</f>
        <v>1.609E-2</v>
      </c>
      <c r="C38">
        <v>1.07</v>
      </c>
      <c r="D38">
        <f>C38/2.5</f>
        <v>0.42800000000000005</v>
      </c>
      <c r="E38">
        <f t="shared" si="0"/>
        <v>1.609E-5</v>
      </c>
    </row>
    <row r="39" spans="1:5" x14ac:dyDescent="0.25">
      <c r="A39">
        <v>-4.6500000000000004</v>
      </c>
      <c r="B39">
        <f>15.8/1000</f>
        <v>1.5800000000000002E-2</v>
      </c>
      <c r="C39">
        <v>1.05</v>
      </c>
      <c r="D39">
        <f>C39/2.5</f>
        <v>0.42000000000000004</v>
      </c>
      <c r="E39">
        <f t="shared" si="0"/>
        <v>1.5800000000000001E-5</v>
      </c>
    </row>
    <row r="40" spans="1:5" x14ac:dyDescent="0.25">
      <c r="A40">
        <v>-4.87</v>
      </c>
      <c r="B40">
        <f>15.36/1000</f>
        <v>1.5359999999999999E-2</v>
      </c>
      <c r="C40">
        <v>1.03</v>
      </c>
      <c r="D40">
        <f>C40/2.5</f>
        <v>0.41200000000000003</v>
      </c>
      <c r="E40">
        <f t="shared" si="0"/>
        <v>1.5359999999999999E-5</v>
      </c>
    </row>
    <row r="41" spans="1:5" x14ac:dyDescent="0.25">
      <c r="A41">
        <v>-5.05</v>
      </c>
      <c r="B41">
        <f>15/1000</f>
        <v>1.4999999999999999E-2</v>
      </c>
      <c r="C41">
        <v>1.02</v>
      </c>
      <c r="D41">
        <f>C41/2.5</f>
        <v>0.40800000000000003</v>
      </c>
      <c r="E41">
        <f t="shared" si="0"/>
        <v>1.4999999999999999E-5</v>
      </c>
    </row>
    <row r="42" spans="1:5" x14ac:dyDescent="0.25">
      <c r="A42">
        <v>-5.22</v>
      </c>
      <c r="B42">
        <f>14.65/1000</f>
        <v>1.465E-2</v>
      </c>
      <c r="C42">
        <v>1.0660000000000001</v>
      </c>
      <c r="D42">
        <f>C42/2.5</f>
        <v>0.4264</v>
      </c>
      <c r="E42">
        <f t="shared" si="0"/>
        <v>1.465E-5</v>
      </c>
    </row>
    <row r="43" spans="1:5" x14ac:dyDescent="0.25">
      <c r="A43">
        <v>-5.4</v>
      </c>
      <c r="B43">
        <f>14.29/1000</f>
        <v>1.4289999999999999E-2</v>
      </c>
      <c r="C43">
        <v>0.996</v>
      </c>
      <c r="D43">
        <f>C43/2.5</f>
        <v>0.39839999999999998</v>
      </c>
      <c r="E43">
        <f t="shared" si="0"/>
        <v>1.4289999999999999E-5</v>
      </c>
    </row>
    <row r="44" spans="1:5" x14ac:dyDescent="0.25">
      <c r="A44">
        <v>-5.64</v>
      </c>
      <c r="B44">
        <f>13.74/1000</f>
        <v>1.374E-2</v>
      </c>
      <c r="C44">
        <v>0.95099999999999996</v>
      </c>
      <c r="D44">
        <f>C44/2.5</f>
        <v>0.38039999999999996</v>
      </c>
      <c r="E44">
        <f t="shared" si="0"/>
        <v>1.3740000000000001E-5</v>
      </c>
    </row>
    <row r="45" spans="1:5" x14ac:dyDescent="0.25">
      <c r="A45">
        <v>-5.96</v>
      </c>
      <c r="B45">
        <f>12.93/1000</f>
        <v>1.2930000000000001E-2</v>
      </c>
      <c r="C45">
        <v>0.90900000000000003</v>
      </c>
      <c r="D45">
        <f>C45/2.5</f>
        <v>0.36360000000000003</v>
      </c>
      <c r="E45">
        <f t="shared" si="0"/>
        <v>1.293E-5</v>
      </c>
    </row>
    <row r="46" spans="1:5" x14ac:dyDescent="0.25">
      <c r="A46">
        <v>-6.28</v>
      </c>
      <c r="B46">
        <f>12.18/1000</f>
        <v>1.218E-2</v>
      </c>
      <c r="C46">
        <v>0.86799999999999999</v>
      </c>
      <c r="D46">
        <f>C46/2.5</f>
        <v>0.34720000000000001</v>
      </c>
      <c r="E46">
        <f t="shared" si="0"/>
        <v>1.218E-5</v>
      </c>
    </row>
    <row r="47" spans="1:5" x14ac:dyDescent="0.25">
      <c r="A47">
        <v>-6.81</v>
      </c>
      <c r="B47">
        <f>11.29/1000</f>
        <v>1.129E-2</v>
      </c>
      <c r="C47">
        <v>0.79700000000000004</v>
      </c>
      <c r="D47">
        <f>C47/2.5</f>
        <v>0.31880000000000003</v>
      </c>
      <c r="E47">
        <f t="shared" si="0"/>
        <v>1.129E-5</v>
      </c>
    </row>
    <row r="48" spans="1:5" x14ac:dyDescent="0.25">
      <c r="A48">
        <v>-7.13</v>
      </c>
      <c r="B48">
        <f>10.69/1000</f>
        <v>1.069E-2</v>
      </c>
      <c r="C48">
        <v>0.747</v>
      </c>
      <c r="D48">
        <f>C48/2.5</f>
        <v>0.29880000000000001</v>
      </c>
      <c r="E48">
        <f t="shared" si="0"/>
        <v>1.0689999999999999E-5</v>
      </c>
    </row>
    <row r="49" spans="1:5" x14ac:dyDescent="0.25">
      <c r="A49">
        <v>-7.35</v>
      </c>
      <c r="B49">
        <f>10.2/1000</f>
        <v>1.0199999999999999E-2</v>
      </c>
      <c r="C49">
        <v>0.73099999999999998</v>
      </c>
      <c r="D49">
        <f>C49/2.5</f>
        <v>0.29239999999999999</v>
      </c>
      <c r="E49">
        <f t="shared" si="0"/>
        <v>1.0199999999999999E-5</v>
      </c>
    </row>
    <row r="50" spans="1:5" x14ac:dyDescent="0.25">
      <c r="A50">
        <v>-7.57</v>
      </c>
      <c r="B50">
        <f>9.46/1000</f>
        <v>9.4600000000000014E-3</v>
      </c>
      <c r="C50">
        <v>0.7</v>
      </c>
      <c r="D50">
        <f>C50/2.5</f>
        <v>0.27999999999999997</v>
      </c>
      <c r="E50">
        <f t="shared" si="0"/>
        <v>9.4600000000000009E-6</v>
      </c>
    </row>
    <row r="51" spans="1:5" x14ac:dyDescent="0.25">
      <c r="A51">
        <v>-7.66</v>
      </c>
      <c r="B51">
        <f>9.083/1000</f>
        <v>9.0830000000000008E-3</v>
      </c>
      <c r="C51">
        <v>0.68300000000000005</v>
      </c>
      <c r="D51">
        <f>C51/2.5</f>
        <v>0.2732</v>
      </c>
      <c r="E51">
        <f t="shared" si="0"/>
        <v>9.083000000000001E-6</v>
      </c>
    </row>
    <row r="52" spans="1:5" x14ac:dyDescent="0.25">
      <c r="A52">
        <v>-8.01</v>
      </c>
      <c r="B52">
        <f>5.191/1000</f>
        <v>5.1909999999999994E-3</v>
      </c>
      <c r="C52">
        <v>0.58399999999999996</v>
      </c>
      <c r="D52">
        <f>C52/2.5</f>
        <v>0.23359999999999997</v>
      </c>
      <c r="E52">
        <f t="shared" si="0"/>
        <v>5.1909999999999991E-6</v>
      </c>
    </row>
    <row r="53" spans="1:5" x14ac:dyDescent="0.25">
      <c r="A53">
        <v>-8.0299999999999994</v>
      </c>
      <c r="B53">
        <f>4.836/1000</f>
        <v>4.836E-3</v>
      </c>
      <c r="C53">
        <v>0.73699999999999999</v>
      </c>
      <c r="D53">
        <f>C53/2.5</f>
        <v>0.29480000000000001</v>
      </c>
      <c r="E53">
        <f t="shared" si="0"/>
        <v>4.8359999999999999E-6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>Politecnico di Torino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BLASIO STEFANO</dc:creator>
  <cp:lastModifiedBy>PALLANTE ALESSANDRO</cp:lastModifiedBy>
  <dcterms:created xsi:type="dcterms:W3CDTF">2018-06-08T11:52:47Z</dcterms:created>
  <dcterms:modified xsi:type="dcterms:W3CDTF">2018-10-23T11:22:17Z</dcterms:modified>
</cp:coreProperties>
</file>