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5A1506B9-8533-492E-960C-DE76F577F7D8}" xr6:coauthVersionLast="47" xr6:coauthVersionMax="47" xr10:uidLastSave="{00000000-0000-0000-0000-000000000000}"/>
  <bookViews>
    <workbookView xWindow="340" yWindow="1830" windowWidth="19200" windowHeight="10060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C12" i="14"/>
  <c r="C11" i="14"/>
  <c r="I13" i="14" l="1"/>
  <c r="I26" i="14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tc={A1505D99-0E0B-41AC-B159-45622DEB6F31}</author>
  </authors>
  <commentList>
    <comment ref="A50" authorId="0" shapeId="0" xr:uid="{A1505D99-0E0B-41AC-B159-45622DEB6F31}">
      <text>
        <t>[Threaded comment]
Your version of Excel allows you to read this threaded comment; however, any edits to it will get removed if the file is opened in a newer version of Excel. Learn more: https://go.microsoft.com/fwlink/?linkid=870924
Comment:
    key wird argument</t>
      </text>
    </comment>
  </commentList>
</comments>
</file>

<file path=xl/sharedStrings.xml><?xml version="1.0" encoding="utf-8"?>
<sst xmlns="http://schemas.openxmlformats.org/spreadsheetml/2006/main" count="400" uniqueCount="230">
  <si>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</si>
  <si>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</si>
  <si>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</si>
  <si>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</si>
  <si>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</si>
  <si>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</si>
  <si>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</si>
  <si>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</si>
  <si>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</si>
  <si>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</si>
  <si>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</si>
  <si>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</si>
  <si>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</si>
  <si>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</si>
  <si>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</si>
  <si>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</si>
  <si>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</si>
  <si>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</si>
  <si>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</si>
  <si>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</si>
  <si>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</si>
  <si>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</si>
  <si>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</si>
  <si>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</si>
  <si>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</si>
  <si>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</si>
  <si>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</si>
  <si>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</si>
  <si>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</si>
  <si>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</si>
  <si>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</si>
  <si>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</si>
  <si>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</si>
  <si>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</si>
  <si>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</si>
  <si>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</si>
  <si>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</si>
  <si>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</si>
  <si>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</si>
  <si>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</si>
  <si>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</si>
  <si>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</si>
  <si>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</si>
  <si>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</si>
  <si>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</si>
  <si>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</si>
  <si>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</si>
  <si>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</si>
  <si>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</si>
  <si>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</si>
  <si>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</si>
  <si>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</si>
  <si>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</si>
  <si>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</si>
  <si>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</si>
  <si>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</si>
  <si>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</si>
  <si>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</si>
  <si>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</si>
  <si>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</si>
  <si>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</si>
  <si>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</si>
  <si>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</si>
  <si>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</si>
  <si>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</si>
  <si>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</si>
  <si>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</si>
  <si>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</si>
  <si>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</si>
  <si>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</si>
  <si>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</si>
  <si>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</si>
  <si>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</si>
  <si>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</si>
  <si>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</si>
  <si>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</si>
  <si>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</si>
  <si>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</si>
  <si>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</si>
  <si>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</si>
  <si>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</si>
  <si>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</si>
  <si>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</si>
  <si>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</si>
  <si>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</si>
  <si>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</si>
  <si>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</si>
  <si>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</si>
  <si>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</si>
  <si>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</si>
  <si>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</si>
  <si>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</si>
  <si>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</si>
  <si>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</si>
  <si>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</si>
  <si>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</si>
  <si>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</si>
  <si>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</si>
  <si>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</si>
  <si>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</si>
  <si>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</si>
  <si>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</si>
  <si>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</si>
  <si>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</si>
  <si>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</si>
  <si>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</si>
  <si>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</si>
  <si>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</si>
  <si>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</si>
  <si>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</si>
  <si>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</si>
  <si>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</si>
  <si>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</si>
  <si>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</si>
  <si>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</si>
  <si>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</si>
  <si>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</si>
  <si>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</si>
  <si>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</si>
  <si>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</si>
  <si>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</si>
  <si>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</si>
  <si>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</si>
  <si>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</si>
  <si>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</si>
  <si>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</si>
  <si>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</si>
  <si>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</si>
  <si>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</si>
  <si>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</si>
  <si>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</si>
  <si>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</si>
  <si>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</si>
  <si>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</si>
  <si>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</si>
  <si>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</si>
  <si>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</si>
  <si>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</si>
  <si>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</si>
  <si>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</si>
  <si>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</si>
  <si>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</si>
  <si>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</si>
  <si>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</si>
  <si>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</si>
  <si>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</si>
  <si>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</si>
  <si>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</si>
  <si>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</si>
  <si>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</si>
  <si>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</si>
  <si>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</si>
  <si>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</si>
  <si>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</si>
  <si>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</si>
  <si>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</si>
  <si>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</si>
  <si>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</si>
  <si>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</si>
  <si>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</si>
  <si>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</si>
  <si>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</si>
  <si>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</si>
  <si>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</si>
  <si>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</si>
  <si>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</si>
  <si>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</si>
  <si>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</si>
  <si>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</si>
  <si>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</si>
  <si>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</si>
  <si>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</si>
  <si>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</si>
  <si>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</si>
  <si>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</si>
  <si>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</si>
  <si>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</si>
  <si>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</si>
  <si>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</si>
  <si>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</si>
  <si>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</si>
  <si>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</si>
  <si>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</si>
  <si>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</si>
  <si>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</si>
  <si>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</si>
  <si>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</si>
  <si>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</si>
  <si>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</si>
  <si>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</si>
  <si>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</si>
  <si>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</si>
  <si>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</si>
  <si>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</si>
  <si>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</si>
  <si>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</si>
  <si>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</si>
  <si>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</si>
  <si>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</si>
  <si>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</si>
  <si>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</si>
  <si>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</si>
  <si>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</si>
  <si>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</si>
  <si>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</si>
  <si>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</si>
  <si>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</si>
  <si>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</si>
  <si>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</si>
  <si>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</si>
  <si>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</si>
  <si>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</si>
  <si>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</si>
  <si>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</si>
  <si>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</si>
  <si>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</si>
  <si>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</si>
  <si>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</si>
  <si>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</si>
  <si>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</si>
  <si>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</si>
  <si>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</si>
  <si>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</si>
  <si>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</si>
  <si>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</si>
  <si>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KB08_FC1-2</t>
  </si>
  <si>
    <t>Sample Name</t>
  </si>
  <si>
    <t>Campain</t>
  </si>
  <si>
    <t>KB08 FC 2 1 Mar2020</t>
  </si>
  <si>
    <t>Mar20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</si>
</sst>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167" fontId="7" fillId="0" borderId="0" xfId="3" applyNumberFormat="1" applyFont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49" fontId="0" fillId="0" borderId="0" xfId="0" applyNumberFormat="1"/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0.66622864651773983</c:v>
                </c:pt>
                <c:pt idx="3">
                  <c:v>0.47656592203241355</c:v>
                </c:pt>
                <c:pt idx="4">
                  <c:v>0.31376843334793403</c:v>
                </c:pt>
                <c:pt idx="5">
                  <c:v>0.21287779237844942</c:v>
                </c:pt>
                <c:pt idx="6">
                  <c:v>0.14308658198277122</c:v>
                </c:pt>
                <c:pt idx="7">
                  <c:v>0.11008906409694846</c:v>
                </c:pt>
                <c:pt idx="8">
                  <c:v>9.7094466345451894E-2</c:v>
                </c:pt>
                <c:pt idx="9">
                  <c:v>9.2422251423565485E-2</c:v>
                </c:pt>
                <c:pt idx="10">
                  <c:v>3.7815739524018108E-2</c:v>
                </c:pt>
                <c:pt idx="11">
                  <c:v>8.030369396992261E-3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4.3236546830522436E-2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atriz Negreiros" id="{1DDB9048-A5E4-4E77-9B12-0F1C63C1010F}" userId="Beatriz Negreiro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0" dT="2022-01-09T12:03:07.39" personId="{1DDB9048-A5E4-4E77-9B12-0F1C63C1010F}" id="{A1505D99-0E0B-41AC-B159-45622DEB6F31}">
    <text>key wird argument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0"/>
  <sheetViews>
    <sheetView tabSelected="1" zoomScale="55" zoomScaleNormal="55" workbookViewId="0">
      <selection activeCell="K8" sqref="K8"/>
    </sheetView>
  </sheetViews>
  <sheetFormatPr defaultColWidth="9.1796875" defaultRowHeight="10.5" x14ac:dyDescent="0.25"/>
  <cols>
    <col min="1" max="1" width="5.1796875" style="255" customWidth="1"/>
    <col min="2" max="2" width="30.36328125" style="255" bestFit="1" customWidth="1"/>
    <col min="3" max="3" width="15.7265625" style="256" customWidth="1"/>
    <col min="4" max="8" width="15.7265625" style="255" customWidth="1"/>
    <col min="9" max="9" width="23.90625" style="279" customWidth="1"/>
    <col min="10" max="10" width="15.7265625" style="255" customWidth="1"/>
    <col min="11" max="11" width="20.7265625" style="255" customWidth="1"/>
    <col min="12" max="16384" width="9.1796875" style="255"/>
  </cols>
  <sheetData>
    <row r="1" spans="1:11" ht="17.25" customHeight="1" thickBot="1" x14ac:dyDescent="0.3">
      <c r="D1" s="257"/>
      <c r="E1" s="258"/>
      <c r="H1" s="258"/>
      <c r="I1" s="257"/>
      <c r="J1" s="258"/>
      <c r="K1" s="257"/>
    </row>
    <row r="2" spans="1:11" ht="17.25" customHeight="1" x14ac:dyDescent="0.3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4">
      <c r="B3" s="261" t="s">
        <v>3</v>
      </c>
      <c r="C3" s="369" t="s">
        <v>5</v>
      </c>
      <c r="D3" s="262"/>
      <c r="E3" s="297" t="s">
        <v>199</v>
      </c>
      <c r="F3" s="297" t="s">
        <v>200</v>
      </c>
      <c r="I3" s="386" t="s">
        <v>226</v>
      </c>
      <c r="J3" s="386" t="s">
        <v>227</v>
      </c>
      <c r="K3" s="262"/>
    </row>
    <row r="4" spans="1:11" ht="17.25" customHeight="1" x14ac:dyDescent="0.35">
      <c r="B4" s="370" t="s">
        <v>1</v>
      </c>
      <c r="C4" s="371">
        <v>44312</v>
      </c>
      <c r="D4" s="262"/>
      <c r="E4" s="297"/>
      <c r="F4" s="297"/>
      <c r="I4" s="386" t="s">
        <v>228</v>
      </c>
      <c r="J4" s="488" t="s">
        <v>229</v>
      </c>
      <c r="K4" s="262"/>
    </row>
    <row r="5" spans="1:11" ht="17.25" customHeight="1" x14ac:dyDescent="0.35">
      <c r="B5" s="372" t="s">
        <v>42</v>
      </c>
      <c r="C5" s="373"/>
      <c r="D5" s="262"/>
      <c r="E5" s="297"/>
      <c r="F5" s="297"/>
      <c r="I5" s="263"/>
      <c r="J5" s="263"/>
      <c r="K5" s="262"/>
    </row>
    <row r="6" spans="1:11" ht="17.25" customHeight="1" x14ac:dyDescent="0.35">
      <c r="B6" s="300" t="s">
        <v>201</v>
      </c>
      <c r="C6" s="374"/>
      <c r="D6" s="374"/>
      <c r="E6" s="299"/>
      <c r="F6" s="1"/>
      <c r="G6" s="1"/>
      <c r="I6" s="263"/>
      <c r="J6" s="263"/>
      <c r="K6" s="262"/>
    </row>
    <row r="7" spans="1:11" ht="17.25" customHeight="1" x14ac:dyDescent="0.35">
      <c r="B7" s="375" t="s">
        <v>187</v>
      </c>
      <c r="C7" s="376" t="s">
        <v>225</v>
      </c>
      <c r="D7" s="385" t="s">
        <v>224</v>
      </c>
      <c r="E7" s="384">
        <v>44265</v>
      </c>
      <c r="F7" s="297"/>
      <c r="I7" s="263"/>
      <c r="J7" s="263"/>
      <c r="K7" s="262"/>
    </row>
    <row r="8" spans="1:11" ht="17.25" customHeight="1" x14ac:dyDescent="0.35">
      <c r="B8" s="377" t="s">
        <v>4</v>
      </c>
      <c r="C8" s="378"/>
      <c r="D8" s="262"/>
      <c r="E8" s="297"/>
      <c r="F8" s="297"/>
      <c r="I8" s="263"/>
      <c r="J8" s="263"/>
      <c r="K8" s="262"/>
    </row>
    <row r="9" spans="1:11" ht="17.25" customHeight="1" thickBot="1" x14ac:dyDescent="0.4">
      <c r="B9" s="379" t="s">
        <v>21</v>
      </c>
      <c r="C9" s="380">
        <f>C35+C57+C79+C101</f>
        <v>34240</v>
      </c>
      <c r="D9" s="262"/>
      <c r="E9" s="297"/>
      <c r="F9" s="297"/>
      <c r="I9" s="263"/>
      <c r="J9" s="263"/>
      <c r="K9" s="262"/>
    </row>
    <row r="10" spans="1:11" ht="17.25" customHeight="1" thickBot="1" x14ac:dyDescent="0.4">
      <c r="A10" s="387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4">
      <c r="A11" s="388"/>
      <c r="B11" s="266">
        <v>125</v>
      </c>
      <c r="C11" s="265">
        <f t="shared" ref="C11:C22" si="0">K33+K55+K77+K99</f>
        <v>11430</v>
      </c>
      <c r="D11" s="262"/>
      <c r="E11" s="297"/>
      <c r="F11" s="297"/>
      <c r="I11" s="263"/>
      <c r="J11" s="263"/>
      <c r="K11" s="262"/>
    </row>
    <row r="12" spans="1:11" ht="17.25" customHeight="1" thickBot="1" x14ac:dyDescent="0.4">
      <c r="A12" s="388"/>
      <c r="B12" s="266">
        <v>63</v>
      </c>
      <c r="C12" s="265">
        <f t="shared" si="0"/>
        <v>6495</v>
      </c>
      <c r="D12" s="262"/>
      <c r="E12" s="297"/>
      <c r="F12" s="297"/>
      <c r="I12" s="263"/>
      <c r="J12" s="263"/>
      <c r="K12" s="262"/>
    </row>
    <row r="13" spans="1:11" ht="17.25" customHeight="1" thickBot="1" x14ac:dyDescent="0.4">
      <c r="A13" s="389"/>
      <c r="B13" s="267">
        <v>31.5</v>
      </c>
      <c r="C13" s="265">
        <f t="shared" si="0"/>
        <v>5575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90" t="s">
        <v>45</v>
      </c>
      <c r="B14" s="268">
        <v>16</v>
      </c>
      <c r="C14" s="265">
        <f t="shared" si="0"/>
        <v>3455</v>
      </c>
      <c r="D14" s="262"/>
      <c r="I14" s="256"/>
      <c r="J14" s="256"/>
      <c r="K14" s="262"/>
    </row>
    <row r="15" spans="1:11" ht="17.25" customHeight="1" thickBot="1" x14ac:dyDescent="0.25">
      <c r="A15" s="390"/>
      <c r="B15" s="269">
        <v>8</v>
      </c>
      <c r="C15" s="265">
        <f t="shared" si="0"/>
        <v>2390</v>
      </c>
      <c r="D15" s="262"/>
      <c r="I15" s="263"/>
      <c r="J15" s="263"/>
      <c r="K15" s="262"/>
    </row>
    <row r="16" spans="1:11" ht="17.25" customHeight="1" thickBot="1" x14ac:dyDescent="0.25">
      <c r="A16" s="390"/>
      <c r="B16" s="269">
        <v>4</v>
      </c>
      <c r="C16" s="265">
        <f t="shared" si="0"/>
        <v>1130</v>
      </c>
      <c r="D16" s="262"/>
      <c r="I16" s="263"/>
      <c r="J16" s="263"/>
      <c r="K16" s="262"/>
    </row>
    <row r="17" spans="1:11" ht="17.25" customHeight="1" thickBot="1" x14ac:dyDescent="0.25">
      <c r="A17" s="390"/>
      <c r="B17" s="269">
        <v>2</v>
      </c>
      <c r="C17" s="265">
        <f t="shared" si="0"/>
        <v>445</v>
      </c>
      <c r="D17" s="262"/>
      <c r="I17" s="263"/>
      <c r="J17" s="263"/>
      <c r="K17" s="262"/>
    </row>
    <row r="18" spans="1:11" ht="17.25" customHeight="1" thickBot="1" x14ac:dyDescent="0.3">
      <c r="A18" s="390"/>
      <c r="B18" s="269">
        <v>1</v>
      </c>
      <c r="C18" s="265">
        <f t="shared" si="0"/>
        <v>160</v>
      </c>
      <c r="I18" s="270"/>
      <c r="K18" s="271"/>
    </row>
    <row r="19" spans="1:11" ht="17.25" customHeight="1" thickBot="1" x14ac:dyDescent="0.3">
      <c r="A19" s="391"/>
      <c r="B19" s="265">
        <v>0.5</v>
      </c>
      <c r="C19" s="265">
        <f t="shared" si="0"/>
        <v>1870</v>
      </c>
      <c r="I19" s="270"/>
      <c r="K19" s="272"/>
    </row>
    <row r="20" spans="1:11" ht="17.25" customHeight="1" thickBot="1" x14ac:dyDescent="0.3">
      <c r="A20" s="392" t="s">
        <v>44</v>
      </c>
      <c r="B20" s="273">
        <v>0.25</v>
      </c>
      <c r="C20" s="265">
        <f t="shared" si="0"/>
        <v>1020</v>
      </c>
      <c r="I20" s="270"/>
    </row>
    <row r="21" spans="1:11" ht="17.25" customHeight="1" thickBot="1" x14ac:dyDescent="0.3">
      <c r="A21" s="393"/>
      <c r="B21" s="274">
        <v>0.125</v>
      </c>
      <c r="C21" s="265">
        <f t="shared" si="0"/>
        <v>200</v>
      </c>
      <c r="I21" s="270"/>
      <c r="K21" s="271"/>
    </row>
    <row r="22" spans="1:11" ht="17.25" customHeight="1" thickBot="1" x14ac:dyDescent="0.3">
      <c r="A22" s="393"/>
      <c r="B22" s="274">
        <v>6.3E-2</v>
      </c>
      <c r="C22" s="265">
        <f t="shared" si="0"/>
        <v>75</v>
      </c>
      <c r="I22" s="270"/>
      <c r="K22" s="271"/>
    </row>
    <row r="23" spans="1:11" ht="17.25" customHeight="1" thickBot="1" x14ac:dyDescent="0.3">
      <c r="A23" s="394"/>
      <c r="B23" s="275">
        <v>3.1E-2</v>
      </c>
      <c r="C23" s="265">
        <v>0</v>
      </c>
      <c r="I23" s="270"/>
      <c r="K23" s="271"/>
    </row>
    <row r="24" spans="1:11" ht="17.25" customHeight="1" thickBot="1" x14ac:dyDescent="0.3">
      <c r="A24" s="394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3">
      <c r="A25" s="395"/>
      <c r="B25" s="277">
        <v>6.0000000000000002E-5</v>
      </c>
      <c r="C25" s="265">
        <v>0</v>
      </c>
      <c r="I25" s="270"/>
      <c r="K25" s="271"/>
    </row>
    <row r="26" spans="1:11" ht="17.25" customHeight="1" x14ac:dyDescent="0.25">
      <c r="B26" s="262"/>
      <c r="C26" s="278"/>
      <c r="I26" s="270"/>
      <c r="K26" s="271"/>
    </row>
    <row r="27" spans="1:11" ht="17.25" customHeight="1" x14ac:dyDescent="0.25">
      <c r="C27" s="255"/>
      <c r="I27" s="270"/>
    </row>
    <row r="28" spans="1:11" ht="25.5" customHeight="1" x14ac:dyDescent="0.25">
      <c r="B28" s="262"/>
      <c r="C28" s="255"/>
    </row>
    <row r="29" spans="1:11" x14ac:dyDescent="0.25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5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ht="10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1" thickBot="1" x14ac:dyDescent="0.3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12975</v>
      </c>
      <c r="I33" s="283">
        <f>H33</f>
        <v>12975</v>
      </c>
      <c r="J33" s="283">
        <f>I33</f>
        <v>12975</v>
      </c>
      <c r="K33" s="284">
        <f t="shared" si="1"/>
        <v>11430</v>
      </c>
    </row>
    <row r="34" spans="2:11" thickBot="1" x14ac:dyDescent="0.25">
      <c r="B34" s="258" t="s">
        <v>26</v>
      </c>
      <c r="C34" s="287"/>
      <c r="D34" s="286">
        <v>31.5</v>
      </c>
      <c r="E34" s="282">
        <v>1720</v>
      </c>
      <c r="F34" s="282">
        <f t="shared" ref="F34:G44" si="2">E34</f>
        <v>1720</v>
      </c>
      <c r="G34" s="282">
        <f t="shared" si="2"/>
        <v>1720</v>
      </c>
      <c r="H34" s="283">
        <v>8215</v>
      </c>
      <c r="I34" s="283">
        <f t="shared" ref="I34:J44" si="3">H34</f>
        <v>8215</v>
      </c>
      <c r="J34" s="283">
        <f t="shared" si="3"/>
        <v>8215</v>
      </c>
      <c r="K34" s="284">
        <f>AVERAGE(H34:J34)-AVERAGE(E34:G34)</f>
        <v>6495</v>
      </c>
    </row>
    <row r="35" spans="2:11" thickBot="1" x14ac:dyDescent="0.25">
      <c r="B35" s="258" t="s">
        <v>27</v>
      </c>
      <c r="C35" s="288">
        <f>D47-D45</f>
        <v>34240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7335</v>
      </c>
      <c r="I35" s="283">
        <f t="shared" si="3"/>
        <v>7335</v>
      </c>
      <c r="J35" s="283">
        <f t="shared" si="3"/>
        <v>7335</v>
      </c>
      <c r="K35" s="284">
        <f t="shared" ref="K35:K44" si="4">AVERAGE(H35:J35)-AVERAGE(E35:G35)</f>
        <v>5575</v>
      </c>
    </row>
    <row r="36" spans="2:11" ht="10" x14ac:dyDescent="0.2">
      <c r="B36" s="258" t="s">
        <v>28</v>
      </c>
      <c r="C36" s="256" t="s">
        <v>29</v>
      </c>
      <c r="D36" s="281">
        <v>8</v>
      </c>
      <c r="E36" s="282">
        <v>1500</v>
      </c>
      <c r="F36" s="282">
        <f t="shared" si="2"/>
        <v>1500</v>
      </c>
      <c r="G36" s="282">
        <f t="shared" si="2"/>
        <v>1500</v>
      </c>
      <c r="H36" s="283">
        <v>4955</v>
      </c>
      <c r="I36" s="283">
        <f t="shared" si="3"/>
        <v>4955</v>
      </c>
      <c r="J36" s="283">
        <f t="shared" si="3"/>
        <v>4955</v>
      </c>
      <c r="K36" s="284">
        <f t="shared" si="4"/>
        <v>3455</v>
      </c>
    </row>
    <row r="37" spans="2:11" ht="10" x14ac:dyDescent="0.2">
      <c r="D37" s="281">
        <v>4</v>
      </c>
      <c r="E37" s="282">
        <v>1555</v>
      </c>
      <c r="F37" s="282">
        <f t="shared" si="2"/>
        <v>1555</v>
      </c>
      <c r="G37" s="282">
        <f t="shared" si="2"/>
        <v>1555</v>
      </c>
      <c r="H37" s="283">
        <v>3945</v>
      </c>
      <c r="I37" s="283">
        <f t="shared" si="3"/>
        <v>3945</v>
      </c>
      <c r="J37" s="283">
        <f t="shared" si="3"/>
        <v>3945</v>
      </c>
      <c r="K37" s="284">
        <f t="shared" si="4"/>
        <v>2390</v>
      </c>
    </row>
    <row r="38" spans="2:11" ht="10" x14ac:dyDescent="0.2">
      <c r="B38" s="258"/>
      <c r="C38" s="255"/>
      <c r="D38" s="281">
        <v>2</v>
      </c>
      <c r="E38" s="282">
        <v>1360</v>
      </c>
      <c r="F38" s="282">
        <f t="shared" si="2"/>
        <v>1360</v>
      </c>
      <c r="G38" s="282">
        <f t="shared" si="2"/>
        <v>1360</v>
      </c>
      <c r="H38" s="283">
        <v>2490</v>
      </c>
      <c r="I38" s="283">
        <f t="shared" si="3"/>
        <v>2490</v>
      </c>
      <c r="J38" s="283">
        <f t="shared" si="3"/>
        <v>2490</v>
      </c>
      <c r="K38" s="284">
        <f t="shared" si="4"/>
        <v>1130</v>
      </c>
    </row>
    <row r="39" spans="2:11" ht="10" x14ac:dyDescent="0.2">
      <c r="C39" s="255"/>
      <c r="D39" s="281">
        <v>1</v>
      </c>
      <c r="E39" s="282">
        <v>1195</v>
      </c>
      <c r="F39" s="282">
        <f t="shared" si="2"/>
        <v>1195</v>
      </c>
      <c r="G39" s="282">
        <f t="shared" si="2"/>
        <v>1195</v>
      </c>
      <c r="H39" s="283">
        <v>1640</v>
      </c>
      <c r="I39" s="283">
        <f t="shared" si="3"/>
        <v>1640</v>
      </c>
      <c r="J39" s="283">
        <f t="shared" si="3"/>
        <v>1640</v>
      </c>
      <c r="K39" s="284">
        <f t="shared" si="4"/>
        <v>445</v>
      </c>
    </row>
    <row r="40" spans="2:11" ht="10" x14ac:dyDescent="0.2">
      <c r="C40" s="255"/>
      <c r="D40" s="281">
        <v>0.5</v>
      </c>
      <c r="E40" s="282">
        <v>1035</v>
      </c>
      <c r="F40" s="282">
        <f t="shared" si="2"/>
        <v>1035</v>
      </c>
      <c r="G40" s="282">
        <f t="shared" si="2"/>
        <v>1035</v>
      </c>
      <c r="H40" s="283">
        <v>1195</v>
      </c>
      <c r="I40" s="283">
        <f t="shared" si="3"/>
        <v>1195</v>
      </c>
      <c r="J40" s="283">
        <f t="shared" si="3"/>
        <v>1195</v>
      </c>
      <c r="K40" s="284">
        <f t="shared" si="4"/>
        <v>160</v>
      </c>
    </row>
    <row r="41" spans="2:11" ht="10" x14ac:dyDescent="0.2">
      <c r="C41" s="255"/>
      <c r="D41" s="281">
        <v>0.25</v>
      </c>
      <c r="E41" s="282">
        <v>970</v>
      </c>
      <c r="F41" s="282">
        <f t="shared" si="2"/>
        <v>970</v>
      </c>
      <c r="G41" s="282">
        <f t="shared" si="2"/>
        <v>970</v>
      </c>
      <c r="H41" s="283">
        <v>2840</v>
      </c>
      <c r="I41" s="283">
        <f t="shared" si="3"/>
        <v>2840</v>
      </c>
      <c r="J41" s="283">
        <f t="shared" si="3"/>
        <v>2840</v>
      </c>
      <c r="K41" s="284">
        <f t="shared" si="4"/>
        <v>1870</v>
      </c>
    </row>
    <row r="42" spans="2:11" ht="10" x14ac:dyDescent="0.2">
      <c r="C42" s="255"/>
      <c r="D42" s="281">
        <v>0.125</v>
      </c>
      <c r="E42" s="282">
        <v>940</v>
      </c>
      <c r="F42" s="282">
        <f t="shared" si="2"/>
        <v>940</v>
      </c>
      <c r="G42" s="282">
        <f t="shared" si="2"/>
        <v>940</v>
      </c>
      <c r="H42" s="283">
        <v>1960</v>
      </c>
      <c r="I42" s="283">
        <f t="shared" si="3"/>
        <v>1960</v>
      </c>
      <c r="J42" s="283">
        <f t="shared" si="3"/>
        <v>1960</v>
      </c>
      <c r="K42" s="284">
        <f t="shared" si="4"/>
        <v>1020</v>
      </c>
    </row>
    <row r="43" spans="2:11" ht="10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1110</v>
      </c>
      <c r="I43" s="283">
        <f t="shared" si="3"/>
        <v>1110</v>
      </c>
      <c r="J43" s="283">
        <f t="shared" si="3"/>
        <v>1110</v>
      </c>
      <c r="K43" s="284">
        <f t="shared" si="4"/>
        <v>200</v>
      </c>
    </row>
    <row r="44" spans="2:11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1765</v>
      </c>
      <c r="I44" s="283">
        <f t="shared" si="3"/>
        <v>1765</v>
      </c>
      <c r="J44" s="283">
        <f t="shared" si="3"/>
        <v>1765</v>
      </c>
      <c r="K44" s="284">
        <f t="shared" si="4"/>
        <v>75</v>
      </c>
    </row>
    <row r="45" spans="2:11" ht="11" thickBot="1" x14ac:dyDescent="0.3">
      <c r="C45" s="290" t="s">
        <v>30</v>
      </c>
      <c r="D45" s="381">
        <f>3325+3320</f>
        <v>6645</v>
      </c>
      <c r="I45" s="270"/>
      <c r="J45" s="255" t="s">
        <v>31</v>
      </c>
      <c r="K45" s="271">
        <f>SUM(K31:K44)</f>
        <v>34245</v>
      </c>
    </row>
    <row r="46" spans="2:11" ht="11" thickBot="1" x14ac:dyDescent="0.3">
      <c r="B46" s="279" t="s">
        <v>32</v>
      </c>
      <c r="C46" s="255"/>
      <c r="I46" s="270"/>
      <c r="J46" s="255" t="s">
        <v>41</v>
      </c>
      <c r="K46" s="368">
        <f>((C35-K45)/C35)</f>
        <v>-1.4602803738317756E-4</v>
      </c>
    </row>
    <row r="47" spans="2:11" ht="11" thickBot="1" x14ac:dyDescent="0.3">
      <c r="B47" s="290" t="s">
        <v>33</v>
      </c>
      <c r="C47" s="290"/>
      <c r="D47" s="382">
        <f>22360+18525</f>
        <v>40885</v>
      </c>
      <c r="E47" s="293" t="s">
        <v>195</v>
      </c>
      <c r="G47" s="271"/>
      <c r="I47" s="270"/>
      <c r="K47" s="294"/>
    </row>
    <row r="48" spans="2:11" ht="11" thickBot="1" x14ac:dyDescent="0.3">
      <c r="B48" s="255" t="s">
        <v>34</v>
      </c>
      <c r="C48" s="255"/>
      <c r="D48" s="292"/>
      <c r="E48" s="383"/>
      <c r="I48" s="270"/>
    </row>
    <row r="49" spans="2:11" ht="11" thickBot="1" x14ac:dyDescent="0.3">
      <c r="B49" s="255" t="s">
        <v>35</v>
      </c>
      <c r="D49" s="291"/>
      <c r="I49" s="270"/>
    </row>
    <row r="50" spans="2:11" ht="27.75" customHeight="1" x14ac:dyDescent="0.25">
      <c r="B50" s="256"/>
      <c r="C50" s="255"/>
      <c r="H50" s="270"/>
      <c r="I50" s="255"/>
    </row>
    <row r="51" spans="2:11" x14ac:dyDescent="0.25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5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ht="10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1" thickBot="1" x14ac:dyDescent="0.3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ht="10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ht="10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ht="10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ht="10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ht="10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ht="10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ht="10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ht="10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1" thickBot="1" x14ac:dyDescent="0.3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1" thickBot="1" x14ac:dyDescent="0.3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1" thickBot="1" x14ac:dyDescent="0.3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1" thickBot="1" x14ac:dyDescent="0.3">
      <c r="B70" s="255" t="s">
        <v>34</v>
      </c>
      <c r="C70" s="255"/>
      <c r="D70" s="291"/>
      <c r="I70" s="270"/>
    </row>
    <row r="71" spans="2:11" ht="11" thickBot="1" x14ac:dyDescent="0.3">
      <c r="B71" s="255" t="s">
        <v>37</v>
      </c>
      <c r="D71" s="291">
        <f>D70-D67</f>
        <v>0</v>
      </c>
      <c r="I71" s="270"/>
    </row>
    <row r="72" spans="2:11" ht="29.25" customHeight="1" x14ac:dyDescent="0.25">
      <c r="I72" s="270"/>
    </row>
    <row r="73" spans="2:11" x14ac:dyDescent="0.25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5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ht="10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1" thickBot="1" x14ac:dyDescent="0.3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ht="10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ht="10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ht="10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ht="10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ht="10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ht="10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ht="10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ht="10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1" thickBot="1" x14ac:dyDescent="0.3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1" thickBot="1" x14ac:dyDescent="0.3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1" thickBot="1" x14ac:dyDescent="0.3">
      <c r="B91" s="255" t="s">
        <v>33</v>
      </c>
      <c r="C91" s="255"/>
      <c r="D91" s="291"/>
      <c r="I91" s="270"/>
    </row>
    <row r="92" spans="2:11" ht="11" thickBot="1" x14ac:dyDescent="0.3">
      <c r="B92" s="255" t="s">
        <v>39</v>
      </c>
      <c r="C92" s="255"/>
      <c r="D92" s="291"/>
      <c r="I92" s="270"/>
    </row>
    <row r="93" spans="2:11" ht="11" thickBot="1" x14ac:dyDescent="0.3">
      <c r="B93" s="255" t="s">
        <v>37</v>
      </c>
      <c r="D93" s="291">
        <f>D92-D89</f>
        <v>0</v>
      </c>
      <c r="I93" s="270"/>
    </row>
    <row r="94" spans="2:11" ht="33.75" customHeight="1" x14ac:dyDescent="0.25">
      <c r="I94" s="270"/>
    </row>
    <row r="95" spans="2:11" x14ac:dyDescent="0.25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5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ht="10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1" thickBot="1" x14ac:dyDescent="0.3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ht="10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ht="10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ht="10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ht="10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ht="10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ht="10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ht="10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ht="10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1" thickBot="1" x14ac:dyDescent="0.3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1" thickBot="1" x14ac:dyDescent="0.3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1" thickBot="1" x14ac:dyDescent="0.3">
      <c r="B113" s="255" t="s">
        <v>33</v>
      </c>
      <c r="C113" s="255"/>
      <c r="D113" s="291"/>
      <c r="I113" s="270"/>
    </row>
    <row r="114" spans="2:9" ht="11" thickBot="1" x14ac:dyDescent="0.3">
      <c r="B114" s="255" t="s">
        <v>34</v>
      </c>
      <c r="C114" s="255"/>
      <c r="D114" s="291"/>
      <c r="I114" s="270"/>
    </row>
    <row r="115" spans="2:9" ht="11" thickBot="1" x14ac:dyDescent="0.3">
      <c r="B115" s="255" t="s">
        <v>35</v>
      </c>
      <c r="D115" s="291">
        <f>D114-D111</f>
        <v>0</v>
      </c>
      <c r="I115" s="270"/>
    </row>
    <row r="116" spans="2:9" x14ac:dyDescent="0.25">
      <c r="I116" s="270"/>
    </row>
    <row r="117" spans="2:9" x14ac:dyDescent="0.25">
      <c r="I117" s="270"/>
    </row>
    <row r="118" spans="2:9" x14ac:dyDescent="0.25">
      <c r="I118" s="270"/>
    </row>
    <row r="119" spans="2:9" x14ac:dyDescent="0.25">
      <c r="I119" s="270"/>
    </row>
    <row r="120" spans="2:9" x14ac:dyDescent="0.25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34" zoomScale="85" zoomScaleNormal="85" workbookViewId="0">
      <selection activeCell="A39" sqref="A39:B39"/>
    </sheetView>
  </sheetViews>
  <sheetFormatPr defaultColWidth="9.1796875" defaultRowHeight="12.5" x14ac:dyDescent="0.25"/>
  <cols>
    <col min="1" max="1" width="11.7265625" customWidth="1"/>
    <col min="2" max="2" width="25.54296875" customWidth="1"/>
    <col min="3" max="3" width="13.1796875" customWidth="1"/>
    <col min="4" max="4" width="15" customWidth="1"/>
    <col min="5" max="5" width="15.36328125" customWidth="1"/>
    <col min="6" max="6" width="16.54296875" customWidth="1"/>
    <col min="8" max="8" width="14.36328125" customWidth="1"/>
    <col min="9" max="9" width="6.36328125" customWidth="1"/>
    <col min="10" max="10" width="7" customWidth="1"/>
    <col min="11" max="11" width="6.7265625" customWidth="1"/>
  </cols>
  <sheetData>
    <row r="1" spans="1:11" ht="15.5" x14ac:dyDescent="0.35">
      <c r="B1" s="21" t="s">
        <v>2</v>
      </c>
      <c r="C1" s="454" t="s">
        <v>20</v>
      </c>
      <c r="D1" s="455"/>
      <c r="E1" s="455"/>
      <c r="F1" s="456"/>
    </row>
    <row r="2" spans="1:11" ht="16" thickBot="1" x14ac:dyDescent="0.4">
      <c r="B2" s="22" t="s">
        <v>3</v>
      </c>
      <c r="C2" s="457" t="s">
        <v>5</v>
      </c>
      <c r="D2" s="458"/>
      <c r="E2" s="458"/>
      <c r="F2" s="459"/>
    </row>
    <row r="3" spans="1:11" x14ac:dyDescent="0.25">
      <c r="B3" s="19" t="s">
        <v>1</v>
      </c>
      <c r="C3" s="460">
        <f>'Input-data'!C4</f>
        <v>44312</v>
      </c>
      <c r="D3" s="461"/>
      <c r="E3" s="461"/>
      <c r="F3" s="462"/>
    </row>
    <row r="4" spans="1:11" x14ac:dyDescent="0.25">
      <c r="B4" s="20" t="s">
        <v>42</v>
      </c>
      <c r="C4" s="445">
        <f>'Input-data'!C5</f>
        <v>0</v>
      </c>
      <c r="D4" s="446"/>
      <c r="E4" s="446"/>
      <c r="F4" s="447"/>
    </row>
    <row r="5" spans="1:11" x14ac:dyDescent="0.25">
      <c r="B5" s="20" t="s">
        <v>43</v>
      </c>
      <c r="C5" s="448">
        <f>'Input-data'!C6</f>
        <v>0</v>
      </c>
      <c r="D5" s="449"/>
      <c r="E5" s="449"/>
      <c r="F5" s="450"/>
    </row>
    <row r="6" spans="1:11" ht="13" x14ac:dyDescent="0.3">
      <c r="B6" s="20" t="s">
        <v>0</v>
      </c>
      <c r="C6" s="463" t="str">
        <f>'Input-data'!C7</f>
        <v>KB08_FC1-2</v>
      </c>
      <c r="D6" s="464"/>
      <c r="E6" s="464"/>
      <c r="F6" s="465"/>
      <c r="G6" s="7"/>
    </row>
    <row r="7" spans="1:11" x14ac:dyDescent="0.25">
      <c r="B7" s="20" t="s">
        <v>4</v>
      </c>
      <c r="C7" s="442">
        <f>'Input-data'!C8</f>
        <v>0</v>
      </c>
      <c r="D7" s="443"/>
      <c r="E7" s="443"/>
      <c r="F7" s="444"/>
      <c r="G7" s="7"/>
    </row>
    <row r="8" spans="1:11" x14ac:dyDescent="0.25">
      <c r="B8" s="20" t="s">
        <v>11</v>
      </c>
      <c r="C8" s="451">
        <f>(C9-D12)/D12</f>
        <v>-1.4600671630895021E-4</v>
      </c>
      <c r="D8" s="452"/>
      <c r="E8" s="452"/>
      <c r="F8" s="453"/>
      <c r="G8" s="7"/>
    </row>
    <row r="9" spans="1:11" ht="13" thickBot="1" x14ac:dyDescent="0.3">
      <c r="B9" s="224" t="s">
        <v>6</v>
      </c>
      <c r="C9" s="466">
        <f>'Input-data'!C9</f>
        <v>34240</v>
      </c>
      <c r="D9" s="467"/>
      <c r="E9" s="467"/>
      <c r="F9" s="468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5" t="s">
        <v>52</v>
      </c>
      <c r="B11" s="230">
        <v>250</v>
      </c>
      <c r="C11" s="242">
        <f>'Input-data'!C10</f>
        <v>0</v>
      </c>
      <c r="D11" s="243">
        <f t="shared" ref="D11:D24" si="0">D12+C11</f>
        <v>34245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6"/>
      <c r="B12" s="231">
        <v>125</v>
      </c>
      <c r="C12" s="242">
        <f>'Input-data'!C11</f>
        <v>11430</v>
      </c>
      <c r="D12" s="244">
        <f t="shared" si="0"/>
        <v>34245</v>
      </c>
      <c r="E12" s="246">
        <f t="shared" ref="E12:E26" si="2">C12/$D$11</f>
        <v>0.33377135348226017</v>
      </c>
      <c r="F12" s="248">
        <f t="shared" si="1"/>
        <v>1</v>
      </c>
      <c r="G12" s="7"/>
    </row>
    <row r="13" spans="1:11" ht="17.25" customHeight="1" x14ac:dyDescent="0.25">
      <c r="A13" s="437"/>
      <c r="B13" s="231">
        <v>63</v>
      </c>
      <c r="C13" s="242">
        <f>'Input-data'!C12</f>
        <v>6495</v>
      </c>
      <c r="D13" s="244">
        <f t="shared" si="0"/>
        <v>22815</v>
      </c>
      <c r="E13" s="246">
        <f t="shared" si="2"/>
        <v>0.18966272448532631</v>
      </c>
      <c r="F13" s="248">
        <f t="shared" si="1"/>
        <v>0.66622864651773983</v>
      </c>
      <c r="G13" s="7"/>
    </row>
    <row r="14" spans="1:11" ht="17.25" customHeight="1" x14ac:dyDescent="0.25">
      <c r="A14" s="439" t="s">
        <v>53</v>
      </c>
      <c r="B14" s="232">
        <v>31.5</v>
      </c>
      <c r="C14" s="242">
        <f>'Input-data'!C13</f>
        <v>5575</v>
      </c>
      <c r="D14" s="244">
        <f t="shared" si="0"/>
        <v>16320</v>
      </c>
      <c r="E14" s="246">
        <f t="shared" si="2"/>
        <v>0.16279748868447949</v>
      </c>
      <c r="F14" s="248">
        <f t="shared" si="1"/>
        <v>0.47656592203241355</v>
      </c>
      <c r="G14" s="7"/>
    </row>
    <row r="15" spans="1:11" ht="17.25" customHeight="1" x14ac:dyDescent="0.25">
      <c r="A15" s="440"/>
      <c r="B15" s="232">
        <v>16</v>
      </c>
      <c r="C15" s="242">
        <f>'Input-data'!C14</f>
        <v>3455</v>
      </c>
      <c r="D15" s="244">
        <f t="shared" si="0"/>
        <v>10745</v>
      </c>
      <c r="E15" s="246">
        <f t="shared" si="2"/>
        <v>0.10089064096948459</v>
      </c>
      <c r="F15" s="248">
        <f t="shared" si="1"/>
        <v>0.31376843334793403</v>
      </c>
      <c r="G15" s="7"/>
    </row>
    <row r="16" spans="1:11" ht="17.25" customHeight="1" x14ac:dyDescent="0.25">
      <c r="A16" s="440"/>
      <c r="B16" s="232">
        <v>8</v>
      </c>
      <c r="C16" s="242">
        <f>'Input-data'!C15</f>
        <v>2390</v>
      </c>
      <c r="D16" s="244">
        <f t="shared" si="0"/>
        <v>7290</v>
      </c>
      <c r="E16" s="246">
        <f t="shared" si="2"/>
        <v>6.9791210395678205E-2</v>
      </c>
      <c r="F16" s="248">
        <f t="shared" si="1"/>
        <v>0.21287779237844942</v>
      </c>
      <c r="G16" s="7"/>
      <c r="H16" s="43"/>
      <c r="I16" s="43"/>
      <c r="J16" s="43"/>
      <c r="K16" s="43"/>
    </row>
    <row r="17" spans="1:8" ht="17.25" customHeight="1" x14ac:dyDescent="0.25">
      <c r="A17" s="440"/>
      <c r="B17" s="232">
        <v>4</v>
      </c>
      <c r="C17" s="242">
        <f>'Input-data'!C16</f>
        <v>1130</v>
      </c>
      <c r="D17" s="244">
        <f t="shared" si="0"/>
        <v>4900</v>
      </c>
      <c r="E17" s="246">
        <f>C17/$D$11</f>
        <v>3.2997517885822746E-2</v>
      </c>
      <c r="F17" s="248">
        <f t="shared" si="1"/>
        <v>0.14308658198277122</v>
      </c>
      <c r="G17" s="7"/>
    </row>
    <row r="18" spans="1:8" ht="17.25" customHeight="1" x14ac:dyDescent="0.25">
      <c r="A18" s="441"/>
      <c r="B18" s="232">
        <v>2</v>
      </c>
      <c r="C18" s="242">
        <f>'Input-data'!C17</f>
        <v>445</v>
      </c>
      <c r="D18" s="244">
        <f t="shared" si="0"/>
        <v>3770</v>
      </c>
      <c r="E18" s="246">
        <f t="shared" si="2"/>
        <v>1.2994597751496568E-2</v>
      </c>
      <c r="F18" s="248">
        <f t="shared" si="1"/>
        <v>0.11008906409694846</v>
      </c>
      <c r="G18" s="7"/>
      <c r="H18" s="12"/>
    </row>
    <row r="19" spans="1:8" ht="17.25" customHeight="1" x14ac:dyDescent="0.25">
      <c r="A19" s="438" t="s">
        <v>54</v>
      </c>
      <c r="B19" s="231">
        <v>1</v>
      </c>
      <c r="C19" s="242">
        <f>'Input-data'!C18</f>
        <v>160</v>
      </c>
      <c r="D19" s="244">
        <f t="shared" si="0"/>
        <v>3325</v>
      </c>
      <c r="E19" s="246">
        <f t="shared" si="2"/>
        <v>4.6722149218864067E-3</v>
      </c>
      <c r="F19" s="248">
        <f t="shared" si="1"/>
        <v>9.7094466345451894E-2</v>
      </c>
      <c r="G19" s="7"/>
    </row>
    <row r="20" spans="1:8" ht="17.25" customHeight="1" x14ac:dyDescent="0.25">
      <c r="A20" s="436"/>
      <c r="B20" s="231">
        <v>0.5</v>
      </c>
      <c r="C20" s="242">
        <f>'Input-data'!C19</f>
        <v>1870</v>
      </c>
      <c r="D20" s="244">
        <f t="shared" si="0"/>
        <v>3165</v>
      </c>
      <c r="E20" s="246">
        <f t="shared" si="2"/>
        <v>5.4606511899547377E-2</v>
      </c>
      <c r="F20" s="248">
        <f t="shared" si="1"/>
        <v>9.2422251423565485E-2</v>
      </c>
      <c r="G20" s="7"/>
    </row>
    <row r="21" spans="1:8" ht="17.25" customHeight="1" x14ac:dyDescent="0.25">
      <c r="A21" s="436"/>
      <c r="B21" s="233">
        <v>0.25</v>
      </c>
      <c r="C21" s="242">
        <f>'Input-data'!C20</f>
        <v>1020</v>
      </c>
      <c r="D21" s="244">
        <f t="shared" si="0"/>
        <v>1295</v>
      </c>
      <c r="E21" s="246">
        <f t="shared" si="2"/>
        <v>2.9785370127025843E-2</v>
      </c>
      <c r="F21" s="248">
        <f t="shared" si="1"/>
        <v>3.7815739524018108E-2</v>
      </c>
    </row>
    <row r="22" spans="1:8" ht="17.25" customHeight="1" x14ac:dyDescent="0.25">
      <c r="A22" s="436"/>
      <c r="B22" s="233">
        <v>0.125</v>
      </c>
      <c r="C22" s="242">
        <f>'Input-data'!C21</f>
        <v>200</v>
      </c>
      <c r="D22" s="244">
        <f t="shared" si="0"/>
        <v>275</v>
      </c>
      <c r="E22" s="246">
        <f t="shared" si="2"/>
        <v>5.8402686523580088E-3</v>
      </c>
      <c r="F22" s="248">
        <f t="shared" si="1"/>
        <v>8.030369396992261E-3</v>
      </c>
    </row>
    <row r="23" spans="1:8" ht="17.25" customHeight="1" x14ac:dyDescent="0.25">
      <c r="A23" s="437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2.1901007446342531E-3</v>
      </c>
      <c r="F23" s="248">
        <f t="shared" si="1"/>
        <v>2.1901007446342531E-3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25" t="s">
        <v>63</v>
      </c>
      <c r="B30" s="426"/>
      <c r="C30" s="415">
        <f ca="1">SUM(Interpolation!E3:E403)*0.0025</f>
        <v>46.397587076084513</v>
      </c>
      <c r="D30" s="416"/>
      <c r="E30" s="241" t="s">
        <v>197</v>
      </c>
      <c r="F30" s="241"/>
      <c r="G30" s="241"/>
      <c r="H30" s="241"/>
    </row>
    <row r="31" spans="1:8" ht="20.25" customHeight="1" x14ac:dyDescent="0.25">
      <c r="A31" s="427" t="s">
        <v>68</v>
      </c>
      <c r="B31" s="428"/>
      <c r="C31" s="411">
        <f ca="1">(C45*C39)^0.5</f>
        <v>21.814198903427709</v>
      </c>
      <c r="D31" s="412"/>
    </row>
    <row r="32" spans="1:8" ht="20.25" customHeight="1" x14ac:dyDescent="0.25">
      <c r="A32" s="423" t="s">
        <v>15</v>
      </c>
      <c r="B32" s="424"/>
      <c r="C32" s="411">
        <f ca="1">C31/C33</f>
        <v>4.9693723849372393</v>
      </c>
      <c r="D32" s="412"/>
    </row>
    <row r="33" spans="1:6" ht="20.25" customHeight="1" x14ac:dyDescent="0.25">
      <c r="A33" s="421" t="s">
        <v>69</v>
      </c>
      <c r="B33" s="422"/>
      <c r="C33" s="411">
        <f ca="1">(C45/C39)^0.5</f>
        <v>4.3897291677212902</v>
      </c>
      <c r="D33" s="412"/>
    </row>
    <row r="34" spans="1:6" ht="20.25" customHeight="1" x14ac:dyDescent="0.25">
      <c r="A34" s="423" t="s">
        <v>12</v>
      </c>
      <c r="B34" s="424"/>
      <c r="C34" s="411">
        <f ca="1">STDEV(Interpolation!E3:E403)</f>
        <v>38.965482300265556</v>
      </c>
      <c r="D34" s="412"/>
    </row>
    <row r="35" spans="1:6" ht="20.25" customHeight="1" x14ac:dyDescent="0.25">
      <c r="A35" s="419" t="s">
        <v>76</v>
      </c>
      <c r="B35" s="420"/>
      <c r="C35" s="417">
        <f>geometric_std_dev!G21</f>
        <v>2.5348210541730984</v>
      </c>
      <c r="D35" s="418"/>
      <c r="E35" s="228"/>
    </row>
    <row r="36" spans="1:6" ht="20.25" customHeight="1" x14ac:dyDescent="0.25">
      <c r="A36" s="423" t="s">
        <v>10</v>
      </c>
      <c r="B36" s="424"/>
      <c r="C36" s="411">
        <f ca="1">SKEW(Interpolation!E3:E403)</f>
        <v>0.49054964500558368</v>
      </c>
      <c r="D36" s="412"/>
      <c r="E36" s="228"/>
      <c r="F36" s="228"/>
    </row>
    <row r="37" spans="1:6" ht="20.25" customHeight="1" x14ac:dyDescent="0.25">
      <c r="A37" s="423" t="s">
        <v>9</v>
      </c>
      <c r="B37" s="424"/>
      <c r="C37" s="411">
        <f ca="1">KURT(Interpolation!E3:E403)</f>
        <v>-1.110645931459012</v>
      </c>
      <c r="D37" s="412"/>
      <c r="E37" s="228"/>
      <c r="F37" s="228"/>
    </row>
    <row r="38" spans="1:6" ht="20.25" customHeight="1" x14ac:dyDescent="0.25">
      <c r="A38" s="423" t="s">
        <v>7</v>
      </c>
      <c r="B38" s="424"/>
      <c r="C38" s="411">
        <f ca="1">Interpolation!E363</f>
        <v>1.2235955056179773</v>
      </c>
      <c r="D38" s="412"/>
      <c r="E38" s="228"/>
      <c r="F38" s="228"/>
    </row>
    <row r="39" spans="1:6" ht="20.25" customHeight="1" x14ac:dyDescent="0.25">
      <c r="A39" s="423" t="s">
        <v>16</v>
      </c>
      <c r="B39" s="424"/>
      <c r="C39" s="411">
        <f ca="1">Interpolation!E339</f>
        <v>4.9693723849372393</v>
      </c>
      <c r="D39" s="412"/>
      <c r="E39" s="228"/>
      <c r="F39" s="228"/>
    </row>
    <row r="40" spans="1:6" ht="20.25" customHeight="1" x14ac:dyDescent="0.25">
      <c r="A40" s="423" t="s">
        <v>18</v>
      </c>
      <c r="B40" s="424"/>
      <c r="C40" s="411">
        <f ca="1">Interpolation!E303</f>
        <v>10.943560057887119</v>
      </c>
      <c r="D40" s="412"/>
      <c r="E40" s="228"/>
      <c r="F40" s="228"/>
    </row>
    <row r="41" spans="1:6" ht="20.25" customHeight="1" x14ac:dyDescent="0.25">
      <c r="A41" s="421" t="s">
        <v>50</v>
      </c>
      <c r="B41" s="422"/>
      <c r="C41" s="411">
        <f ca="1">Interpolation!E283</f>
        <v>14.908248914616493</v>
      </c>
      <c r="D41" s="412"/>
      <c r="E41" s="228"/>
      <c r="F41" s="228"/>
    </row>
    <row r="42" spans="1:6" ht="20.25" customHeight="1" x14ac:dyDescent="0.35">
      <c r="A42" s="419" t="s">
        <v>51</v>
      </c>
      <c r="B42" s="420"/>
      <c r="C42" s="417">
        <f ca="1">Interpolation!E203</f>
        <v>35.515588914549653</v>
      </c>
      <c r="D42" s="418"/>
      <c r="E42" s="295">
        <f ca="1">17.5*(C42/1000)^(-1/6)</f>
        <v>30.5235384986517</v>
      </c>
      <c r="F42" s="228"/>
    </row>
    <row r="43" spans="1:6" ht="20.25" customHeight="1" x14ac:dyDescent="0.25">
      <c r="A43" s="421" t="s">
        <v>47</v>
      </c>
      <c r="B43" s="422"/>
      <c r="C43" s="411">
        <f ca="1">Interpolation!E163</f>
        <v>52.651270207852193</v>
      </c>
      <c r="D43" s="412"/>
      <c r="E43" s="296"/>
      <c r="F43" s="228"/>
    </row>
    <row r="44" spans="1:6" ht="20.25" customHeight="1" x14ac:dyDescent="0.25">
      <c r="A44" s="423" t="s">
        <v>19</v>
      </c>
      <c r="B44" s="424"/>
      <c r="C44" s="411">
        <f ca="1">Interpolation!E103</f>
        <v>79.310039370078755</v>
      </c>
      <c r="D44" s="412"/>
      <c r="E44" s="296"/>
      <c r="F44" s="228"/>
    </row>
    <row r="45" spans="1:6" ht="20.25" customHeight="1" x14ac:dyDescent="0.25">
      <c r="A45" s="429" t="s">
        <v>17</v>
      </c>
      <c r="B45" s="430"/>
      <c r="C45" s="411">
        <f ca="1">Interpolation!E67</f>
        <v>95.758425196850396</v>
      </c>
      <c r="D45" s="412"/>
      <c r="E45" s="296"/>
      <c r="F45" s="228"/>
    </row>
    <row r="46" spans="1:6" ht="20.25" customHeight="1" x14ac:dyDescent="0.25">
      <c r="A46" s="429" t="s">
        <v>8</v>
      </c>
      <c r="B46" s="430"/>
      <c r="C46" s="411">
        <f ca="1">Interpolation!E43</f>
        <v>106.72401574803149</v>
      </c>
      <c r="D46" s="412"/>
      <c r="E46" s="296">
        <f ca="1">23.5*(2*C46/1000)^(-1/6)</f>
        <v>30.398524442951288</v>
      </c>
      <c r="F46" s="228"/>
    </row>
    <row r="47" spans="1:6" ht="20.25" customHeight="1" x14ac:dyDescent="0.25">
      <c r="A47" s="431" t="s">
        <v>48</v>
      </c>
      <c r="B47" s="432"/>
      <c r="C47" s="411">
        <f ca="1">C43/C38</f>
        <v>43.0299637144063</v>
      </c>
      <c r="D47" s="412"/>
      <c r="E47" s="228"/>
      <c r="F47" s="228"/>
    </row>
    <row r="48" spans="1:6" ht="20.25" customHeight="1" thickBot="1" x14ac:dyDescent="0.3">
      <c r="A48" s="433" t="s">
        <v>49</v>
      </c>
      <c r="B48" s="434"/>
      <c r="C48" s="413">
        <f ca="1">C41^2/(C43*C38)</f>
        <v>3.44990030106197</v>
      </c>
      <c r="D48" s="414"/>
      <c r="E48" s="228"/>
      <c r="F48" s="228"/>
    </row>
    <row r="49" spans="1:5" ht="20.25" customHeight="1" x14ac:dyDescent="0.25">
      <c r="A49" s="396" t="s">
        <v>184</v>
      </c>
      <c r="B49" s="397"/>
      <c r="C49" s="397"/>
      <c r="D49" s="398"/>
    </row>
    <row r="50" spans="1:5" ht="20.25" customHeight="1" x14ac:dyDescent="0.25">
      <c r="A50" s="401" t="s">
        <v>179</v>
      </c>
      <c r="B50" s="402"/>
      <c r="C50" s="399">
        <f ca="1">-0.0333+(0.4665/((1000*C42/1000)^0.21))</f>
        <v>0.18712642332854715</v>
      </c>
      <c r="D50" s="400"/>
    </row>
    <row r="51" spans="1:5" ht="20.25" customHeight="1" x14ac:dyDescent="0.25">
      <c r="A51" s="403" t="s">
        <v>180</v>
      </c>
      <c r="B51" s="404"/>
      <c r="C51" s="407">
        <f ca="1">0.13+(0.21/((1000*C42/1000+0.002)^0.21))</f>
        <v>0.22922615542770508</v>
      </c>
      <c r="D51" s="408"/>
    </row>
    <row r="52" spans="1:5" ht="20.25" customHeight="1" x14ac:dyDescent="0.25">
      <c r="A52" s="401" t="s">
        <v>181</v>
      </c>
      <c r="B52" s="402"/>
      <c r="C52" s="399">
        <f>0.621*EXP(-0.457*C35)</f>
        <v>0.19498406946522046</v>
      </c>
      <c r="D52" s="400"/>
    </row>
    <row r="53" spans="1:5" ht="20.25" customHeight="1" x14ac:dyDescent="0.25">
      <c r="A53" s="403" t="s">
        <v>182</v>
      </c>
      <c r="B53" s="404"/>
      <c r="C53" s="407">
        <f>'Berechnung_Yu&amp;Stand'!J1086</f>
        <v>0.14510738043488791</v>
      </c>
      <c r="D53" s="408"/>
    </row>
    <row r="54" spans="1:5" ht="20.25" customHeight="1" thickBot="1" x14ac:dyDescent="0.3">
      <c r="A54" s="405" t="s">
        <v>183</v>
      </c>
      <c r="B54" s="406"/>
      <c r="C54" s="409">
        <f>0.353-0.068*C35+0.146*F20</f>
        <v>0.19412581702406984</v>
      </c>
      <c r="D54" s="41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17968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36" sqref="G36"/>
    </sheetView>
  </sheetViews>
  <sheetFormatPr defaultColWidth="9.17968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10" sqref="A10"/>
    </sheetView>
  </sheetViews>
  <sheetFormatPr defaultColWidth="9.1796875" defaultRowHeight="12.5" x14ac:dyDescent="0.25"/>
  <cols>
    <col min="1" max="1" width="25.36328125" customWidth="1"/>
    <col min="2" max="2" width="18.36328125" customWidth="1"/>
    <col min="3" max="3" width="9.1796875" customWidth="1"/>
    <col min="4" max="4" width="24.7265625" customWidth="1"/>
    <col min="5" max="5" width="20.36328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124.5431003937008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124.5431003937008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124.08620078740159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123.62930118110236</v>
      </c>
    </row>
    <row r="7" spans="1:5" x14ac:dyDescent="0.25">
      <c r="A7" s="16">
        <f>Statistik!F23*100</f>
        <v>0.2190100744634253</v>
      </c>
      <c r="B7" s="18">
        <f>'Input-data'!B22</f>
        <v>6.3E-2</v>
      </c>
      <c r="D7" s="2">
        <v>99</v>
      </c>
      <c r="E7" s="6">
        <f t="shared" ca="1" si="0"/>
        <v>123.17240157480316</v>
      </c>
    </row>
    <row r="8" spans="1:5" x14ac:dyDescent="0.25">
      <c r="A8" s="16">
        <f>Statistik!F22*100</f>
        <v>0.80303693969922607</v>
      </c>
      <c r="B8" s="18">
        <v>0.125</v>
      </c>
      <c r="D8" s="2">
        <v>98.75</v>
      </c>
      <c r="E8" s="6">
        <f t="shared" ca="1" si="0"/>
        <v>122.71550196850396</v>
      </c>
    </row>
    <row r="9" spans="1:5" x14ac:dyDescent="0.25">
      <c r="A9" s="16">
        <f>Statistik!F21*100</f>
        <v>3.7815739524018106</v>
      </c>
      <c r="B9" s="18">
        <f>'Input-data'!B20</f>
        <v>0.25</v>
      </c>
      <c r="D9" s="2">
        <v>98.5</v>
      </c>
      <c r="E9" s="6">
        <f t="shared" ca="1" si="0"/>
        <v>122.25860236220473</v>
      </c>
    </row>
    <row r="10" spans="1:5" x14ac:dyDescent="0.25">
      <c r="A10" s="16">
        <f>Statistik!F20*100</f>
        <v>9.2422251423565491</v>
      </c>
      <c r="B10" s="18">
        <f>'Input-data'!B19</f>
        <v>0.5</v>
      </c>
      <c r="D10" s="2">
        <v>98.25</v>
      </c>
      <c r="E10" s="6">
        <f t="shared" ca="1" si="0"/>
        <v>121.80170275590552</v>
      </c>
    </row>
    <row r="11" spans="1:5" x14ac:dyDescent="0.25">
      <c r="A11" s="16">
        <f>Statistik!F19*100</f>
        <v>9.7094466345451895</v>
      </c>
      <c r="B11" s="18">
        <f>'Input-data'!B18</f>
        <v>1</v>
      </c>
      <c r="D11" s="2">
        <v>98</v>
      </c>
      <c r="E11" s="6">
        <f t="shared" ca="1" si="0"/>
        <v>121.34480314960632</v>
      </c>
    </row>
    <row r="12" spans="1:5" x14ac:dyDescent="0.25">
      <c r="A12" s="16">
        <f>Statistik!F18*100</f>
        <v>11.008906409694847</v>
      </c>
      <c r="B12" s="18">
        <f>'Input-data'!B17</f>
        <v>2</v>
      </c>
      <c r="D12" s="2">
        <v>97.75</v>
      </c>
      <c r="E12" s="6">
        <f t="shared" ca="1" si="0"/>
        <v>120.88790354330709</v>
      </c>
    </row>
    <row r="13" spans="1:5" x14ac:dyDescent="0.25">
      <c r="A13" s="16">
        <f>Statistik!F17*100</f>
        <v>14.308658198277122</v>
      </c>
      <c r="B13" s="18">
        <f>'Input-data'!B16</f>
        <v>4</v>
      </c>
      <c r="D13" s="2">
        <v>97.5</v>
      </c>
      <c r="E13" s="6">
        <f t="shared" ca="1" si="0"/>
        <v>120.43100393700789</v>
      </c>
    </row>
    <row r="14" spans="1:5" x14ac:dyDescent="0.25">
      <c r="A14" s="16">
        <f>Statistik!F16*100</f>
        <v>21.287779237844941</v>
      </c>
      <c r="B14" s="18">
        <f>'Input-data'!B15</f>
        <v>8</v>
      </c>
      <c r="D14" s="2">
        <v>97.25</v>
      </c>
      <c r="E14" s="6">
        <f t="shared" ca="1" si="0"/>
        <v>119.97410433070866</v>
      </c>
    </row>
    <row r="15" spans="1:5" x14ac:dyDescent="0.25">
      <c r="A15" s="16">
        <f>Statistik!F15*100</f>
        <v>31.376843334793403</v>
      </c>
      <c r="B15" s="18">
        <f>'Input-data'!B14</f>
        <v>16</v>
      </c>
      <c r="D15" s="2">
        <v>97</v>
      </c>
      <c r="E15" s="6">
        <f t="shared" ca="1" si="0"/>
        <v>119.51720472440945</v>
      </c>
    </row>
    <row r="16" spans="1:5" x14ac:dyDescent="0.25">
      <c r="A16" s="16">
        <f>Statistik!F14*100</f>
        <v>47.656592203241352</v>
      </c>
      <c r="B16" s="18">
        <f>'Input-data'!B13</f>
        <v>31.5</v>
      </c>
      <c r="D16" s="2">
        <v>96.75</v>
      </c>
      <c r="E16" s="6">
        <f t="shared" ca="1" si="0"/>
        <v>119.06030511811025</v>
      </c>
    </row>
    <row r="17" spans="1:5" x14ac:dyDescent="0.25">
      <c r="A17" s="16">
        <f>Statistik!F13*100</f>
        <v>66.62286465177398</v>
      </c>
      <c r="B17" s="18">
        <v>64</v>
      </c>
      <c r="D17" s="2">
        <v>96.5</v>
      </c>
      <c r="E17" s="6">
        <f t="shared" ca="1" si="0"/>
        <v>118.60340551181102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118.14650590551182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117.68960629921261</v>
      </c>
    </row>
    <row r="20" spans="1:5" x14ac:dyDescent="0.25">
      <c r="D20" s="2">
        <v>95.75</v>
      </c>
      <c r="E20" s="6">
        <f t="shared" ca="1" si="0"/>
        <v>117.23270669291338</v>
      </c>
    </row>
    <row r="21" spans="1:5" x14ac:dyDescent="0.25">
      <c r="D21" s="2">
        <v>95.5</v>
      </c>
      <c r="E21" s="6">
        <f t="shared" ca="1" si="0"/>
        <v>116.77580708661418</v>
      </c>
    </row>
    <row r="22" spans="1:5" x14ac:dyDescent="0.25">
      <c r="D22" s="2">
        <v>95.25</v>
      </c>
      <c r="E22" s="6">
        <f t="shared" ca="1" si="0"/>
        <v>116.31890748031498</v>
      </c>
    </row>
    <row r="23" spans="1:5" x14ac:dyDescent="0.25">
      <c r="D23" s="2">
        <v>95</v>
      </c>
      <c r="E23" s="6">
        <f t="shared" ca="1" si="0"/>
        <v>115.86200787401575</v>
      </c>
    </row>
    <row r="24" spans="1:5" x14ac:dyDescent="0.25">
      <c r="D24" s="2">
        <v>94.75</v>
      </c>
      <c r="E24" s="6">
        <f t="shared" ca="1" si="0"/>
        <v>115.40510826771654</v>
      </c>
    </row>
    <row r="25" spans="1:5" x14ac:dyDescent="0.25">
      <c r="D25" s="2">
        <v>94.5</v>
      </c>
      <c r="E25" s="6">
        <f t="shared" ca="1" si="0"/>
        <v>114.94820866141734</v>
      </c>
    </row>
    <row r="26" spans="1:5" x14ac:dyDescent="0.25">
      <c r="D26" s="2">
        <v>94.25</v>
      </c>
      <c r="E26" s="6">
        <f t="shared" ca="1" si="0"/>
        <v>114.49130905511811</v>
      </c>
    </row>
    <row r="27" spans="1:5" x14ac:dyDescent="0.25">
      <c r="D27" s="2">
        <v>94</v>
      </c>
      <c r="E27" s="6">
        <f t="shared" ca="1" si="0"/>
        <v>114.03440944881891</v>
      </c>
    </row>
    <row r="28" spans="1:5" x14ac:dyDescent="0.25">
      <c r="D28" s="2">
        <v>93.75</v>
      </c>
      <c r="E28" s="6">
        <f t="shared" ca="1" si="0"/>
        <v>113.5775098425197</v>
      </c>
    </row>
    <row r="29" spans="1:5" x14ac:dyDescent="0.25">
      <c r="D29" s="2">
        <v>93.5</v>
      </c>
      <c r="E29" s="6">
        <f t="shared" ca="1" si="0"/>
        <v>113.12061023622047</v>
      </c>
    </row>
    <row r="30" spans="1:5" x14ac:dyDescent="0.25">
      <c r="D30" s="2">
        <v>93.25</v>
      </c>
      <c r="E30" s="6">
        <f t="shared" ca="1" si="0"/>
        <v>112.66371062992127</v>
      </c>
    </row>
    <row r="31" spans="1:5" x14ac:dyDescent="0.25">
      <c r="D31" s="2">
        <v>93</v>
      </c>
      <c r="E31" s="6">
        <f t="shared" ca="1" si="0"/>
        <v>112.20681102362207</v>
      </c>
    </row>
    <row r="32" spans="1:5" x14ac:dyDescent="0.25">
      <c r="D32" s="2">
        <v>92.75</v>
      </c>
      <c r="E32" s="6">
        <f t="shared" ca="1" si="0"/>
        <v>111.74991141732283</v>
      </c>
    </row>
    <row r="33" spans="4:5" x14ac:dyDescent="0.25">
      <c r="D33" s="2">
        <v>92.5</v>
      </c>
      <c r="E33" s="6">
        <f t="shared" ca="1" si="0"/>
        <v>111.29301181102363</v>
      </c>
    </row>
    <row r="34" spans="4:5" x14ac:dyDescent="0.25">
      <c r="D34" s="2">
        <v>92.25</v>
      </c>
      <c r="E34" s="6">
        <f t="shared" ca="1" si="0"/>
        <v>110.83611220472443</v>
      </c>
    </row>
    <row r="35" spans="4:5" x14ac:dyDescent="0.25">
      <c r="D35" s="2">
        <v>92</v>
      </c>
      <c r="E35" s="6">
        <f t="shared" ca="1" si="0"/>
        <v>110.3792125984252</v>
      </c>
    </row>
    <row r="36" spans="4:5" x14ac:dyDescent="0.25">
      <c r="D36" s="2">
        <v>91.75</v>
      </c>
      <c r="E36" s="6">
        <f t="shared" ca="1" si="0"/>
        <v>109.922312992126</v>
      </c>
    </row>
    <row r="37" spans="4:5" x14ac:dyDescent="0.25">
      <c r="D37" s="2">
        <v>91.5</v>
      </c>
      <c r="E37" s="6">
        <f t="shared" ca="1" si="0"/>
        <v>109.46541338582679</v>
      </c>
    </row>
    <row r="38" spans="4:5" x14ac:dyDescent="0.25">
      <c r="D38" s="2">
        <v>91.25</v>
      </c>
      <c r="E38" s="6">
        <f t="shared" ca="1" si="0"/>
        <v>109.00851377952756</v>
      </c>
    </row>
    <row r="39" spans="4:5" x14ac:dyDescent="0.25">
      <c r="D39" s="2">
        <v>91</v>
      </c>
      <c r="E39" s="6">
        <f t="shared" ca="1" si="0"/>
        <v>108.55161417322836</v>
      </c>
    </row>
    <row r="40" spans="4:5" x14ac:dyDescent="0.25">
      <c r="D40" s="2">
        <v>90.75</v>
      </c>
      <c r="E40" s="6">
        <f t="shared" ca="1" si="0"/>
        <v>108.09471456692913</v>
      </c>
    </row>
    <row r="41" spans="4:5" x14ac:dyDescent="0.25">
      <c r="D41" s="2">
        <v>90.5</v>
      </c>
      <c r="E41" s="6">
        <f t="shared" ca="1" si="0"/>
        <v>107.63781496062992</v>
      </c>
    </row>
    <row r="42" spans="4:5" x14ac:dyDescent="0.25">
      <c r="D42" s="2">
        <v>90.25</v>
      </c>
      <c r="E42" s="6">
        <f t="shared" ca="1" si="0"/>
        <v>107.18091535433072</v>
      </c>
    </row>
    <row r="43" spans="4:5" x14ac:dyDescent="0.25">
      <c r="D43" s="2">
        <v>90</v>
      </c>
      <c r="E43" s="6">
        <f t="shared" ca="1" si="0"/>
        <v>106.72401574803149</v>
      </c>
    </row>
    <row r="44" spans="4:5" x14ac:dyDescent="0.25">
      <c r="D44" s="2">
        <v>89.75</v>
      </c>
      <c r="E44" s="6">
        <f t="shared" ca="1" si="0"/>
        <v>106.26711614173229</v>
      </c>
    </row>
    <row r="45" spans="4:5" x14ac:dyDescent="0.25">
      <c r="D45" s="2">
        <v>89.5</v>
      </c>
      <c r="E45" s="6">
        <f t="shared" ca="1" si="0"/>
        <v>105.81021653543309</v>
      </c>
    </row>
    <row r="46" spans="4:5" x14ac:dyDescent="0.25">
      <c r="D46" s="2">
        <v>89.25</v>
      </c>
      <c r="E46" s="6">
        <f t="shared" ca="1" si="0"/>
        <v>105.35331692913385</v>
      </c>
    </row>
    <row r="47" spans="4:5" x14ac:dyDescent="0.25">
      <c r="D47" s="2">
        <v>89</v>
      </c>
      <c r="E47" s="6">
        <f t="shared" ca="1" si="0"/>
        <v>104.89641732283465</v>
      </c>
    </row>
    <row r="48" spans="4:5" x14ac:dyDescent="0.25">
      <c r="D48" s="2">
        <v>88.75</v>
      </c>
      <c r="E48" s="6">
        <f t="shared" ca="1" si="0"/>
        <v>104.43951771653545</v>
      </c>
    </row>
    <row r="49" spans="4:5" x14ac:dyDescent="0.25">
      <c r="D49" s="2">
        <v>88.5</v>
      </c>
      <c r="E49" s="6">
        <f t="shared" ca="1" si="0"/>
        <v>103.98261811023622</v>
      </c>
    </row>
    <row r="50" spans="4:5" x14ac:dyDescent="0.25">
      <c r="D50" s="2">
        <v>88.25</v>
      </c>
      <c r="E50" s="6">
        <f t="shared" ca="1" si="0"/>
        <v>103.52571850393701</v>
      </c>
    </row>
    <row r="51" spans="4:5" x14ac:dyDescent="0.25">
      <c r="D51" s="2">
        <v>88</v>
      </c>
      <c r="E51" s="6">
        <f t="shared" ca="1" si="0"/>
        <v>103.06881889763781</v>
      </c>
    </row>
    <row r="52" spans="4:5" x14ac:dyDescent="0.25">
      <c r="D52" s="2">
        <v>87.75</v>
      </c>
      <c r="E52" s="6">
        <f t="shared" ca="1" si="0"/>
        <v>102.61191929133858</v>
      </c>
    </row>
    <row r="53" spans="4:5" x14ac:dyDescent="0.25">
      <c r="D53" s="2">
        <v>87.5</v>
      </c>
      <c r="E53" s="6">
        <f t="shared" ca="1" si="0"/>
        <v>102.15501968503938</v>
      </c>
    </row>
    <row r="54" spans="4:5" x14ac:dyDescent="0.25">
      <c r="D54" s="2">
        <v>87.25</v>
      </c>
      <c r="E54" s="6">
        <f t="shared" ca="1" si="0"/>
        <v>101.69812007874017</v>
      </c>
    </row>
    <row r="55" spans="4:5" x14ac:dyDescent="0.25">
      <c r="D55" s="2">
        <v>87</v>
      </c>
      <c r="E55" s="6">
        <f t="shared" ca="1" si="0"/>
        <v>101.24122047244094</v>
      </c>
    </row>
    <row r="56" spans="4:5" x14ac:dyDescent="0.25">
      <c r="D56" s="2">
        <v>86.75</v>
      </c>
      <c r="E56" s="6">
        <f t="shared" ca="1" si="0"/>
        <v>100.78432086614174</v>
      </c>
    </row>
    <row r="57" spans="4:5" x14ac:dyDescent="0.25">
      <c r="D57" s="2">
        <v>86.5</v>
      </c>
      <c r="E57" s="6">
        <f t="shared" ca="1" si="0"/>
        <v>100.32742125984254</v>
      </c>
    </row>
    <row r="58" spans="4:5" x14ac:dyDescent="0.25">
      <c r="D58" s="2">
        <v>86.25</v>
      </c>
      <c r="E58" s="6">
        <f t="shared" ca="1" si="0"/>
        <v>99.870521653543307</v>
      </c>
    </row>
    <row r="59" spans="4:5" x14ac:dyDescent="0.25">
      <c r="D59" s="2">
        <v>86</v>
      </c>
      <c r="E59" s="6">
        <f t="shared" ca="1" si="0"/>
        <v>99.413622047244104</v>
      </c>
    </row>
    <row r="60" spans="4:5" x14ac:dyDescent="0.25">
      <c r="D60" s="2">
        <v>85.75</v>
      </c>
      <c r="E60" s="6">
        <f t="shared" ca="1" si="0"/>
        <v>98.956722440944901</v>
      </c>
    </row>
    <row r="61" spans="4:5" x14ac:dyDescent="0.25">
      <c r="D61" s="2">
        <v>85.5</v>
      </c>
      <c r="E61" s="6">
        <f t="shared" ca="1" si="0"/>
        <v>98.49982283464567</v>
      </c>
    </row>
    <row r="62" spans="4:5" x14ac:dyDescent="0.25">
      <c r="D62" s="2">
        <v>85.25</v>
      </c>
      <c r="E62" s="6">
        <f t="shared" ca="1" si="0"/>
        <v>98.042923228346467</v>
      </c>
    </row>
    <row r="63" spans="4:5" x14ac:dyDescent="0.25">
      <c r="D63" s="2">
        <v>85</v>
      </c>
      <c r="E63" s="6">
        <f t="shared" ca="1" si="0"/>
        <v>97.586023622047264</v>
      </c>
    </row>
    <row r="64" spans="4:5" x14ac:dyDescent="0.25">
      <c r="D64" s="2">
        <v>84.75</v>
      </c>
      <c r="E64" s="6">
        <f t="shared" ca="1" si="0"/>
        <v>97.129124015748033</v>
      </c>
    </row>
    <row r="65" spans="4:5" x14ac:dyDescent="0.25">
      <c r="D65" s="2">
        <v>84.5</v>
      </c>
      <c r="E65" s="6">
        <f t="shared" ca="1" si="0"/>
        <v>96.67222440944883</v>
      </c>
    </row>
    <row r="66" spans="4:5" x14ac:dyDescent="0.25">
      <c r="D66" s="2">
        <v>84.25</v>
      </c>
      <c r="E66" s="6">
        <f t="shared" ca="1" si="0"/>
        <v>96.215324803149628</v>
      </c>
    </row>
    <row r="67" spans="4:5" x14ac:dyDescent="0.25">
      <c r="D67" s="2">
        <v>84</v>
      </c>
      <c r="E67" s="6">
        <f t="shared" ca="1" si="0"/>
        <v>95.758425196850396</v>
      </c>
    </row>
    <row r="68" spans="4:5" x14ac:dyDescent="0.25">
      <c r="D68" s="2">
        <v>83.75</v>
      </c>
      <c r="E68" s="6">
        <f t="shared" ca="1" si="0"/>
        <v>95.301525590551194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94.844625984251962</v>
      </c>
    </row>
    <row r="70" spans="4:5" x14ac:dyDescent="0.25">
      <c r="D70" s="2">
        <v>83.25</v>
      </c>
      <c r="E70" s="6">
        <f t="shared" ca="1" si="1"/>
        <v>94.38772637795276</v>
      </c>
    </row>
    <row r="71" spans="4:5" x14ac:dyDescent="0.25">
      <c r="D71" s="2">
        <v>83</v>
      </c>
      <c r="E71" s="6">
        <f t="shared" ca="1" si="1"/>
        <v>93.930826771653557</v>
      </c>
    </row>
    <row r="72" spans="4:5" x14ac:dyDescent="0.25">
      <c r="D72" s="2">
        <v>82.75</v>
      </c>
      <c r="E72" s="6">
        <f t="shared" ca="1" si="1"/>
        <v>93.473927165354326</v>
      </c>
    </row>
    <row r="73" spans="4:5" x14ac:dyDescent="0.25">
      <c r="D73" s="2">
        <v>82.5</v>
      </c>
      <c r="E73" s="6">
        <f t="shared" ca="1" si="1"/>
        <v>93.017027559055123</v>
      </c>
    </row>
    <row r="74" spans="4:5" x14ac:dyDescent="0.25">
      <c r="D74" s="2">
        <v>82.25</v>
      </c>
      <c r="E74" s="6">
        <f t="shared" ca="1" si="1"/>
        <v>92.56012795275592</v>
      </c>
    </row>
    <row r="75" spans="4:5" x14ac:dyDescent="0.25">
      <c r="D75" s="2">
        <v>82</v>
      </c>
      <c r="E75" s="6">
        <f t="shared" ca="1" si="1"/>
        <v>92.103228346456689</v>
      </c>
    </row>
    <row r="76" spans="4:5" x14ac:dyDescent="0.25">
      <c r="D76" s="2">
        <v>81.75</v>
      </c>
      <c r="E76" s="6">
        <f t="shared" ca="1" si="1"/>
        <v>91.646328740157486</v>
      </c>
    </row>
    <row r="77" spans="4:5" x14ac:dyDescent="0.25">
      <c r="D77" s="2">
        <v>81.5</v>
      </c>
      <c r="E77" s="6">
        <f t="shared" ca="1" si="1"/>
        <v>91.189429133858283</v>
      </c>
    </row>
    <row r="78" spans="4:5" x14ac:dyDescent="0.25">
      <c r="D78" s="2">
        <v>81.25</v>
      </c>
      <c r="E78" s="6">
        <f t="shared" ca="1" si="1"/>
        <v>90.732529527559052</v>
      </c>
    </row>
    <row r="79" spans="4:5" x14ac:dyDescent="0.25">
      <c r="D79" s="2">
        <v>81</v>
      </c>
      <c r="E79" s="6">
        <f t="shared" ca="1" si="1"/>
        <v>90.275629921259849</v>
      </c>
    </row>
    <row r="80" spans="4:5" x14ac:dyDescent="0.25">
      <c r="D80" s="2">
        <v>80.75</v>
      </c>
      <c r="E80" s="6">
        <f t="shared" ca="1" si="1"/>
        <v>89.818730314960646</v>
      </c>
    </row>
    <row r="81" spans="4:5" x14ac:dyDescent="0.25">
      <c r="D81" s="2">
        <v>80.5</v>
      </c>
      <c r="E81" s="6">
        <f t="shared" ca="1" si="1"/>
        <v>89.361830708661415</v>
      </c>
    </row>
    <row r="82" spans="4:5" x14ac:dyDescent="0.25">
      <c r="D82" s="2">
        <v>80.25</v>
      </c>
      <c r="E82" s="6">
        <f t="shared" ca="1" si="1"/>
        <v>88.904931102362212</v>
      </c>
    </row>
    <row r="83" spans="4:5" x14ac:dyDescent="0.25">
      <c r="D83" s="2">
        <v>80</v>
      </c>
      <c r="E83" s="6">
        <f t="shared" ca="1" si="1"/>
        <v>88.44803149606301</v>
      </c>
    </row>
    <row r="84" spans="4:5" x14ac:dyDescent="0.25">
      <c r="D84" s="2">
        <v>79.75</v>
      </c>
      <c r="E84" s="6">
        <f t="shared" ca="1" si="1"/>
        <v>87.991131889763778</v>
      </c>
    </row>
    <row r="85" spans="4:5" x14ac:dyDescent="0.25">
      <c r="D85" s="2">
        <v>79.5</v>
      </c>
      <c r="E85" s="6">
        <f t="shared" ca="1" si="1"/>
        <v>87.534232283464576</v>
      </c>
    </row>
    <row r="86" spans="4:5" x14ac:dyDescent="0.25">
      <c r="D86" s="2">
        <v>79.25</v>
      </c>
      <c r="E86" s="6">
        <f t="shared" ca="1" si="1"/>
        <v>87.077332677165373</v>
      </c>
    </row>
    <row r="87" spans="4:5" x14ac:dyDescent="0.25">
      <c r="D87" s="2">
        <v>79</v>
      </c>
      <c r="E87" s="6">
        <f t="shared" ca="1" si="1"/>
        <v>86.620433070866142</v>
      </c>
    </row>
    <row r="88" spans="4:5" x14ac:dyDescent="0.25">
      <c r="D88" s="2">
        <v>78.75</v>
      </c>
      <c r="E88" s="6">
        <f t="shared" ca="1" si="1"/>
        <v>86.163533464566939</v>
      </c>
    </row>
    <row r="89" spans="4:5" x14ac:dyDescent="0.25">
      <c r="D89" s="2">
        <v>78.5</v>
      </c>
      <c r="E89" s="6">
        <f t="shared" ca="1" si="1"/>
        <v>85.706633858267736</v>
      </c>
    </row>
    <row r="90" spans="4:5" x14ac:dyDescent="0.25">
      <c r="D90" s="2">
        <v>78.25</v>
      </c>
      <c r="E90" s="6">
        <f t="shared" ca="1" si="1"/>
        <v>85.249734251968505</v>
      </c>
    </row>
    <row r="91" spans="4:5" x14ac:dyDescent="0.25">
      <c r="D91" s="2">
        <v>78</v>
      </c>
      <c r="E91" s="6">
        <f t="shared" ca="1" si="1"/>
        <v>84.792834645669302</v>
      </c>
    </row>
    <row r="92" spans="4:5" x14ac:dyDescent="0.25">
      <c r="D92" s="2">
        <v>77.75</v>
      </c>
      <c r="E92" s="6">
        <f t="shared" ca="1" si="1"/>
        <v>84.335935039370099</v>
      </c>
    </row>
    <row r="93" spans="4:5" x14ac:dyDescent="0.25">
      <c r="D93" s="2">
        <v>77.5</v>
      </c>
      <c r="E93" s="6">
        <f t="shared" ca="1" si="1"/>
        <v>83.879035433070868</v>
      </c>
    </row>
    <row r="94" spans="4:5" x14ac:dyDescent="0.25">
      <c r="D94" s="2">
        <v>77.25</v>
      </c>
      <c r="E94" s="6">
        <f t="shared" ca="1" si="1"/>
        <v>83.422135826771665</v>
      </c>
    </row>
    <row r="95" spans="4:5" x14ac:dyDescent="0.25">
      <c r="D95" s="2">
        <v>77</v>
      </c>
      <c r="E95" s="6">
        <f t="shared" ca="1" si="1"/>
        <v>82.965236220472434</v>
      </c>
    </row>
    <row r="96" spans="4:5" x14ac:dyDescent="0.25">
      <c r="D96" s="2">
        <v>76.75</v>
      </c>
      <c r="E96" s="6">
        <f t="shared" ca="1" si="1"/>
        <v>82.508336614173231</v>
      </c>
    </row>
    <row r="97" spans="4:5" x14ac:dyDescent="0.25">
      <c r="D97" s="2">
        <v>76.5</v>
      </c>
      <c r="E97" s="6">
        <f t="shared" ca="1" si="1"/>
        <v>82.051437007874028</v>
      </c>
    </row>
    <row r="98" spans="4:5" x14ac:dyDescent="0.25">
      <c r="D98" s="2">
        <v>76.25</v>
      </c>
      <c r="E98" s="6">
        <f t="shared" ca="1" si="1"/>
        <v>81.594537401574797</v>
      </c>
    </row>
    <row r="99" spans="4:5" x14ac:dyDescent="0.25">
      <c r="D99" s="2">
        <v>76</v>
      </c>
      <c r="E99" s="6">
        <f t="shared" ca="1" si="1"/>
        <v>81.137637795275594</v>
      </c>
    </row>
    <row r="100" spans="4:5" x14ac:dyDescent="0.25">
      <c r="D100" s="2">
        <v>75.75</v>
      </c>
      <c r="E100" s="6">
        <f t="shared" ca="1" si="1"/>
        <v>80.680738188976392</v>
      </c>
    </row>
    <row r="101" spans="4:5" x14ac:dyDescent="0.25">
      <c r="D101" s="2">
        <v>75.5</v>
      </c>
      <c r="E101" s="6">
        <f t="shared" ca="1" si="1"/>
        <v>80.223838582677161</v>
      </c>
    </row>
    <row r="102" spans="4:5" x14ac:dyDescent="0.25">
      <c r="D102" s="2">
        <v>75.25</v>
      </c>
      <c r="E102" s="6">
        <f t="shared" ca="1" si="1"/>
        <v>79.766938976377958</v>
      </c>
    </row>
    <row r="103" spans="4:5" x14ac:dyDescent="0.25">
      <c r="D103" s="2">
        <v>75</v>
      </c>
      <c r="E103" s="6">
        <f t="shared" ca="1" si="1"/>
        <v>79.310039370078755</v>
      </c>
    </row>
    <row r="104" spans="4:5" x14ac:dyDescent="0.25">
      <c r="D104" s="2">
        <v>74.75</v>
      </c>
      <c r="E104" s="6">
        <f t="shared" ca="1" si="1"/>
        <v>78.853139763779524</v>
      </c>
    </row>
    <row r="105" spans="4:5" x14ac:dyDescent="0.25">
      <c r="D105" s="2">
        <v>74.5</v>
      </c>
      <c r="E105" s="6">
        <f t="shared" ca="1" si="1"/>
        <v>78.396240157480321</v>
      </c>
    </row>
    <row r="106" spans="4:5" x14ac:dyDescent="0.25">
      <c r="D106" s="2">
        <v>74.25</v>
      </c>
      <c r="E106" s="6">
        <f t="shared" ca="1" si="1"/>
        <v>77.939340551181118</v>
      </c>
    </row>
    <row r="107" spans="4:5" x14ac:dyDescent="0.25">
      <c r="D107" s="2">
        <v>74</v>
      </c>
      <c r="E107" s="6">
        <f t="shared" ca="1" si="1"/>
        <v>77.482440944881887</v>
      </c>
    </row>
    <row r="108" spans="4:5" x14ac:dyDescent="0.25">
      <c r="D108" s="2">
        <v>73.75</v>
      </c>
      <c r="E108" s="6">
        <f t="shared" ca="1" si="1"/>
        <v>77.025541338582684</v>
      </c>
    </row>
    <row r="109" spans="4:5" x14ac:dyDescent="0.25">
      <c r="D109" s="2">
        <v>73.5</v>
      </c>
      <c r="E109" s="6">
        <f t="shared" ca="1" si="1"/>
        <v>76.568641732283481</v>
      </c>
    </row>
    <row r="110" spans="4:5" x14ac:dyDescent="0.25">
      <c r="D110" s="2">
        <v>73.25</v>
      </c>
      <c r="E110" s="6">
        <f t="shared" ca="1" si="1"/>
        <v>76.11174212598425</v>
      </c>
    </row>
    <row r="111" spans="4:5" x14ac:dyDescent="0.25">
      <c r="D111" s="2">
        <v>73</v>
      </c>
      <c r="E111" s="6">
        <f t="shared" ca="1" si="1"/>
        <v>75.654842519685047</v>
      </c>
    </row>
    <row r="112" spans="4:5" x14ac:dyDescent="0.25">
      <c r="D112" s="2">
        <v>72.75</v>
      </c>
      <c r="E112" s="6">
        <f t="shared" ca="1" si="1"/>
        <v>75.197942913385845</v>
      </c>
    </row>
    <row r="113" spans="4:5" x14ac:dyDescent="0.25">
      <c r="D113" s="2">
        <v>72.5</v>
      </c>
      <c r="E113" s="6">
        <f t="shared" ca="1" si="1"/>
        <v>74.741043307086613</v>
      </c>
    </row>
    <row r="114" spans="4:5" x14ac:dyDescent="0.25">
      <c r="D114" s="2">
        <v>72.25</v>
      </c>
      <c r="E114" s="6">
        <f t="shared" ca="1" si="1"/>
        <v>74.284143700787411</v>
      </c>
    </row>
    <row r="115" spans="4:5" x14ac:dyDescent="0.25">
      <c r="D115" s="2">
        <v>72</v>
      </c>
      <c r="E115" s="6">
        <f t="shared" ca="1" si="1"/>
        <v>73.827244094488208</v>
      </c>
    </row>
    <row r="116" spans="4:5" x14ac:dyDescent="0.25">
      <c r="D116" s="2">
        <v>71.75</v>
      </c>
      <c r="E116" s="6">
        <f t="shared" ca="1" si="1"/>
        <v>73.370344488188977</v>
      </c>
    </row>
    <row r="117" spans="4:5" x14ac:dyDescent="0.25">
      <c r="D117" s="2">
        <v>71.5</v>
      </c>
      <c r="E117" s="6">
        <f t="shared" ca="1" si="1"/>
        <v>72.913444881889774</v>
      </c>
    </row>
    <row r="118" spans="4:5" x14ac:dyDescent="0.25">
      <c r="D118" s="2">
        <v>71.25</v>
      </c>
      <c r="E118" s="6">
        <f t="shared" ca="1" si="1"/>
        <v>72.456545275590571</v>
      </c>
    </row>
    <row r="119" spans="4:5" x14ac:dyDescent="0.25">
      <c r="D119" s="2">
        <v>71</v>
      </c>
      <c r="E119" s="6">
        <f t="shared" ca="1" si="1"/>
        <v>71.99964566929134</v>
      </c>
    </row>
    <row r="120" spans="4:5" x14ac:dyDescent="0.25">
      <c r="D120" s="2">
        <v>70.75</v>
      </c>
      <c r="E120" s="6">
        <f t="shared" ca="1" si="1"/>
        <v>71.542746062992137</v>
      </c>
    </row>
    <row r="121" spans="4:5" x14ac:dyDescent="0.25">
      <c r="D121" s="2">
        <v>70.5</v>
      </c>
      <c r="E121" s="6">
        <f t="shared" ca="1" si="1"/>
        <v>71.085846456692906</v>
      </c>
    </row>
    <row r="122" spans="4:5" x14ac:dyDescent="0.25">
      <c r="D122" s="2">
        <v>70.25</v>
      </c>
      <c r="E122" s="6">
        <f t="shared" ca="1" si="1"/>
        <v>70.628946850393703</v>
      </c>
    </row>
    <row r="123" spans="4:5" x14ac:dyDescent="0.25">
      <c r="D123" s="2">
        <v>70</v>
      </c>
      <c r="E123" s="6">
        <f t="shared" ca="1" si="1"/>
        <v>70.1720472440945</v>
      </c>
    </row>
    <row r="124" spans="4:5" x14ac:dyDescent="0.25">
      <c r="D124" s="2">
        <v>69.75</v>
      </c>
      <c r="E124" s="6">
        <f t="shared" ca="1" si="1"/>
        <v>69.715147637795283</v>
      </c>
    </row>
    <row r="125" spans="4:5" x14ac:dyDescent="0.25">
      <c r="D125" s="2">
        <v>69.5</v>
      </c>
      <c r="E125" s="6">
        <f t="shared" ca="1" si="1"/>
        <v>69.258248031496066</v>
      </c>
    </row>
    <row r="126" spans="4:5" x14ac:dyDescent="0.25">
      <c r="D126" s="2">
        <v>69.25</v>
      </c>
      <c r="E126" s="6">
        <f t="shared" ca="1" si="1"/>
        <v>68.801348425196863</v>
      </c>
    </row>
    <row r="127" spans="4:5" x14ac:dyDescent="0.25">
      <c r="D127" s="2">
        <v>69</v>
      </c>
      <c r="E127" s="6">
        <f t="shared" ca="1" si="1"/>
        <v>68.344448818897646</v>
      </c>
    </row>
    <row r="128" spans="4:5" x14ac:dyDescent="0.25">
      <c r="D128" s="2">
        <v>68.75</v>
      </c>
      <c r="E128" s="6">
        <f t="shared" ca="1" si="1"/>
        <v>67.887549212598429</v>
      </c>
    </row>
    <row r="129" spans="4:5" x14ac:dyDescent="0.25">
      <c r="D129" s="2">
        <v>68.5</v>
      </c>
      <c r="E129" s="6">
        <f t="shared" ca="1" si="1"/>
        <v>67.430649606299212</v>
      </c>
    </row>
    <row r="130" spans="4:5" x14ac:dyDescent="0.25">
      <c r="D130" s="2">
        <v>68.25</v>
      </c>
      <c r="E130" s="6">
        <f t="shared" ca="1" si="1"/>
        <v>66.97375000000001</v>
      </c>
    </row>
    <row r="131" spans="4:5" x14ac:dyDescent="0.25">
      <c r="D131" s="2">
        <v>68</v>
      </c>
      <c r="E131" s="6">
        <f t="shared" ca="1" si="1"/>
        <v>66.516850393700793</v>
      </c>
    </row>
    <row r="132" spans="4:5" x14ac:dyDescent="0.25">
      <c r="D132" s="2">
        <v>67.75</v>
      </c>
      <c r="E132" s="6">
        <f t="shared" ca="1" si="1"/>
        <v>66.059950787401576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65.603051181102373</v>
      </c>
    </row>
    <row r="134" spans="4:5" x14ac:dyDescent="0.25">
      <c r="D134" s="2">
        <v>67.25</v>
      </c>
      <c r="E134" s="6">
        <f t="shared" ca="1" si="2"/>
        <v>65.146151574803156</v>
      </c>
    </row>
    <row r="135" spans="4:5" x14ac:dyDescent="0.25">
      <c r="D135" s="2">
        <v>67</v>
      </c>
      <c r="E135" s="6">
        <f t="shared" ca="1" si="2"/>
        <v>64.689251968503939</v>
      </c>
    </row>
    <row r="136" spans="4:5" x14ac:dyDescent="0.25">
      <c r="D136" s="2">
        <v>66.75</v>
      </c>
      <c r="E136" s="6">
        <f t="shared" ca="1" si="2"/>
        <v>64.232352362204736</v>
      </c>
    </row>
    <row r="137" spans="4:5" x14ac:dyDescent="0.25">
      <c r="D137" s="2">
        <v>66.5</v>
      </c>
      <c r="E137" s="6">
        <f t="shared" ca="1" si="2"/>
        <v>63.789463048498845</v>
      </c>
    </row>
    <row r="138" spans="4:5" x14ac:dyDescent="0.25">
      <c r="D138" s="2">
        <v>66.25</v>
      </c>
      <c r="E138" s="6">
        <f t="shared" ca="1" si="2"/>
        <v>63.361071016166292</v>
      </c>
    </row>
    <row r="139" spans="4:5" x14ac:dyDescent="0.25">
      <c r="D139" s="2">
        <v>66</v>
      </c>
      <c r="E139" s="6">
        <f t="shared" ca="1" si="2"/>
        <v>62.932678983833725</v>
      </c>
    </row>
    <row r="140" spans="4:5" x14ac:dyDescent="0.25">
      <c r="D140" s="2">
        <v>65.75</v>
      </c>
      <c r="E140" s="6">
        <f t="shared" ca="1" si="2"/>
        <v>62.504286951501157</v>
      </c>
    </row>
    <row r="141" spans="4:5" x14ac:dyDescent="0.25">
      <c r="D141" s="2">
        <v>65.5</v>
      </c>
      <c r="E141" s="6">
        <f t="shared" ca="1" si="2"/>
        <v>62.07589491916859</v>
      </c>
    </row>
    <row r="142" spans="4:5" x14ac:dyDescent="0.25">
      <c r="D142" s="2">
        <v>65.25</v>
      </c>
      <c r="E142" s="6">
        <f t="shared" ca="1" si="2"/>
        <v>61.647502886836037</v>
      </c>
    </row>
    <row r="143" spans="4:5" x14ac:dyDescent="0.25">
      <c r="D143" s="2">
        <v>65</v>
      </c>
      <c r="E143" s="6">
        <f t="shared" ca="1" si="2"/>
        <v>61.219110854503469</v>
      </c>
    </row>
    <row r="144" spans="4:5" x14ac:dyDescent="0.25">
      <c r="D144" s="2">
        <v>64.75</v>
      </c>
      <c r="E144" s="6">
        <f t="shared" ca="1" si="2"/>
        <v>60.790718822170902</v>
      </c>
    </row>
    <row r="145" spans="4:5" x14ac:dyDescent="0.25">
      <c r="D145" s="2">
        <v>64.5</v>
      </c>
      <c r="E145" s="6">
        <f t="shared" ca="1" si="2"/>
        <v>60.362326789838335</v>
      </c>
    </row>
    <row r="146" spans="4:5" x14ac:dyDescent="0.25">
      <c r="D146" s="2">
        <v>64.25</v>
      </c>
      <c r="E146" s="6">
        <f t="shared" ca="1" si="2"/>
        <v>59.933934757505781</v>
      </c>
    </row>
    <row r="147" spans="4:5" x14ac:dyDescent="0.25">
      <c r="D147" s="2">
        <v>64</v>
      </c>
      <c r="E147" s="6">
        <f t="shared" ca="1" si="2"/>
        <v>59.505542725173214</v>
      </c>
    </row>
    <row r="148" spans="4:5" x14ac:dyDescent="0.25">
      <c r="D148" s="2">
        <v>63.75</v>
      </c>
      <c r="E148" s="6">
        <f t="shared" ca="1" si="2"/>
        <v>59.077150692840647</v>
      </c>
    </row>
    <row r="149" spans="4:5" x14ac:dyDescent="0.25">
      <c r="D149" s="2">
        <v>63.5</v>
      </c>
      <c r="E149" s="6">
        <f t="shared" ca="1" si="2"/>
        <v>58.648758660508093</v>
      </c>
    </row>
    <row r="150" spans="4:5" x14ac:dyDescent="0.25">
      <c r="D150" s="2">
        <v>63.25</v>
      </c>
      <c r="E150" s="6">
        <f t="shared" ca="1" si="2"/>
        <v>58.220366628175526</v>
      </c>
    </row>
    <row r="151" spans="4:5" x14ac:dyDescent="0.25">
      <c r="D151" s="2">
        <v>63</v>
      </c>
      <c r="E151" s="6">
        <f t="shared" ca="1" si="2"/>
        <v>57.791974595842959</v>
      </c>
    </row>
    <row r="152" spans="4:5" x14ac:dyDescent="0.25">
      <c r="D152" s="2">
        <v>62.75</v>
      </c>
      <c r="E152" s="6">
        <f t="shared" ca="1" si="2"/>
        <v>57.363582563510391</v>
      </c>
    </row>
    <row r="153" spans="4:5" x14ac:dyDescent="0.25">
      <c r="D153" s="2">
        <v>62.5</v>
      </c>
      <c r="E153" s="6">
        <f t="shared" ca="1" si="2"/>
        <v>56.935190531177838</v>
      </c>
    </row>
    <row r="154" spans="4:5" x14ac:dyDescent="0.25">
      <c r="D154" s="2">
        <v>62.25</v>
      </c>
      <c r="E154" s="6">
        <f t="shared" ca="1" si="2"/>
        <v>56.506798498845271</v>
      </c>
    </row>
    <row r="155" spans="4:5" x14ac:dyDescent="0.25">
      <c r="D155" s="2">
        <v>62</v>
      </c>
      <c r="E155" s="6">
        <f t="shared" ca="1" si="2"/>
        <v>56.078406466512703</v>
      </c>
    </row>
    <row r="156" spans="4:5" x14ac:dyDescent="0.25">
      <c r="D156" s="2">
        <v>61.75</v>
      </c>
      <c r="E156" s="6">
        <f t="shared" ca="1" si="2"/>
        <v>55.650014434180136</v>
      </c>
    </row>
    <row r="157" spans="4:5" x14ac:dyDescent="0.25">
      <c r="D157" s="2">
        <v>61.5</v>
      </c>
      <c r="E157" s="6">
        <f t="shared" ca="1" si="2"/>
        <v>55.221622401847583</v>
      </c>
    </row>
    <row r="158" spans="4:5" x14ac:dyDescent="0.25">
      <c r="D158" s="2">
        <v>61.25</v>
      </c>
      <c r="E158" s="6">
        <f t="shared" ca="1" si="2"/>
        <v>54.793230369515015</v>
      </c>
    </row>
    <row r="159" spans="4:5" x14ac:dyDescent="0.25">
      <c r="D159" s="2">
        <v>61</v>
      </c>
      <c r="E159" s="6">
        <f t="shared" ca="1" si="2"/>
        <v>54.364838337182448</v>
      </c>
    </row>
    <row r="160" spans="4:5" x14ac:dyDescent="0.25">
      <c r="D160" s="2">
        <v>60.75</v>
      </c>
      <c r="E160" s="6">
        <f t="shared" ca="1" si="2"/>
        <v>53.936446304849895</v>
      </c>
    </row>
    <row r="161" spans="4:5" x14ac:dyDescent="0.25">
      <c r="D161" s="2">
        <v>60.5</v>
      </c>
      <c r="E161" s="6">
        <f t="shared" ca="1" si="2"/>
        <v>53.508054272517327</v>
      </c>
    </row>
    <row r="162" spans="4:5" x14ac:dyDescent="0.25">
      <c r="D162" s="2">
        <v>60.25</v>
      </c>
      <c r="E162" s="6">
        <f t="shared" ca="1" si="2"/>
        <v>53.07966224018476</v>
      </c>
    </row>
    <row r="163" spans="4:5" x14ac:dyDescent="0.25">
      <c r="D163" s="2">
        <v>60</v>
      </c>
      <c r="E163" s="6">
        <f t="shared" ca="1" si="2"/>
        <v>52.651270207852193</v>
      </c>
    </row>
    <row r="164" spans="4:5" x14ac:dyDescent="0.25">
      <c r="D164" s="2">
        <v>59.75</v>
      </c>
      <c r="E164" s="6">
        <f t="shared" ca="1" si="2"/>
        <v>52.222878175519639</v>
      </c>
    </row>
    <row r="165" spans="4:5" x14ac:dyDescent="0.25">
      <c r="D165" s="2">
        <v>59.5</v>
      </c>
      <c r="E165" s="6">
        <f t="shared" ca="1" si="2"/>
        <v>51.794486143187072</v>
      </c>
    </row>
    <row r="166" spans="4:5" x14ac:dyDescent="0.25">
      <c r="D166" s="2">
        <v>59.25</v>
      </c>
      <c r="E166" s="6">
        <f t="shared" ca="1" si="2"/>
        <v>51.366094110854505</v>
      </c>
    </row>
    <row r="167" spans="4:5" x14ac:dyDescent="0.25">
      <c r="D167" s="2">
        <v>59</v>
      </c>
      <c r="E167" s="6">
        <f t="shared" ca="1" si="2"/>
        <v>50.937702078521937</v>
      </c>
    </row>
    <row r="168" spans="4:5" x14ac:dyDescent="0.25">
      <c r="D168" s="2">
        <v>58.75</v>
      </c>
      <c r="E168" s="6">
        <f t="shared" ca="1" si="2"/>
        <v>50.509310046189384</v>
      </c>
    </row>
    <row r="169" spans="4:5" x14ac:dyDescent="0.25">
      <c r="D169" s="2">
        <v>58.5</v>
      </c>
      <c r="E169" s="6">
        <f t="shared" ca="1" si="2"/>
        <v>50.080918013856817</v>
      </c>
    </row>
    <row r="170" spans="4:5" x14ac:dyDescent="0.25">
      <c r="D170" s="2">
        <v>58.25</v>
      </c>
      <c r="E170" s="6">
        <f t="shared" ca="1" si="2"/>
        <v>49.652525981524249</v>
      </c>
    </row>
    <row r="171" spans="4:5" x14ac:dyDescent="0.25">
      <c r="D171" s="2">
        <v>58</v>
      </c>
      <c r="E171" s="6">
        <f t="shared" ca="1" si="2"/>
        <v>49.224133949191682</v>
      </c>
    </row>
    <row r="172" spans="4:5" x14ac:dyDescent="0.25">
      <c r="D172" s="2">
        <v>57.75</v>
      </c>
      <c r="E172" s="6">
        <f t="shared" ca="1" si="2"/>
        <v>48.795741916859129</v>
      </c>
    </row>
    <row r="173" spans="4:5" x14ac:dyDescent="0.25">
      <c r="D173" s="2">
        <v>57.5</v>
      </c>
      <c r="E173" s="6">
        <f t="shared" ca="1" si="2"/>
        <v>48.367349884526561</v>
      </c>
    </row>
    <row r="174" spans="4:5" x14ac:dyDescent="0.25">
      <c r="D174" s="2">
        <v>57.25</v>
      </c>
      <c r="E174" s="6">
        <f t="shared" ca="1" si="2"/>
        <v>47.938957852193994</v>
      </c>
    </row>
    <row r="175" spans="4:5" x14ac:dyDescent="0.25">
      <c r="D175" s="2">
        <v>57</v>
      </c>
      <c r="E175" s="6">
        <f t="shared" ca="1" si="2"/>
        <v>47.510565819861441</v>
      </c>
    </row>
    <row r="176" spans="4:5" x14ac:dyDescent="0.25">
      <c r="D176" s="2">
        <v>56.75</v>
      </c>
      <c r="E176" s="6">
        <f t="shared" ca="1" si="2"/>
        <v>47.082173787528873</v>
      </c>
    </row>
    <row r="177" spans="4:5" x14ac:dyDescent="0.25">
      <c r="D177" s="2">
        <v>56.5</v>
      </c>
      <c r="E177" s="6">
        <f t="shared" ca="1" si="2"/>
        <v>46.653781755196306</v>
      </c>
    </row>
    <row r="178" spans="4:5" x14ac:dyDescent="0.25">
      <c r="D178" s="2">
        <v>56.25</v>
      </c>
      <c r="E178" s="6">
        <f t="shared" ca="1" si="2"/>
        <v>46.225389722863738</v>
      </c>
    </row>
    <row r="179" spans="4:5" x14ac:dyDescent="0.25">
      <c r="D179" s="2">
        <v>56</v>
      </c>
      <c r="E179" s="6">
        <f t="shared" ca="1" si="2"/>
        <v>45.796997690531185</v>
      </c>
    </row>
    <row r="180" spans="4:5" x14ac:dyDescent="0.25">
      <c r="D180" s="2">
        <v>55.75</v>
      </c>
      <c r="E180" s="6">
        <f t="shared" ca="1" si="2"/>
        <v>45.368605658198618</v>
      </c>
    </row>
    <row r="181" spans="4:5" x14ac:dyDescent="0.25">
      <c r="D181" s="2">
        <v>55.5</v>
      </c>
      <c r="E181" s="6">
        <f t="shared" ca="1" si="2"/>
        <v>44.940213625866051</v>
      </c>
    </row>
    <row r="182" spans="4:5" x14ac:dyDescent="0.25">
      <c r="D182" s="2">
        <v>55.25</v>
      </c>
      <c r="E182" s="6">
        <f t="shared" ca="1" si="2"/>
        <v>44.511821593533483</v>
      </c>
    </row>
    <row r="183" spans="4:5" x14ac:dyDescent="0.25">
      <c r="D183" s="2">
        <v>55</v>
      </c>
      <c r="E183" s="6">
        <f t="shared" ca="1" si="2"/>
        <v>44.08342956120093</v>
      </c>
    </row>
    <row r="184" spans="4:5" x14ac:dyDescent="0.25">
      <c r="D184" s="2">
        <v>54.75</v>
      </c>
      <c r="E184" s="6">
        <f t="shared" ca="1" si="2"/>
        <v>43.655037528868363</v>
      </c>
    </row>
    <row r="185" spans="4:5" x14ac:dyDescent="0.25">
      <c r="D185" s="2">
        <v>54.5</v>
      </c>
      <c r="E185" s="6">
        <f t="shared" ca="1" si="2"/>
        <v>43.226645496535795</v>
      </c>
    </row>
    <row r="186" spans="4:5" x14ac:dyDescent="0.25">
      <c r="D186" s="2">
        <v>54.25</v>
      </c>
      <c r="E186" s="6">
        <f t="shared" ca="1" si="2"/>
        <v>42.798253464203242</v>
      </c>
    </row>
    <row r="187" spans="4:5" x14ac:dyDescent="0.25">
      <c r="D187" s="2">
        <v>54</v>
      </c>
      <c r="E187" s="6">
        <f t="shared" ca="1" si="2"/>
        <v>42.369861431870675</v>
      </c>
    </row>
    <row r="188" spans="4:5" x14ac:dyDescent="0.25">
      <c r="D188" s="2">
        <v>53.75</v>
      </c>
      <c r="E188" s="6">
        <f t="shared" ca="1" si="2"/>
        <v>41.941469399538107</v>
      </c>
    </row>
    <row r="189" spans="4:5" x14ac:dyDescent="0.25">
      <c r="D189" s="2">
        <v>53.5</v>
      </c>
      <c r="E189" s="6">
        <f t="shared" ca="1" si="2"/>
        <v>41.51307736720554</v>
      </c>
    </row>
    <row r="190" spans="4:5" x14ac:dyDescent="0.25">
      <c r="D190" s="2">
        <v>53.25</v>
      </c>
      <c r="E190" s="6">
        <f t="shared" ca="1" si="2"/>
        <v>41.084685334872987</v>
      </c>
    </row>
    <row r="191" spans="4:5" x14ac:dyDescent="0.25">
      <c r="D191" s="2">
        <v>53</v>
      </c>
      <c r="E191" s="6">
        <f t="shared" ca="1" si="2"/>
        <v>40.656293302540419</v>
      </c>
    </row>
    <row r="192" spans="4:5" x14ac:dyDescent="0.25">
      <c r="D192" s="2">
        <v>52.75</v>
      </c>
      <c r="E192" s="6">
        <f t="shared" ca="1" si="2"/>
        <v>40.227901270207852</v>
      </c>
    </row>
    <row r="193" spans="4:5" x14ac:dyDescent="0.25">
      <c r="D193" s="2">
        <v>52.5</v>
      </c>
      <c r="E193" s="6">
        <f t="shared" ca="1" si="2"/>
        <v>39.799509237875284</v>
      </c>
    </row>
    <row r="194" spans="4:5" x14ac:dyDescent="0.25">
      <c r="D194" s="2">
        <v>52.25</v>
      </c>
      <c r="E194" s="6">
        <f t="shared" ca="1" si="2"/>
        <v>39.371117205542731</v>
      </c>
    </row>
    <row r="195" spans="4:5" x14ac:dyDescent="0.25">
      <c r="D195" s="2">
        <v>52</v>
      </c>
      <c r="E195" s="6">
        <f t="shared" ca="1" si="2"/>
        <v>38.942725173210164</v>
      </c>
    </row>
    <row r="196" spans="4:5" x14ac:dyDescent="0.25">
      <c r="D196" s="2">
        <v>51.75</v>
      </c>
      <c r="E196" s="6">
        <f t="shared" ca="1" si="2"/>
        <v>38.514333140877596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38.085941108545029</v>
      </c>
    </row>
    <row r="198" spans="4:5" x14ac:dyDescent="0.25">
      <c r="D198" s="2">
        <v>51.25</v>
      </c>
      <c r="E198" s="6">
        <f t="shared" ca="1" si="3"/>
        <v>37.657549076212476</v>
      </c>
    </row>
    <row r="199" spans="4:5" x14ac:dyDescent="0.25">
      <c r="D199" s="2">
        <v>51</v>
      </c>
      <c r="E199" s="6">
        <f t="shared" ca="1" si="3"/>
        <v>37.229157043879908</v>
      </c>
    </row>
    <row r="200" spans="4:5" x14ac:dyDescent="0.25">
      <c r="D200" s="2">
        <v>50.75</v>
      </c>
      <c r="E200" s="6">
        <f t="shared" ca="1" si="3"/>
        <v>36.800765011547341</v>
      </c>
    </row>
    <row r="201" spans="4:5" x14ac:dyDescent="0.25">
      <c r="D201" s="2">
        <v>50.5</v>
      </c>
      <c r="E201" s="6">
        <f t="shared" ca="1" si="3"/>
        <v>36.372372979214788</v>
      </c>
    </row>
    <row r="202" spans="4:5" x14ac:dyDescent="0.25">
      <c r="D202" s="2">
        <v>50.25</v>
      </c>
      <c r="E202" s="6">
        <f t="shared" ca="1" si="3"/>
        <v>35.94398094688222</v>
      </c>
    </row>
    <row r="203" spans="4:5" x14ac:dyDescent="0.25">
      <c r="D203" s="2">
        <v>50</v>
      </c>
      <c r="E203" s="6">
        <f t="shared" ca="1" si="3"/>
        <v>35.515588914549653</v>
      </c>
    </row>
    <row r="204" spans="4:5" x14ac:dyDescent="0.25">
      <c r="D204" s="2">
        <v>49.75</v>
      </c>
      <c r="E204" s="6">
        <f t="shared" ca="1" si="3"/>
        <v>35.087196882217086</v>
      </c>
    </row>
    <row r="205" spans="4:5" x14ac:dyDescent="0.25">
      <c r="D205" s="2">
        <v>49.5</v>
      </c>
      <c r="E205" s="6">
        <f t="shared" ca="1" si="3"/>
        <v>34.658804849884532</v>
      </c>
    </row>
    <row r="206" spans="4:5" x14ac:dyDescent="0.25">
      <c r="D206" s="2">
        <v>49.25</v>
      </c>
      <c r="E206" s="6">
        <f t="shared" ca="1" si="3"/>
        <v>34.230412817551965</v>
      </c>
    </row>
    <row r="207" spans="4:5" x14ac:dyDescent="0.25">
      <c r="D207" s="2">
        <v>49</v>
      </c>
      <c r="E207" s="6">
        <f t="shared" ca="1" si="3"/>
        <v>33.802020785219398</v>
      </c>
    </row>
    <row r="208" spans="4:5" x14ac:dyDescent="0.25">
      <c r="D208" s="2">
        <v>48.75</v>
      </c>
      <c r="E208" s="6">
        <f t="shared" ca="1" si="3"/>
        <v>33.37362875288683</v>
      </c>
    </row>
    <row r="209" spans="4:5" x14ac:dyDescent="0.25">
      <c r="D209" s="2">
        <v>48.5</v>
      </c>
      <c r="E209" s="6">
        <f t="shared" ca="1" si="3"/>
        <v>32.945236720554277</v>
      </c>
    </row>
    <row r="210" spans="4:5" x14ac:dyDescent="0.25">
      <c r="D210" s="2">
        <v>48.25</v>
      </c>
      <c r="E210" s="6">
        <f t="shared" ca="1" si="3"/>
        <v>32.51684468822171</v>
      </c>
    </row>
    <row r="211" spans="4:5" x14ac:dyDescent="0.25">
      <c r="D211" s="2">
        <v>48</v>
      </c>
      <c r="E211" s="6">
        <f t="shared" ca="1" si="3"/>
        <v>32.088452655889142</v>
      </c>
    </row>
    <row r="212" spans="4:5" x14ac:dyDescent="0.25">
      <c r="D212" s="2">
        <v>47.75</v>
      </c>
      <c r="E212" s="6">
        <f t="shared" ca="1" si="3"/>
        <v>31.660060623556589</v>
      </c>
    </row>
    <row r="213" spans="4:5" x14ac:dyDescent="0.25">
      <c r="D213" s="2">
        <v>47.5</v>
      </c>
      <c r="E213" s="6">
        <f t="shared" ca="1" si="3"/>
        <v>31.350908071748876</v>
      </c>
    </row>
    <row r="214" spans="4:5" x14ac:dyDescent="0.25">
      <c r="D214" s="2">
        <v>47.25</v>
      </c>
      <c r="E214" s="6">
        <f t="shared" ca="1" si="3"/>
        <v>31.112882286995514</v>
      </c>
    </row>
    <row r="215" spans="4:5" x14ac:dyDescent="0.25">
      <c r="D215" s="2">
        <v>47</v>
      </c>
      <c r="E215" s="6">
        <f t="shared" ca="1" si="3"/>
        <v>30.874856502242153</v>
      </c>
    </row>
    <row r="216" spans="4:5" x14ac:dyDescent="0.25">
      <c r="D216" s="2">
        <v>46.75</v>
      </c>
      <c r="E216" s="6">
        <f t="shared" ca="1" si="3"/>
        <v>30.636830717488792</v>
      </c>
    </row>
    <row r="217" spans="4:5" x14ac:dyDescent="0.25">
      <c r="D217" s="2">
        <v>46.5</v>
      </c>
      <c r="E217" s="6">
        <f t="shared" ca="1" si="3"/>
        <v>30.398804932735423</v>
      </c>
    </row>
    <row r="218" spans="4:5" x14ac:dyDescent="0.25">
      <c r="D218" s="2">
        <v>46.25</v>
      </c>
      <c r="E218" s="6">
        <f t="shared" ca="1" si="3"/>
        <v>30.160779147982062</v>
      </c>
    </row>
    <row r="219" spans="4:5" x14ac:dyDescent="0.25">
      <c r="D219" s="2">
        <v>46</v>
      </c>
      <c r="E219" s="6">
        <f t="shared" ca="1" si="3"/>
        <v>29.922753363228701</v>
      </c>
    </row>
    <row r="220" spans="4:5" x14ac:dyDescent="0.25">
      <c r="D220" s="2">
        <v>45.75</v>
      </c>
      <c r="E220" s="6">
        <f t="shared" ca="1" si="3"/>
        <v>29.684727578475339</v>
      </c>
    </row>
    <row r="221" spans="4:5" x14ac:dyDescent="0.25">
      <c r="D221" s="2">
        <v>45.5</v>
      </c>
      <c r="E221" s="6">
        <f t="shared" ca="1" si="3"/>
        <v>29.446701793721971</v>
      </c>
    </row>
    <row r="222" spans="4:5" x14ac:dyDescent="0.25">
      <c r="D222" s="2">
        <v>45.25</v>
      </c>
      <c r="E222" s="6">
        <f t="shared" ca="1" si="3"/>
        <v>29.208676008968609</v>
      </c>
    </row>
    <row r="223" spans="4:5" x14ac:dyDescent="0.25">
      <c r="D223" s="2">
        <v>45</v>
      </c>
      <c r="E223" s="6">
        <f t="shared" ca="1" si="3"/>
        <v>28.970650224215248</v>
      </c>
    </row>
    <row r="224" spans="4:5" x14ac:dyDescent="0.25">
      <c r="D224" s="2">
        <v>44.75</v>
      </c>
      <c r="E224" s="6">
        <f t="shared" ca="1" si="3"/>
        <v>28.732624439461887</v>
      </c>
    </row>
    <row r="225" spans="4:5" x14ac:dyDescent="0.25">
      <c r="D225" s="2">
        <v>44.5</v>
      </c>
      <c r="E225" s="6">
        <f t="shared" ca="1" si="3"/>
        <v>28.494598654708518</v>
      </c>
    </row>
    <row r="226" spans="4:5" x14ac:dyDescent="0.25">
      <c r="D226" s="2">
        <v>44.25</v>
      </c>
      <c r="E226" s="6">
        <f t="shared" ca="1" si="3"/>
        <v>28.256572869955157</v>
      </c>
    </row>
    <row r="227" spans="4:5" x14ac:dyDescent="0.25">
      <c r="D227" s="2">
        <v>44</v>
      </c>
      <c r="E227" s="6">
        <f t="shared" ca="1" si="3"/>
        <v>28.018547085201796</v>
      </c>
    </row>
    <row r="228" spans="4:5" x14ac:dyDescent="0.25">
      <c r="D228" s="2">
        <v>43.75</v>
      </c>
      <c r="E228" s="6">
        <f t="shared" ca="1" si="3"/>
        <v>27.780521300448427</v>
      </c>
    </row>
    <row r="229" spans="4:5" x14ac:dyDescent="0.25">
      <c r="D229" s="2">
        <v>43.5</v>
      </c>
      <c r="E229" s="6">
        <f t="shared" ca="1" si="3"/>
        <v>27.542495515695066</v>
      </c>
    </row>
    <row r="230" spans="4:5" x14ac:dyDescent="0.25">
      <c r="D230" s="2">
        <v>43.25</v>
      </c>
      <c r="E230" s="6">
        <f t="shared" ca="1" si="3"/>
        <v>27.304469730941705</v>
      </c>
    </row>
    <row r="231" spans="4:5" x14ac:dyDescent="0.25">
      <c r="D231" s="2">
        <v>43</v>
      </c>
      <c r="E231" s="6">
        <f t="shared" ca="1" si="3"/>
        <v>27.066443946188343</v>
      </c>
    </row>
    <row r="232" spans="4:5" x14ac:dyDescent="0.25">
      <c r="D232" s="2">
        <v>42.75</v>
      </c>
      <c r="E232" s="6">
        <f t="shared" ca="1" si="3"/>
        <v>26.828418161434975</v>
      </c>
    </row>
    <row r="233" spans="4:5" x14ac:dyDescent="0.25">
      <c r="D233" s="2">
        <v>42.5</v>
      </c>
      <c r="E233" s="6">
        <f t="shared" ca="1" si="3"/>
        <v>26.590392376681613</v>
      </c>
    </row>
    <row r="234" spans="4:5" x14ac:dyDescent="0.25">
      <c r="D234" s="2">
        <v>42.25</v>
      </c>
      <c r="E234" s="6">
        <f t="shared" ca="1" si="3"/>
        <v>26.352366591928252</v>
      </c>
    </row>
    <row r="235" spans="4:5" x14ac:dyDescent="0.25">
      <c r="D235" s="2">
        <v>42</v>
      </c>
      <c r="E235" s="6">
        <f t="shared" ca="1" si="3"/>
        <v>26.114340807174891</v>
      </c>
    </row>
    <row r="236" spans="4:5" x14ac:dyDescent="0.25">
      <c r="D236" s="2">
        <v>41.75</v>
      </c>
      <c r="E236" s="6">
        <f t="shared" ca="1" si="3"/>
        <v>25.876315022421522</v>
      </c>
    </row>
    <row r="237" spans="4:5" x14ac:dyDescent="0.25">
      <c r="D237" s="2">
        <v>41.5</v>
      </c>
      <c r="E237" s="6">
        <f t="shared" ca="1" si="3"/>
        <v>25.638289237668161</v>
      </c>
    </row>
    <row r="238" spans="4:5" x14ac:dyDescent="0.25">
      <c r="D238" s="2">
        <v>41.25</v>
      </c>
      <c r="E238" s="6">
        <f t="shared" ca="1" si="3"/>
        <v>25.4002634529148</v>
      </c>
    </row>
    <row r="239" spans="4:5" x14ac:dyDescent="0.25">
      <c r="D239" s="2">
        <v>41</v>
      </c>
      <c r="E239" s="6">
        <f t="shared" ca="1" si="3"/>
        <v>25.162237668161438</v>
      </c>
    </row>
    <row r="240" spans="4:5" x14ac:dyDescent="0.25">
      <c r="D240" s="2">
        <v>40.75</v>
      </c>
      <c r="E240" s="6">
        <f t="shared" ca="1" si="3"/>
        <v>24.92421188340807</v>
      </c>
    </row>
    <row r="241" spans="4:5" x14ac:dyDescent="0.25">
      <c r="D241" s="2">
        <v>40.5</v>
      </c>
      <c r="E241" s="6">
        <f t="shared" ca="1" si="3"/>
        <v>24.686186098654709</v>
      </c>
    </row>
    <row r="242" spans="4:5" x14ac:dyDescent="0.25">
      <c r="D242" s="2">
        <v>40.25</v>
      </c>
      <c r="E242" s="6">
        <f t="shared" ca="1" si="3"/>
        <v>24.448160313901347</v>
      </c>
    </row>
    <row r="243" spans="4:5" x14ac:dyDescent="0.25">
      <c r="D243" s="2">
        <v>40</v>
      </c>
      <c r="E243" s="6">
        <f t="shared" ca="1" si="3"/>
        <v>24.210134529147979</v>
      </c>
    </row>
    <row r="244" spans="4:5" x14ac:dyDescent="0.25">
      <c r="D244" s="2">
        <v>39.75</v>
      </c>
      <c r="E244" s="6">
        <f t="shared" ca="1" si="3"/>
        <v>23.972108744394617</v>
      </c>
    </row>
    <row r="245" spans="4:5" x14ac:dyDescent="0.25">
      <c r="D245" s="2">
        <v>39.5</v>
      </c>
      <c r="E245" s="6">
        <f t="shared" ca="1" si="3"/>
        <v>23.734082959641256</v>
      </c>
    </row>
    <row r="246" spans="4:5" x14ac:dyDescent="0.25">
      <c r="D246" s="2">
        <v>39.25</v>
      </c>
      <c r="E246" s="6">
        <f t="shared" ca="1" si="3"/>
        <v>23.496057174887895</v>
      </c>
    </row>
    <row r="247" spans="4:5" x14ac:dyDescent="0.25">
      <c r="D247" s="2">
        <v>39</v>
      </c>
      <c r="E247" s="6">
        <f t="shared" ca="1" si="3"/>
        <v>23.258031390134526</v>
      </c>
    </row>
    <row r="248" spans="4:5" x14ac:dyDescent="0.25">
      <c r="D248" s="2">
        <v>38.75</v>
      </c>
      <c r="E248" s="6">
        <f t="shared" ca="1" si="3"/>
        <v>23.020005605381165</v>
      </c>
    </row>
    <row r="249" spans="4:5" x14ac:dyDescent="0.25">
      <c r="D249" s="2">
        <v>38.5</v>
      </c>
      <c r="E249" s="6">
        <f t="shared" ca="1" si="3"/>
        <v>22.781979820627804</v>
      </c>
    </row>
    <row r="250" spans="4:5" x14ac:dyDescent="0.25">
      <c r="D250" s="2">
        <v>38.25</v>
      </c>
      <c r="E250" s="6">
        <f t="shared" ca="1" si="3"/>
        <v>22.543954035874442</v>
      </c>
    </row>
    <row r="251" spans="4:5" x14ac:dyDescent="0.25">
      <c r="D251" s="2">
        <v>38</v>
      </c>
      <c r="E251" s="6">
        <f t="shared" ca="1" si="3"/>
        <v>22.305928251121074</v>
      </c>
    </row>
    <row r="252" spans="4:5" x14ac:dyDescent="0.25">
      <c r="D252" s="2">
        <v>37.75</v>
      </c>
      <c r="E252" s="6">
        <f t="shared" ca="1" si="3"/>
        <v>22.067902466367713</v>
      </c>
    </row>
    <row r="253" spans="4:5" x14ac:dyDescent="0.25">
      <c r="D253" s="2">
        <v>37.5</v>
      </c>
      <c r="E253" s="6">
        <f t="shared" ca="1" si="3"/>
        <v>21.829876681614351</v>
      </c>
    </row>
    <row r="254" spans="4:5" x14ac:dyDescent="0.25">
      <c r="D254" s="2">
        <v>37.25</v>
      </c>
      <c r="E254" s="6">
        <f t="shared" ca="1" si="3"/>
        <v>21.59185089686099</v>
      </c>
    </row>
    <row r="255" spans="4:5" x14ac:dyDescent="0.25">
      <c r="D255" s="2">
        <v>37</v>
      </c>
      <c r="E255" s="6">
        <f t="shared" ca="1" si="3"/>
        <v>21.353825112107621</v>
      </c>
    </row>
    <row r="256" spans="4:5" x14ac:dyDescent="0.25">
      <c r="D256" s="2">
        <v>36.75</v>
      </c>
      <c r="E256" s="6">
        <f t="shared" ca="1" si="3"/>
        <v>21.11579932735426</v>
      </c>
    </row>
    <row r="257" spans="4:5" x14ac:dyDescent="0.25">
      <c r="D257" s="2">
        <v>36.5</v>
      </c>
      <c r="E257" s="6">
        <f t="shared" ca="1" si="3"/>
        <v>20.877773542600899</v>
      </c>
    </row>
    <row r="258" spans="4:5" x14ac:dyDescent="0.25">
      <c r="D258" s="2">
        <v>36.25</v>
      </c>
      <c r="E258" s="6">
        <f t="shared" ca="1" si="3"/>
        <v>20.639747757847537</v>
      </c>
    </row>
    <row r="259" spans="4:5" x14ac:dyDescent="0.25">
      <c r="D259" s="2">
        <v>36</v>
      </c>
      <c r="E259" s="6">
        <f t="shared" ca="1" si="3"/>
        <v>20.401721973094169</v>
      </c>
    </row>
    <row r="260" spans="4:5" x14ac:dyDescent="0.25">
      <c r="D260" s="2">
        <v>35.75</v>
      </c>
      <c r="E260" s="6">
        <f t="shared" ca="1" si="3"/>
        <v>20.163696188340808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19.925670403587446</v>
      </c>
    </row>
    <row r="262" spans="4:5" x14ac:dyDescent="0.25">
      <c r="D262" s="2">
        <v>35.25</v>
      </c>
      <c r="E262" s="6">
        <f t="shared" ca="1" si="4"/>
        <v>19.687644618834078</v>
      </c>
    </row>
    <row r="263" spans="4:5" x14ac:dyDescent="0.25">
      <c r="D263" s="2">
        <v>35</v>
      </c>
      <c r="E263" s="6">
        <f t="shared" ca="1" si="4"/>
        <v>19.449618834080717</v>
      </c>
    </row>
    <row r="264" spans="4:5" x14ac:dyDescent="0.25">
      <c r="D264" s="2">
        <v>34.75</v>
      </c>
      <c r="E264" s="6">
        <f t="shared" ca="1" si="4"/>
        <v>19.211593049327355</v>
      </c>
    </row>
    <row r="265" spans="4:5" x14ac:dyDescent="0.25">
      <c r="D265" s="2">
        <v>34.5</v>
      </c>
      <c r="E265" s="6">
        <f t="shared" ca="1" si="4"/>
        <v>18.973567264573994</v>
      </c>
    </row>
    <row r="266" spans="4:5" x14ac:dyDescent="0.25">
      <c r="D266" s="2">
        <v>34.25</v>
      </c>
      <c r="E266" s="6">
        <f t="shared" ca="1" si="4"/>
        <v>18.735541479820625</v>
      </c>
    </row>
    <row r="267" spans="4:5" x14ac:dyDescent="0.25">
      <c r="D267" s="2">
        <v>34</v>
      </c>
      <c r="E267" s="6">
        <f t="shared" ca="1" si="4"/>
        <v>18.497515695067264</v>
      </c>
    </row>
    <row r="268" spans="4:5" x14ac:dyDescent="0.25">
      <c r="D268" s="2">
        <v>33.75</v>
      </c>
      <c r="E268" s="6">
        <f t="shared" ca="1" si="4"/>
        <v>18.259489910313903</v>
      </c>
    </row>
    <row r="269" spans="4:5" x14ac:dyDescent="0.25">
      <c r="D269" s="2">
        <v>33.5</v>
      </c>
      <c r="E269" s="6">
        <f t="shared" ca="1" si="4"/>
        <v>18.021464125560538</v>
      </c>
    </row>
    <row r="270" spans="4:5" x14ac:dyDescent="0.25">
      <c r="D270" s="2">
        <v>33.25</v>
      </c>
      <c r="E270" s="6">
        <f t="shared" ca="1" si="4"/>
        <v>17.783438340807177</v>
      </c>
    </row>
    <row r="271" spans="4:5" x14ac:dyDescent="0.25">
      <c r="D271" s="2">
        <v>33</v>
      </c>
      <c r="E271" s="6">
        <f t="shared" ca="1" si="4"/>
        <v>17.545412556053812</v>
      </c>
    </row>
    <row r="272" spans="4:5" x14ac:dyDescent="0.25">
      <c r="D272" s="2">
        <v>32.75</v>
      </c>
      <c r="E272" s="6">
        <f t="shared" ca="1" si="4"/>
        <v>17.30738677130045</v>
      </c>
    </row>
    <row r="273" spans="4:5" x14ac:dyDescent="0.25">
      <c r="D273" s="2">
        <v>32.5</v>
      </c>
      <c r="E273" s="6">
        <f t="shared" ca="1" si="4"/>
        <v>17.069360986547085</v>
      </c>
    </row>
    <row r="274" spans="4:5" x14ac:dyDescent="0.25">
      <c r="D274" s="2">
        <v>32.25</v>
      </c>
      <c r="E274" s="6">
        <f t="shared" ca="1" si="4"/>
        <v>16.831335201793724</v>
      </c>
    </row>
    <row r="275" spans="4:5" x14ac:dyDescent="0.25">
      <c r="D275" s="2">
        <v>32</v>
      </c>
      <c r="E275" s="6">
        <f t="shared" ca="1" si="4"/>
        <v>16.593309417040359</v>
      </c>
    </row>
    <row r="276" spans="4:5" x14ac:dyDescent="0.25">
      <c r="D276" s="2">
        <v>31.75</v>
      </c>
      <c r="E276" s="6">
        <f t="shared" ca="1" si="4"/>
        <v>16.355283632286994</v>
      </c>
    </row>
    <row r="277" spans="4:5" x14ac:dyDescent="0.25">
      <c r="D277" s="2">
        <v>31.5</v>
      </c>
      <c r="E277" s="6">
        <f t="shared" ca="1" si="4"/>
        <v>16.117257847533633</v>
      </c>
    </row>
    <row r="278" spans="4:5" x14ac:dyDescent="0.25">
      <c r="D278" s="2">
        <v>31.25</v>
      </c>
      <c r="E278" s="6">
        <f t="shared" ca="1" si="4"/>
        <v>15.899421128798839</v>
      </c>
    </row>
    <row r="279" spans="4:5" x14ac:dyDescent="0.25">
      <c r="D279" s="2">
        <v>31</v>
      </c>
      <c r="E279" s="6">
        <f t="shared" ca="1" si="4"/>
        <v>15.701186685962369</v>
      </c>
    </row>
    <row r="280" spans="4:5" x14ac:dyDescent="0.25">
      <c r="D280" s="2">
        <v>30.75</v>
      </c>
      <c r="E280" s="6">
        <f t="shared" ca="1" si="4"/>
        <v>15.5029522431259</v>
      </c>
    </row>
    <row r="281" spans="4:5" x14ac:dyDescent="0.25">
      <c r="D281" s="2">
        <v>30.5</v>
      </c>
      <c r="E281" s="6">
        <f t="shared" ca="1" si="4"/>
        <v>15.304717800289431</v>
      </c>
    </row>
    <row r="282" spans="4:5" x14ac:dyDescent="0.25">
      <c r="D282" s="2">
        <v>30.25</v>
      </c>
      <c r="E282" s="6">
        <f t="shared" ca="1" si="4"/>
        <v>15.106483357452962</v>
      </c>
    </row>
    <row r="283" spans="4:5" x14ac:dyDescent="0.25">
      <c r="D283" s="2">
        <v>30</v>
      </c>
      <c r="E283" s="6">
        <f t="shared" ca="1" si="4"/>
        <v>14.908248914616493</v>
      </c>
    </row>
    <row r="284" spans="4:5" x14ac:dyDescent="0.25">
      <c r="D284" s="2">
        <v>29.75</v>
      </c>
      <c r="E284" s="6">
        <f t="shared" ca="1" si="4"/>
        <v>14.710014471780028</v>
      </c>
    </row>
    <row r="285" spans="4:5" x14ac:dyDescent="0.25">
      <c r="D285" s="2">
        <v>29.5</v>
      </c>
      <c r="E285" s="6">
        <f t="shared" ca="1" si="4"/>
        <v>14.511780028943559</v>
      </c>
    </row>
    <row r="286" spans="4:5" x14ac:dyDescent="0.25">
      <c r="D286" s="2">
        <v>29.25</v>
      </c>
      <c r="E286" s="6">
        <f t="shared" ca="1" si="4"/>
        <v>14.313545586107089</v>
      </c>
    </row>
    <row r="287" spans="4:5" x14ac:dyDescent="0.25">
      <c r="D287" s="2">
        <v>29</v>
      </c>
      <c r="E287" s="6">
        <f t="shared" ca="1" si="4"/>
        <v>14.11531114327062</v>
      </c>
    </row>
    <row r="288" spans="4:5" x14ac:dyDescent="0.25">
      <c r="D288" s="2">
        <v>28.75</v>
      </c>
      <c r="E288" s="6">
        <f t="shared" ca="1" si="4"/>
        <v>13.917076700434151</v>
      </c>
    </row>
    <row r="289" spans="4:5" x14ac:dyDescent="0.25">
      <c r="D289" s="2">
        <v>28.5</v>
      </c>
      <c r="E289" s="6">
        <f t="shared" ca="1" si="4"/>
        <v>13.718842257597682</v>
      </c>
    </row>
    <row r="290" spans="4:5" x14ac:dyDescent="0.25">
      <c r="D290" s="2">
        <v>28.25</v>
      </c>
      <c r="E290" s="6">
        <f t="shared" ca="1" si="4"/>
        <v>13.520607814761213</v>
      </c>
    </row>
    <row r="291" spans="4:5" x14ac:dyDescent="0.25">
      <c r="D291" s="2">
        <v>28</v>
      </c>
      <c r="E291" s="6">
        <f t="shared" ca="1" si="4"/>
        <v>13.322373371924744</v>
      </c>
    </row>
    <row r="292" spans="4:5" x14ac:dyDescent="0.25">
      <c r="D292" s="2">
        <v>27.75</v>
      </c>
      <c r="E292" s="6">
        <f t="shared" ca="1" si="4"/>
        <v>13.124138929088275</v>
      </c>
    </row>
    <row r="293" spans="4:5" x14ac:dyDescent="0.25">
      <c r="D293" s="2">
        <v>27.5</v>
      </c>
      <c r="E293" s="6">
        <f t="shared" ca="1" si="4"/>
        <v>12.925904486251806</v>
      </c>
    </row>
    <row r="294" spans="4:5" x14ac:dyDescent="0.25">
      <c r="D294" s="2">
        <v>27.25</v>
      </c>
      <c r="E294" s="6">
        <f t="shared" ca="1" si="4"/>
        <v>12.727670043415337</v>
      </c>
    </row>
    <row r="295" spans="4:5" x14ac:dyDescent="0.25">
      <c r="D295" s="2">
        <v>27</v>
      </c>
      <c r="E295" s="6">
        <f t="shared" ca="1" si="4"/>
        <v>12.529435600578868</v>
      </c>
    </row>
    <row r="296" spans="4:5" x14ac:dyDescent="0.25">
      <c r="D296" s="2">
        <v>26.75</v>
      </c>
      <c r="E296" s="6">
        <f t="shared" ca="1" si="4"/>
        <v>12.331201157742399</v>
      </c>
    </row>
    <row r="297" spans="4:5" x14ac:dyDescent="0.25">
      <c r="D297" s="2">
        <v>26.5</v>
      </c>
      <c r="E297" s="6">
        <f t="shared" ca="1" si="4"/>
        <v>12.13296671490593</v>
      </c>
    </row>
    <row r="298" spans="4:5" x14ac:dyDescent="0.25">
      <c r="D298" s="2">
        <v>26.25</v>
      </c>
      <c r="E298" s="6">
        <f t="shared" ca="1" si="4"/>
        <v>11.934732272069461</v>
      </c>
    </row>
    <row r="299" spans="4:5" x14ac:dyDescent="0.25">
      <c r="D299" s="2">
        <v>26</v>
      </c>
      <c r="E299" s="6">
        <f t="shared" ca="1" si="4"/>
        <v>11.736497829232995</v>
      </c>
    </row>
    <row r="300" spans="4:5" x14ac:dyDescent="0.25">
      <c r="D300" s="2">
        <v>25.75</v>
      </c>
      <c r="E300" s="6">
        <f t="shared" ca="1" si="4"/>
        <v>11.538263386396526</v>
      </c>
    </row>
    <row r="301" spans="4:5" x14ac:dyDescent="0.25">
      <c r="D301" s="2">
        <v>25.5</v>
      </c>
      <c r="E301" s="6">
        <f t="shared" ca="1" si="4"/>
        <v>11.340028943560057</v>
      </c>
    </row>
    <row r="302" spans="4:5" x14ac:dyDescent="0.25">
      <c r="D302" s="2">
        <v>25.25</v>
      </c>
      <c r="E302" s="6">
        <f t="shared" ca="1" si="4"/>
        <v>11.141794500723588</v>
      </c>
    </row>
    <row r="303" spans="4:5" x14ac:dyDescent="0.25">
      <c r="D303" s="2">
        <v>25</v>
      </c>
      <c r="E303" s="6">
        <f t="shared" ca="1" si="4"/>
        <v>10.943560057887119</v>
      </c>
    </row>
    <row r="304" spans="4:5" x14ac:dyDescent="0.25">
      <c r="D304" s="2">
        <v>24.75</v>
      </c>
      <c r="E304" s="6">
        <f t="shared" ca="1" si="4"/>
        <v>10.74532561505065</v>
      </c>
    </row>
    <row r="305" spans="4:5" x14ac:dyDescent="0.25">
      <c r="D305" s="2">
        <v>24.5</v>
      </c>
      <c r="E305" s="6">
        <f t="shared" ca="1" si="4"/>
        <v>10.547091172214181</v>
      </c>
    </row>
    <row r="306" spans="4:5" x14ac:dyDescent="0.25">
      <c r="D306" s="2">
        <v>24.25</v>
      </c>
      <c r="E306" s="6">
        <f t="shared" ca="1" si="4"/>
        <v>10.348856729377712</v>
      </c>
    </row>
    <row r="307" spans="4:5" x14ac:dyDescent="0.25">
      <c r="D307" s="2">
        <v>24</v>
      </c>
      <c r="E307" s="6">
        <f t="shared" ca="1" si="4"/>
        <v>10.150622286541243</v>
      </c>
    </row>
    <row r="308" spans="4:5" x14ac:dyDescent="0.25">
      <c r="D308" s="2">
        <v>23.75</v>
      </c>
      <c r="E308" s="6">
        <f t="shared" ca="1" si="4"/>
        <v>9.9523878437047735</v>
      </c>
    </row>
    <row r="309" spans="4:5" x14ac:dyDescent="0.25">
      <c r="D309" s="2">
        <v>23.5</v>
      </c>
      <c r="E309" s="6">
        <f t="shared" ca="1" si="4"/>
        <v>9.7541534008683044</v>
      </c>
    </row>
    <row r="310" spans="4:5" x14ac:dyDescent="0.25">
      <c r="D310" s="2">
        <v>23.25</v>
      </c>
      <c r="E310" s="6">
        <f t="shared" ca="1" si="4"/>
        <v>9.5559189580318353</v>
      </c>
    </row>
    <row r="311" spans="4:5" x14ac:dyDescent="0.25">
      <c r="D311" s="2">
        <v>23</v>
      </c>
      <c r="E311" s="6">
        <f t="shared" ca="1" si="4"/>
        <v>9.3576845151953663</v>
      </c>
    </row>
    <row r="312" spans="4:5" x14ac:dyDescent="0.25">
      <c r="D312" s="2">
        <v>22.75</v>
      </c>
      <c r="E312" s="6">
        <f t="shared" ca="1" si="4"/>
        <v>9.1594500723588972</v>
      </c>
    </row>
    <row r="313" spans="4:5" x14ac:dyDescent="0.25">
      <c r="D313" s="2">
        <v>22.5</v>
      </c>
      <c r="E313" s="6">
        <f t="shared" ca="1" si="4"/>
        <v>8.9612156295224281</v>
      </c>
    </row>
    <row r="314" spans="4:5" x14ac:dyDescent="0.25">
      <c r="D314" s="2">
        <v>22.25</v>
      </c>
      <c r="E314" s="6">
        <f t="shared" ca="1" si="4"/>
        <v>8.762981186685959</v>
      </c>
    </row>
    <row r="315" spans="4:5" x14ac:dyDescent="0.25">
      <c r="D315" s="2">
        <v>22</v>
      </c>
      <c r="E315" s="6">
        <f t="shared" ca="1" si="4"/>
        <v>8.56474674384949</v>
      </c>
    </row>
    <row r="316" spans="4:5" x14ac:dyDescent="0.25">
      <c r="D316" s="2">
        <v>21.75</v>
      </c>
      <c r="E316" s="6">
        <f t="shared" ca="1" si="4"/>
        <v>8.3665123010130245</v>
      </c>
    </row>
    <row r="317" spans="4:5" x14ac:dyDescent="0.25">
      <c r="D317" s="2">
        <v>21.5</v>
      </c>
      <c r="E317" s="6">
        <f t="shared" ca="1" si="4"/>
        <v>8.1682778581765554</v>
      </c>
    </row>
    <row r="318" spans="4:5" x14ac:dyDescent="0.25">
      <c r="D318" s="2">
        <v>21.25</v>
      </c>
      <c r="E318" s="6">
        <f t="shared" ca="1" si="4"/>
        <v>7.9783472803347291</v>
      </c>
    </row>
    <row r="319" spans="4:5" x14ac:dyDescent="0.25">
      <c r="D319" s="2">
        <v>21</v>
      </c>
      <c r="E319" s="6">
        <f t="shared" ca="1" si="4"/>
        <v>7.8350627615062773</v>
      </c>
    </row>
    <row r="320" spans="4:5" x14ac:dyDescent="0.25">
      <c r="D320" s="2">
        <v>20.75</v>
      </c>
      <c r="E320" s="6">
        <f t="shared" ca="1" si="4"/>
        <v>7.6917782426778256</v>
      </c>
    </row>
    <row r="321" spans="4:5" x14ac:dyDescent="0.25">
      <c r="D321" s="2">
        <v>20.5</v>
      </c>
      <c r="E321" s="6">
        <f t="shared" ca="1" si="4"/>
        <v>7.5484937238493739</v>
      </c>
    </row>
    <row r="322" spans="4:5" x14ac:dyDescent="0.25">
      <c r="D322" s="2">
        <v>20.25</v>
      </c>
      <c r="E322" s="6">
        <f t="shared" ca="1" si="4"/>
        <v>7.4052092050209222</v>
      </c>
    </row>
    <row r="323" spans="4:5" x14ac:dyDescent="0.25">
      <c r="D323" s="2">
        <v>20</v>
      </c>
      <c r="E323" s="6">
        <f t="shared" ca="1" si="4"/>
        <v>7.2619246861924704</v>
      </c>
    </row>
    <row r="324" spans="4:5" x14ac:dyDescent="0.25">
      <c r="D324" s="2">
        <v>19.75</v>
      </c>
      <c r="E324" s="6">
        <f t="shared" ca="1" si="4"/>
        <v>7.1186401673640187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6.975355648535567</v>
      </c>
    </row>
    <row r="326" spans="4:5" x14ac:dyDescent="0.25">
      <c r="D326" s="2">
        <v>19.25</v>
      </c>
      <c r="E326" s="6">
        <f t="shared" ca="1" si="5"/>
        <v>6.8320711297071135</v>
      </c>
    </row>
    <row r="327" spans="4:5" x14ac:dyDescent="0.25">
      <c r="D327" s="2">
        <v>19</v>
      </c>
      <c r="E327" s="6">
        <f t="shared" ca="1" si="5"/>
        <v>6.6887866108786618</v>
      </c>
    </row>
    <row r="328" spans="4:5" x14ac:dyDescent="0.25">
      <c r="D328" s="2">
        <v>18.75</v>
      </c>
      <c r="E328" s="6">
        <f t="shared" ca="1" si="5"/>
        <v>6.5455020920502101</v>
      </c>
    </row>
    <row r="329" spans="4:5" x14ac:dyDescent="0.25">
      <c r="D329" s="2">
        <v>18.5</v>
      </c>
      <c r="E329" s="6">
        <f t="shared" ca="1" si="5"/>
        <v>6.4022175732217583</v>
      </c>
    </row>
    <row r="330" spans="4:5" x14ac:dyDescent="0.25">
      <c r="D330" s="2">
        <v>18.25</v>
      </c>
      <c r="E330" s="6">
        <f t="shared" ca="1" si="5"/>
        <v>6.2589330543933066</v>
      </c>
    </row>
    <row r="331" spans="4:5" x14ac:dyDescent="0.25">
      <c r="D331" s="2">
        <v>18</v>
      </c>
      <c r="E331" s="6">
        <f t="shared" ca="1" si="5"/>
        <v>6.1156485355648549</v>
      </c>
    </row>
    <row r="332" spans="4:5" x14ac:dyDescent="0.25">
      <c r="D332" s="2">
        <v>17.75</v>
      </c>
      <c r="E332" s="6">
        <f t="shared" ca="1" si="5"/>
        <v>5.9723640167364032</v>
      </c>
    </row>
    <row r="333" spans="4:5" x14ac:dyDescent="0.25">
      <c r="D333" s="2">
        <v>17.5</v>
      </c>
      <c r="E333" s="6">
        <f t="shared" ca="1" si="5"/>
        <v>5.8290794979079514</v>
      </c>
    </row>
    <row r="334" spans="4:5" x14ac:dyDescent="0.25">
      <c r="D334" s="2">
        <v>17.25</v>
      </c>
      <c r="E334" s="6">
        <f t="shared" ca="1" si="5"/>
        <v>5.6857949790794997</v>
      </c>
    </row>
    <row r="335" spans="4:5" x14ac:dyDescent="0.25">
      <c r="D335" s="2">
        <v>17</v>
      </c>
      <c r="E335" s="6">
        <f t="shared" ca="1" si="5"/>
        <v>5.5425104602510462</v>
      </c>
    </row>
    <row r="336" spans="4:5" x14ac:dyDescent="0.25">
      <c r="D336" s="2">
        <v>16.75</v>
      </c>
      <c r="E336" s="6">
        <f t="shared" ca="1" si="5"/>
        <v>5.3992259414225945</v>
      </c>
    </row>
    <row r="337" spans="4:5" x14ac:dyDescent="0.25">
      <c r="D337" s="2">
        <v>16.5</v>
      </c>
      <c r="E337" s="6">
        <f t="shared" ca="1" si="5"/>
        <v>5.2559414225941428</v>
      </c>
    </row>
    <row r="338" spans="4:5" x14ac:dyDescent="0.25">
      <c r="D338" s="2">
        <v>16.25</v>
      </c>
      <c r="E338" s="6">
        <f t="shared" ca="1" si="5"/>
        <v>5.112656903765691</v>
      </c>
    </row>
    <row r="339" spans="4:5" x14ac:dyDescent="0.25">
      <c r="D339" s="2">
        <v>16</v>
      </c>
      <c r="E339" s="6">
        <f t="shared" ca="1" si="5"/>
        <v>4.9693723849372393</v>
      </c>
    </row>
    <row r="340" spans="4:5" x14ac:dyDescent="0.25">
      <c r="D340" s="2">
        <v>15.75</v>
      </c>
      <c r="E340" s="6">
        <f t="shared" ca="1" si="5"/>
        <v>4.8260878661087876</v>
      </c>
    </row>
    <row r="341" spans="4:5" x14ac:dyDescent="0.25">
      <c r="D341" s="2">
        <v>15.5</v>
      </c>
      <c r="E341" s="6">
        <f t="shared" ca="1" si="5"/>
        <v>4.6828033472803359</v>
      </c>
    </row>
    <row r="342" spans="4:5" x14ac:dyDescent="0.25">
      <c r="D342" s="2">
        <v>15.25</v>
      </c>
      <c r="E342" s="6">
        <f t="shared" ca="1" si="5"/>
        <v>4.5395188284518841</v>
      </c>
    </row>
    <row r="343" spans="4:5" x14ac:dyDescent="0.25">
      <c r="D343" s="2">
        <v>15</v>
      </c>
      <c r="E343" s="6">
        <f t="shared" ca="1" si="5"/>
        <v>4.3962343096234324</v>
      </c>
    </row>
    <row r="344" spans="4:5" x14ac:dyDescent="0.25">
      <c r="D344" s="2">
        <v>14.75</v>
      </c>
      <c r="E344" s="6">
        <f t="shared" ca="1" si="5"/>
        <v>4.2529497907949789</v>
      </c>
    </row>
    <row r="345" spans="4:5" x14ac:dyDescent="0.25">
      <c r="D345" s="2">
        <v>14.5</v>
      </c>
      <c r="E345" s="6">
        <f t="shared" ca="1" si="5"/>
        <v>4.1096652719665272</v>
      </c>
    </row>
    <row r="346" spans="4:5" x14ac:dyDescent="0.25">
      <c r="D346" s="2">
        <v>14.25</v>
      </c>
      <c r="E346" s="6">
        <f t="shared" ca="1" si="5"/>
        <v>3.964446902654867</v>
      </c>
    </row>
    <row r="347" spans="4:5" x14ac:dyDescent="0.25">
      <c r="D347" s="2">
        <v>14</v>
      </c>
      <c r="E347" s="6">
        <f t="shared" ca="1" si="5"/>
        <v>3.8129203539823013</v>
      </c>
    </row>
    <row r="348" spans="4:5" x14ac:dyDescent="0.25">
      <c r="D348" s="2">
        <v>13.75</v>
      </c>
      <c r="E348" s="6">
        <f t="shared" ca="1" si="5"/>
        <v>3.6613938053097339</v>
      </c>
    </row>
    <row r="349" spans="4:5" x14ac:dyDescent="0.25">
      <c r="D349" s="2">
        <v>13.5</v>
      </c>
      <c r="E349" s="6">
        <f t="shared" ca="1" si="5"/>
        <v>3.5098672566371683</v>
      </c>
    </row>
    <row r="350" spans="4:5" x14ac:dyDescent="0.25">
      <c r="D350" s="2">
        <v>13.25</v>
      </c>
      <c r="E350" s="6">
        <f t="shared" ca="1" si="5"/>
        <v>3.3583407079646026</v>
      </c>
    </row>
    <row r="351" spans="4:5" x14ac:dyDescent="0.25">
      <c r="D351" s="2">
        <v>13</v>
      </c>
      <c r="E351" s="6">
        <f t="shared" ca="1" si="5"/>
        <v>3.2068141592920361</v>
      </c>
    </row>
    <row r="352" spans="4:5" x14ac:dyDescent="0.25">
      <c r="D352" s="2">
        <v>12.75</v>
      </c>
      <c r="E352" s="6">
        <f t="shared" ca="1" si="5"/>
        <v>3.0552876106194695</v>
      </c>
    </row>
    <row r="353" spans="4:5" x14ac:dyDescent="0.25">
      <c r="D353" s="2">
        <v>12.5</v>
      </c>
      <c r="E353" s="6">
        <f t="shared" ca="1" si="5"/>
        <v>2.903761061946903</v>
      </c>
    </row>
    <row r="354" spans="4:5" x14ac:dyDescent="0.25">
      <c r="D354" s="2">
        <v>12.25</v>
      </c>
      <c r="E354" s="6">
        <f t="shared" ca="1" si="5"/>
        <v>2.7522345132743364</v>
      </c>
    </row>
    <row r="355" spans="4:5" x14ac:dyDescent="0.25">
      <c r="D355" s="2">
        <v>12</v>
      </c>
      <c r="E355" s="6">
        <f t="shared" ca="1" si="5"/>
        <v>2.6007079646017708</v>
      </c>
    </row>
    <row r="356" spans="4:5" x14ac:dyDescent="0.25">
      <c r="D356" s="2">
        <v>11.75</v>
      </c>
      <c r="E356" s="6">
        <f t="shared" ca="1" si="5"/>
        <v>2.4491814159292042</v>
      </c>
    </row>
    <row r="357" spans="4:5" x14ac:dyDescent="0.25">
      <c r="D357" s="2">
        <v>11.5</v>
      </c>
      <c r="E357" s="6">
        <f t="shared" ca="1" si="5"/>
        <v>2.2976548672566377</v>
      </c>
    </row>
    <row r="358" spans="4:5" x14ac:dyDescent="0.25">
      <c r="D358" s="2">
        <v>11.25</v>
      </c>
      <c r="E358" s="6">
        <f t="shared" ca="1" si="5"/>
        <v>2.1461283185840712</v>
      </c>
    </row>
    <row r="359" spans="4:5" x14ac:dyDescent="0.25">
      <c r="D359" s="2">
        <v>11</v>
      </c>
      <c r="E359" s="6">
        <f t="shared" ca="1" si="5"/>
        <v>1.9931460674157293</v>
      </c>
    </row>
    <row r="360" spans="4:5" x14ac:dyDescent="0.25">
      <c r="D360" s="2">
        <v>10.75</v>
      </c>
      <c r="E360" s="6">
        <f t="shared" ca="1" si="5"/>
        <v>1.8007584269662917</v>
      </c>
    </row>
    <row r="361" spans="4:5" x14ac:dyDescent="0.25">
      <c r="D361" s="2">
        <v>10.5</v>
      </c>
      <c r="E361" s="6">
        <f t="shared" ca="1" si="5"/>
        <v>1.6083707865168524</v>
      </c>
    </row>
    <row r="362" spans="4:5" x14ac:dyDescent="0.25">
      <c r="D362" s="2">
        <v>10.25</v>
      </c>
      <c r="E362" s="6">
        <f t="shared" ca="1" si="5"/>
        <v>1.4159831460674148</v>
      </c>
    </row>
    <row r="363" spans="4:5" x14ac:dyDescent="0.25">
      <c r="D363" s="2">
        <v>10</v>
      </c>
      <c r="E363" s="6">
        <f t="shared" ca="1" si="5"/>
        <v>1.2235955056179773</v>
      </c>
    </row>
    <row r="364" spans="4:5" x14ac:dyDescent="0.25">
      <c r="D364" s="2">
        <v>9.75</v>
      </c>
      <c r="E364" s="6">
        <f t="shared" ca="1" si="5"/>
        <v>1.0312078651685388</v>
      </c>
    </row>
    <row r="365" spans="4:5" x14ac:dyDescent="0.25">
      <c r="D365" s="2">
        <v>9.5</v>
      </c>
      <c r="E365" s="6">
        <f t="shared" ca="1" si="5"/>
        <v>0.7758593749999978</v>
      </c>
    </row>
    <row r="366" spans="4:5" x14ac:dyDescent="0.25">
      <c r="D366" s="2">
        <v>9.25</v>
      </c>
      <c r="E366" s="6">
        <f t="shared" ca="1" si="5"/>
        <v>0.50832031249999865</v>
      </c>
    </row>
    <row r="367" spans="4:5" x14ac:dyDescent="0.25">
      <c r="D367" s="2">
        <v>9</v>
      </c>
      <c r="E367" s="6">
        <f t="shared" ca="1" si="5"/>
        <v>0.48891042780748661</v>
      </c>
    </row>
    <row r="368" spans="4:5" x14ac:dyDescent="0.25">
      <c r="D368" s="2">
        <v>8.75</v>
      </c>
      <c r="E368" s="6">
        <f t="shared" ca="1" si="5"/>
        <v>0.47746490641711226</v>
      </c>
    </row>
    <row r="369" spans="4:5" x14ac:dyDescent="0.25">
      <c r="D369" s="2">
        <v>8.5</v>
      </c>
      <c r="E369" s="6">
        <f t="shared" ca="1" si="5"/>
        <v>0.46601938502673795</v>
      </c>
    </row>
    <row r="370" spans="4:5" x14ac:dyDescent="0.25">
      <c r="D370" s="2">
        <v>8.25</v>
      </c>
      <c r="E370" s="6">
        <f t="shared" ca="1" si="5"/>
        <v>0.45457386363636365</v>
      </c>
    </row>
    <row r="371" spans="4:5" x14ac:dyDescent="0.25">
      <c r="D371" s="2">
        <v>8</v>
      </c>
      <c r="E371" s="6">
        <f t="shared" ca="1" si="5"/>
        <v>0.44312834224598929</v>
      </c>
    </row>
    <row r="372" spans="4:5" x14ac:dyDescent="0.25">
      <c r="D372" s="2">
        <v>7.75</v>
      </c>
      <c r="E372" s="6">
        <f t="shared" ca="1" si="5"/>
        <v>0.43168282085561493</v>
      </c>
    </row>
    <row r="373" spans="4:5" x14ac:dyDescent="0.25">
      <c r="D373" s="2">
        <v>7.5</v>
      </c>
      <c r="E373" s="6">
        <f t="shared" ca="1" si="5"/>
        <v>0.42023729946524063</v>
      </c>
    </row>
    <row r="374" spans="4:5" x14ac:dyDescent="0.25">
      <c r="D374" s="2">
        <v>7.25</v>
      </c>
      <c r="E374" s="6">
        <f t="shared" ca="1" si="5"/>
        <v>0.40879177807486633</v>
      </c>
    </row>
    <row r="375" spans="4:5" x14ac:dyDescent="0.25">
      <c r="D375" s="2">
        <v>7</v>
      </c>
      <c r="E375" s="6">
        <f t="shared" ca="1" si="5"/>
        <v>0.39734625668449197</v>
      </c>
    </row>
    <row r="376" spans="4:5" x14ac:dyDescent="0.25">
      <c r="D376" s="2">
        <v>6.75</v>
      </c>
      <c r="E376" s="6">
        <f t="shared" ca="1" si="5"/>
        <v>0.38590073529411761</v>
      </c>
    </row>
    <row r="377" spans="4:5" x14ac:dyDescent="0.25">
      <c r="D377" s="2">
        <v>6.5</v>
      </c>
      <c r="E377" s="6">
        <f t="shared" ca="1" si="5"/>
        <v>0.37445521390374331</v>
      </c>
    </row>
    <row r="378" spans="4:5" x14ac:dyDescent="0.25">
      <c r="D378" s="2">
        <v>6.25</v>
      </c>
      <c r="E378" s="6">
        <f t="shared" ca="1" si="5"/>
        <v>0.36300969251336901</v>
      </c>
    </row>
    <row r="379" spans="4:5" x14ac:dyDescent="0.25">
      <c r="D379" s="2">
        <v>6</v>
      </c>
      <c r="E379" s="6">
        <f t="shared" ca="1" si="5"/>
        <v>0.35156417112299465</v>
      </c>
    </row>
    <row r="380" spans="4:5" x14ac:dyDescent="0.25">
      <c r="D380" s="2">
        <v>5.75</v>
      </c>
      <c r="E380" s="6">
        <f t="shared" ca="1" si="5"/>
        <v>0.34011864973262029</v>
      </c>
    </row>
    <row r="381" spans="4:5" x14ac:dyDescent="0.25">
      <c r="D381" s="2">
        <v>5.5</v>
      </c>
      <c r="E381" s="6">
        <f t="shared" ca="1" si="5"/>
        <v>0.32867312834224599</v>
      </c>
    </row>
    <row r="382" spans="4:5" x14ac:dyDescent="0.25">
      <c r="D382" s="2">
        <v>5.25</v>
      </c>
      <c r="E382" s="6">
        <f t="shared" ca="1" si="5"/>
        <v>0.31722760695187169</v>
      </c>
    </row>
    <row r="383" spans="4:5" x14ac:dyDescent="0.25">
      <c r="D383" s="2">
        <v>5</v>
      </c>
      <c r="E383" s="6">
        <f t="shared" ca="1" si="5"/>
        <v>0.30578208556149733</v>
      </c>
    </row>
    <row r="384" spans="4:5" x14ac:dyDescent="0.25">
      <c r="D384" s="2">
        <v>4.75</v>
      </c>
      <c r="E384" s="6">
        <f t="shared" ca="1" si="5"/>
        <v>0.29433656417112297</v>
      </c>
    </row>
    <row r="385" spans="4:5" x14ac:dyDescent="0.25">
      <c r="D385" s="2">
        <v>4.5</v>
      </c>
      <c r="E385" s="6">
        <f t="shared" ca="1" si="5"/>
        <v>0.28289104278074867</v>
      </c>
    </row>
    <row r="386" spans="4:5" x14ac:dyDescent="0.25">
      <c r="D386" s="2">
        <v>4.25</v>
      </c>
      <c r="E386" s="6">
        <f t="shared" ca="1" si="5"/>
        <v>0.27144552139037437</v>
      </c>
    </row>
    <row r="387" spans="4:5" x14ac:dyDescent="0.25">
      <c r="D387" s="2">
        <v>4</v>
      </c>
      <c r="E387" s="6">
        <f t="shared" ca="1" si="5"/>
        <v>0.26</v>
      </c>
    </row>
    <row r="388" spans="4:5" x14ac:dyDescent="0.25">
      <c r="D388" s="2">
        <v>3.75</v>
      </c>
      <c r="E388" s="6">
        <f t="shared" ca="1" si="5"/>
        <v>0.24867493872549018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0.2381832107843137</v>
      </c>
    </row>
    <row r="390" spans="4:5" x14ac:dyDescent="0.25">
      <c r="D390" s="2">
        <v>3.25</v>
      </c>
      <c r="E390" s="6">
        <f t="shared" ca="1" si="6"/>
        <v>0.22769148284313728</v>
      </c>
    </row>
    <row r="391" spans="4:5" x14ac:dyDescent="0.25">
      <c r="D391" s="2">
        <v>3</v>
      </c>
      <c r="E391" s="6">
        <f t="shared" ca="1" si="6"/>
        <v>0.21719975490196081</v>
      </c>
    </row>
    <row r="392" spans="4:5" x14ac:dyDescent="0.25">
      <c r="D392" s="2">
        <v>2.75</v>
      </c>
      <c r="E392" s="6">
        <f t="shared" ca="1" si="6"/>
        <v>0.20670802696078433</v>
      </c>
    </row>
    <row r="393" spans="4:5" x14ac:dyDescent="0.25">
      <c r="D393" s="2">
        <v>2.5</v>
      </c>
      <c r="E393" s="6">
        <f t="shared" ca="1" si="6"/>
        <v>0.19621629901960785</v>
      </c>
    </row>
    <row r="394" spans="4:5" x14ac:dyDescent="0.25">
      <c r="D394" s="2">
        <v>2.25</v>
      </c>
      <c r="E394" s="6">
        <f t="shared" ca="1" si="6"/>
        <v>0.18572457107843138</v>
      </c>
    </row>
    <row r="395" spans="4:5" x14ac:dyDescent="0.25">
      <c r="D395" s="2">
        <v>2</v>
      </c>
      <c r="E395" s="6">
        <f t="shared" ca="1" si="6"/>
        <v>0.1752328431372549</v>
      </c>
    </row>
    <row r="396" spans="4:5" x14ac:dyDescent="0.25">
      <c r="D396" s="2">
        <v>1.75</v>
      </c>
      <c r="E396" s="6">
        <f t="shared" ca="1" si="6"/>
        <v>0.16474111519607842</v>
      </c>
    </row>
    <row r="397" spans="4:5" x14ac:dyDescent="0.25">
      <c r="D397" s="2">
        <v>1.5</v>
      </c>
      <c r="E397" s="6">
        <f t="shared" ca="1" si="6"/>
        <v>0.15424938725490198</v>
      </c>
    </row>
    <row r="398" spans="4:5" x14ac:dyDescent="0.25">
      <c r="D398" s="2">
        <v>1.25</v>
      </c>
      <c r="E398" s="6">
        <f t="shared" ca="1" si="6"/>
        <v>0.1437576593137255</v>
      </c>
    </row>
    <row r="399" spans="4:5" x14ac:dyDescent="0.25">
      <c r="D399" s="2">
        <v>1</v>
      </c>
      <c r="E399" s="6">
        <f t="shared" ca="1" si="6"/>
        <v>0.13326593137254905</v>
      </c>
    </row>
    <row r="400" spans="4:5" x14ac:dyDescent="0.25">
      <c r="D400" s="2">
        <v>0.75</v>
      </c>
      <c r="E400" s="6">
        <f t="shared" ca="1" si="6"/>
        <v>0.11936962500000001</v>
      </c>
    </row>
    <row r="401" spans="4:5" x14ac:dyDescent="0.25">
      <c r="D401" s="2">
        <v>0.5</v>
      </c>
      <c r="E401" s="6">
        <f t="shared" ca="1" si="6"/>
        <v>9.2829750000000003E-2</v>
      </c>
    </row>
    <row r="402" spans="4:5" x14ac:dyDescent="0.25">
      <c r="D402" s="2">
        <v>0.25</v>
      </c>
      <c r="E402" s="6">
        <f t="shared" ca="1" si="6"/>
        <v>6.6289874999999998E-2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topLeftCell="A16" workbookViewId="0">
      <selection activeCell="J28" sqref="J28"/>
    </sheetView>
  </sheetViews>
  <sheetFormatPr defaultColWidth="11.36328125" defaultRowHeight="12.5" x14ac:dyDescent="0.25"/>
  <cols>
    <col min="1" max="1" width="11.36328125" style="301"/>
    <col min="2" max="2" width="20.81640625" style="301" bestFit="1" customWidth="1"/>
    <col min="3" max="3" width="12.81640625" style="301" bestFit="1" customWidth="1"/>
    <col min="4" max="7" width="11.36328125" style="301"/>
    <col min="8" max="8" width="11.36328125" style="355"/>
    <col min="9" max="12" width="11.36328125" style="301"/>
    <col min="13" max="13" width="12.7265625" style="301" customWidth="1"/>
    <col min="14" max="14" width="11.36328125" style="301"/>
    <col min="15" max="15" width="11.36328125" style="364"/>
    <col min="16" max="16384" width="11.36328125" style="301"/>
  </cols>
  <sheetData>
    <row r="1" spans="1:15" ht="15.5" x14ac:dyDescent="0.35">
      <c r="B1" s="302" t="s">
        <v>2</v>
      </c>
      <c r="C1" s="303"/>
      <c r="D1" s="471" t="s">
        <v>20</v>
      </c>
      <c r="E1" s="472"/>
      <c r="F1" s="472"/>
      <c r="G1" s="473"/>
      <c r="H1" s="304"/>
    </row>
    <row r="2" spans="1:15" ht="16" thickBot="1" x14ac:dyDescent="0.4">
      <c r="B2" s="305" t="s">
        <v>3</v>
      </c>
      <c r="C2" s="306"/>
      <c r="D2" s="474" t="s">
        <v>5</v>
      </c>
      <c r="E2" s="475"/>
      <c r="F2" s="475"/>
      <c r="G2" s="476"/>
      <c r="H2" s="304"/>
    </row>
    <row r="3" spans="1:15" ht="13" thickBot="1" x14ac:dyDescent="0.3">
      <c r="B3" s="307" t="s">
        <v>1</v>
      </c>
      <c r="C3" s="308"/>
      <c r="D3" s="469">
        <f>Statistik!C3</f>
        <v>44312</v>
      </c>
      <c r="E3" s="469"/>
      <c r="F3" s="469"/>
      <c r="G3" s="470"/>
      <c r="H3" s="309"/>
    </row>
    <row r="4" spans="1:15" ht="13" thickBot="1" x14ac:dyDescent="0.3">
      <c r="B4" s="310" t="s">
        <v>42</v>
      </c>
      <c r="C4" s="311"/>
      <c r="D4" s="469">
        <f>Statistik!C4</f>
        <v>0</v>
      </c>
      <c r="E4" s="469"/>
      <c r="F4" s="469"/>
      <c r="G4" s="470"/>
      <c r="H4" s="312"/>
    </row>
    <row r="5" spans="1:15" ht="13" thickBot="1" x14ac:dyDescent="0.3">
      <c r="B5" s="310" t="s">
        <v>43</v>
      </c>
      <c r="C5" s="311"/>
      <c r="D5" s="469">
        <f>Statistik!C5</f>
        <v>0</v>
      </c>
      <c r="E5" s="469"/>
      <c r="F5" s="469"/>
      <c r="G5" s="470"/>
      <c r="H5" s="313"/>
    </row>
    <row r="6" spans="1:15" ht="13.5" thickBot="1" x14ac:dyDescent="0.35">
      <c r="B6" s="310" t="s">
        <v>0</v>
      </c>
      <c r="C6" s="311"/>
      <c r="D6" s="469" t="str">
        <f>Statistik!C6</f>
        <v>KB08_FC1-2</v>
      </c>
      <c r="E6" s="469"/>
      <c r="F6" s="469"/>
      <c r="G6" s="470"/>
      <c r="H6" s="314"/>
    </row>
    <row r="7" spans="1:15" ht="13" thickBot="1" x14ac:dyDescent="0.3">
      <c r="B7" s="310" t="s">
        <v>4</v>
      </c>
      <c r="C7" s="311"/>
      <c r="D7" s="469">
        <f>Statistik!C7</f>
        <v>0</v>
      </c>
      <c r="E7" s="469"/>
      <c r="F7" s="469"/>
      <c r="G7" s="470"/>
      <c r="H7" s="309"/>
    </row>
    <row r="8" spans="1:15" ht="13.5" thickBot="1" x14ac:dyDescent="0.35">
      <c r="B8" s="310" t="s">
        <v>11</v>
      </c>
      <c r="C8" s="311"/>
      <c r="D8" s="483">
        <f>Statistik!C8</f>
        <v>-1.4600671630895021E-4</v>
      </c>
      <c r="E8" s="483"/>
      <c r="F8" s="483"/>
      <c r="G8" s="484"/>
      <c r="H8" s="315"/>
      <c r="I8" s="485" t="s">
        <v>202</v>
      </c>
      <c r="J8" s="485"/>
      <c r="M8" s="365" t="s">
        <v>213</v>
      </c>
    </row>
    <row r="9" spans="1:15" ht="13.5" thickBot="1" x14ac:dyDescent="0.35">
      <c r="B9" s="316" t="s">
        <v>6</v>
      </c>
      <c r="C9" s="317"/>
      <c r="D9" s="486">
        <f>Statistik!C9</f>
        <v>34240</v>
      </c>
      <c r="E9" s="486"/>
      <c r="F9" s="486"/>
      <c r="G9" s="487"/>
      <c r="H9" s="313"/>
      <c r="I9" s="485" t="s">
        <v>203</v>
      </c>
      <c r="J9" s="485"/>
      <c r="M9" s="365" t="s">
        <v>214</v>
      </c>
    </row>
    <row r="10" spans="1:15" ht="38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81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34245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4.6397587076084511E-2</v>
      </c>
      <c r="O11" s="364" t="s">
        <v>114</v>
      </c>
    </row>
    <row r="12" spans="1:15" x14ac:dyDescent="0.25">
      <c r="A12" s="481"/>
      <c r="B12" s="335">
        <v>128</v>
      </c>
      <c r="C12" s="336">
        <f t="shared" ref="C12:C26" si="1">B12/10</f>
        <v>12.8</v>
      </c>
      <c r="D12" s="329">
        <f>Statistik!C12</f>
        <v>11430</v>
      </c>
      <c r="E12" s="337">
        <f t="shared" ref="E12:E24" si="2">E13+D12</f>
        <v>34245</v>
      </c>
      <c r="F12" s="331">
        <f t="shared" ref="F12:F26" si="3">D12/$E$11</f>
        <v>0.33377135348226017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1.9757417716923726</v>
      </c>
      <c r="M12" s="301" t="s">
        <v>216</v>
      </c>
      <c r="N12" s="366">
        <f>1/J32</f>
        <v>16093.608844765889</v>
      </c>
      <c r="O12" s="364" t="s">
        <v>217</v>
      </c>
    </row>
    <row r="13" spans="1:15" x14ac:dyDescent="0.25">
      <c r="A13" s="482"/>
      <c r="B13" s="335">
        <v>63</v>
      </c>
      <c r="C13" s="336">
        <f t="shared" si="1"/>
        <v>6.3</v>
      </c>
      <c r="D13" s="329">
        <f>Statistik!C13</f>
        <v>6495</v>
      </c>
      <c r="E13" s="337">
        <f t="shared" si="2"/>
        <v>22815</v>
      </c>
      <c r="F13" s="331">
        <f t="shared" si="3"/>
        <v>0.18966272448532631</v>
      </c>
      <c r="G13" s="338">
        <f t="shared" si="0"/>
        <v>0.66622864651773983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2.2649651817824195</v>
      </c>
      <c r="M13" s="301" t="s">
        <v>218</v>
      </c>
      <c r="N13" s="301">
        <f ca="1">10.44/(9.81*N11)</f>
        <v>22.936972600344284</v>
      </c>
      <c r="O13" s="364" t="s">
        <v>219</v>
      </c>
    </row>
    <row r="14" spans="1:15" x14ac:dyDescent="0.25">
      <c r="A14" s="477" t="s">
        <v>53</v>
      </c>
      <c r="B14" s="339">
        <v>31.5</v>
      </c>
      <c r="C14" s="340">
        <f t="shared" si="1"/>
        <v>3.15</v>
      </c>
      <c r="D14" s="329">
        <f>Statistik!C14</f>
        <v>5575</v>
      </c>
      <c r="E14" s="337">
        <f t="shared" si="2"/>
        <v>16320</v>
      </c>
      <c r="F14" s="331">
        <f>D14/$E$11</f>
        <v>0.16279748868447949</v>
      </c>
      <c r="G14" s="338">
        <f t="shared" si="0"/>
        <v>0.47656592203241355</v>
      </c>
      <c r="H14" s="333"/>
      <c r="I14" s="334">
        <f t="shared" si="4"/>
        <v>4.1632104163180852</v>
      </c>
      <c r="J14" s="334">
        <f t="shared" si="5"/>
        <v>3.910383391778129</v>
      </c>
    </row>
    <row r="15" spans="1:15" x14ac:dyDescent="0.25">
      <c r="A15" s="478"/>
      <c r="B15" s="339">
        <v>16</v>
      </c>
      <c r="C15" s="340">
        <f t="shared" si="1"/>
        <v>1.6</v>
      </c>
      <c r="D15" s="329">
        <f>Statistik!C15</f>
        <v>3455</v>
      </c>
      <c r="E15" s="337">
        <f t="shared" si="2"/>
        <v>10745</v>
      </c>
      <c r="F15" s="331">
        <f t="shared" si="3"/>
        <v>0.10089064096948459</v>
      </c>
      <c r="G15" s="338">
        <f t="shared" si="0"/>
        <v>0.31376843334793403</v>
      </c>
      <c r="H15" s="333"/>
      <c r="I15" s="334">
        <f t="shared" si="4"/>
        <v>2.102659033821578</v>
      </c>
      <c r="J15" s="334">
        <f t="shared" si="5"/>
        <v>4.7982406727217235</v>
      </c>
      <c r="M15" s="301" t="s">
        <v>220</v>
      </c>
      <c r="N15" s="301">
        <f ca="1">N13/N12</f>
        <v>1.4252224483388047E-3</v>
      </c>
      <c r="O15" s="364" t="s">
        <v>221</v>
      </c>
    </row>
    <row r="16" spans="1:15" ht="13" x14ac:dyDescent="0.3">
      <c r="A16" s="478"/>
      <c r="B16" s="339">
        <v>8</v>
      </c>
      <c r="C16" s="340">
        <f t="shared" si="1"/>
        <v>0.8</v>
      </c>
      <c r="D16" s="329">
        <f>Statistik!C16</f>
        <v>2390</v>
      </c>
      <c r="E16" s="337">
        <f t="shared" si="2"/>
        <v>7290</v>
      </c>
      <c r="F16" s="331">
        <f t="shared" si="3"/>
        <v>6.9791210395678205E-2</v>
      </c>
      <c r="G16" s="338">
        <f t="shared" si="0"/>
        <v>0.21287779237844942</v>
      </c>
      <c r="H16" s="333"/>
      <c r="I16" s="334">
        <f t="shared" si="4"/>
        <v>1.0587733840216291</v>
      </c>
      <c r="J16" s="334">
        <f t="shared" si="5"/>
        <v>6.5917042729752335</v>
      </c>
      <c r="M16" s="367" t="s">
        <v>223</v>
      </c>
    </row>
    <row r="17" spans="1:11" x14ac:dyDescent="0.25">
      <c r="A17" s="478"/>
      <c r="B17" s="339">
        <v>4</v>
      </c>
      <c r="C17" s="340">
        <f t="shared" si="1"/>
        <v>0.4</v>
      </c>
      <c r="D17" s="329">
        <f>Statistik!C17</f>
        <v>1130</v>
      </c>
      <c r="E17" s="337">
        <f t="shared" si="2"/>
        <v>4900</v>
      </c>
      <c r="F17" s="331">
        <f>D17/$E$11</f>
        <v>3.2997517885822746E-2</v>
      </c>
      <c r="G17" s="338">
        <f t="shared" si="0"/>
        <v>0.14308658198277122</v>
      </c>
      <c r="H17" s="333"/>
      <c r="I17" s="334">
        <f t="shared" si="4"/>
        <v>0.52975376210591196</v>
      </c>
      <c r="J17" s="334">
        <f>F17*100/I17</f>
        <v>6.2288406890493508</v>
      </c>
    </row>
    <row r="18" spans="1:11" x14ac:dyDescent="0.25">
      <c r="A18" s="479"/>
      <c r="B18" s="339">
        <v>2</v>
      </c>
      <c r="C18" s="340">
        <f t="shared" si="1"/>
        <v>0.2</v>
      </c>
      <c r="D18" s="329">
        <f>Statistik!C18</f>
        <v>445</v>
      </c>
      <c r="E18" s="337">
        <f t="shared" si="2"/>
        <v>3770</v>
      </c>
      <c r="F18" s="331">
        <f t="shared" si="3"/>
        <v>1.2994597751496568E-2</v>
      </c>
      <c r="G18" s="338">
        <f t="shared" si="0"/>
        <v>0.11008906409694846</v>
      </c>
      <c r="H18" s="333"/>
      <c r="I18" s="334">
        <f t="shared" si="4"/>
        <v>0.26506054336140555</v>
      </c>
      <c r="J18" s="334">
        <f t="shared" si="5"/>
        <v>4.9025017404339408</v>
      </c>
    </row>
    <row r="19" spans="1:11" x14ac:dyDescent="0.25">
      <c r="A19" s="480" t="s">
        <v>54</v>
      </c>
      <c r="B19" s="335">
        <v>1</v>
      </c>
      <c r="C19" s="336">
        <f t="shared" si="1"/>
        <v>0.1</v>
      </c>
      <c r="D19" s="329">
        <f>Statistik!C19</f>
        <v>160</v>
      </c>
      <c r="E19" s="337">
        <f t="shared" si="2"/>
        <v>3325</v>
      </c>
      <c r="F19" s="331">
        <f t="shared" si="3"/>
        <v>4.6722149218864067E-3</v>
      </c>
      <c r="G19" s="338">
        <f t="shared" si="0"/>
        <v>9.7094466345451894E-2</v>
      </c>
      <c r="H19" s="333"/>
      <c r="I19" s="334">
        <f t="shared" si="4"/>
        <v>0.1326221665094986</v>
      </c>
      <c r="J19" s="334">
        <f t="shared" si="5"/>
        <v>3.5229517394075867</v>
      </c>
    </row>
    <row r="20" spans="1:11" x14ac:dyDescent="0.25">
      <c r="A20" s="481"/>
      <c r="B20" s="335">
        <v>0.5</v>
      </c>
      <c r="C20" s="336">
        <f t="shared" si="1"/>
        <v>0.05</v>
      </c>
      <c r="D20" s="329">
        <f>Statistik!C20</f>
        <v>1870</v>
      </c>
      <c r="E20" s="337">
        <f t="shared" si="2"/>
        <v>3165</v>
      </c>
      <c r="F20" s="331">
        <f t="shared" si="3"/>
        <v>5.4606511899547377E-2</v>
      </c>
      <c r="G20" s="338">
        <f t="shared" si="0"/>
        <v>9.2422251423565485E-2</v>
      </c>
      <c r="H20" s="333"/>
      <c r="I20" s="334">
        <f t="shared" si="4"/>
        <v>6.6357062528508273E-2</v>
      </c>
      <c r="J20" s="334">
        <f t="shared" si="5"/>
        <v>82.291936711465141</v>
      </c>
    </row>
    <row r="21" spans="1:11" x14ac:dyDescent="0.25">
      <c r="A21" s="481"/>
      <c r="B21" s="341">
        <v>0.25</v>
      </c>
      <c r="C21" s="342">
        <f t="shared" si="1"/>
        <v>2.5000000000000001E-2</v>
      </c>
      <c r="D21" s="329">
        <f>Statistik!C21</f>
        <v>1020</v>
      </c>
      <c r="E21" s="337">
        <f t="shared" si="2"/>
        <v>1295</v>
      </c>
      <c r="F21" s="331">
        <f t="shared" si="3"/>
        <v>2.9785370127025843E-2</v>
      </c>
      <c r="G21" s="338">
        <f t="shared" si="0"/>
        <v>3.7815739524018108E-2</v>
      </c>
      <c r="H21" s="333"/>
      <c r="I21" s="334">
        <f t="shared" si="4"/>
        <v>3.3201536841859614E-2</v>
      </c>
      <c r="J21" s="334">
        <f>F21*100/I21</f>
        <v>89.710817510932941</v>
      </c>
    </row>
    <row r="22" spans="1:11" x14ac:dyDescent="0.25">
      <c r="A22" s="481"/>
      <c r="B22" s="341">
        <v>0.125</v>
      </c>
      <c r="C22" s="342">
        <f t="shared" si="1"/>
        <v>1.2500000000000001E-2</v>
      </c>
      <c r="D22" s="329">
        <f>Statistik!C22</f>
        <v>200</v>
      </c>
      <c r="E22" s="337">
        <f t="shared" si="2"/>
        <v>275</v>
      </c>
      <c r="F22" s="331">
        <f t="shared" si="3"/>
        <v>5.8402686523580088E-3</v>
      </c>
      <c r="G22" s="338">
        <f t="shared" si="0"/>
        <v>8.030369396992261E-3</v>
      </c>
      <c r="H22" s="333"/>
      <c r="I22" s="334">
        <f t="shared" si="4"/>
        <v>1.6612279185622081E-2</v>
      </c>
      <c r="J22" s="334">
        <f>F22*100/I22</f>
        <v>35.156335786920543</v>
      </c>
    </row>
    <row r="23" spans="1:11" x14ac:dyDescent="0.25">
      <c r="A23" s="482"/>
      <c r="B23" s="341">
        <v>6.3E-2</v>
      </c>
      <c r="C23" s="342">
        <f t="shared" si="1"/>
        <v>6.3E-3</v>
      </c>
      <c r="D23" s="329">
        <f>Statistik!C23</f>
        <v>75</v>
      </c>
      <c r="E23" s="337">
        <f t="shared" si="2"/>
        <v>75</v>
      </c>
      <c r="F23" s="331">
        <f t="shared" si="3"/>
        <v>2.1901007446342531E-3</v>
      </c>
      <c r="G23" s="338">
        <f t="shared" si="0"/>
        <v>2.1901007446342531E-3</v>
      </c>
      <c r="H23" s="333"/>
      <c r="I23" s="334">
        <f t="shared" si="4"/>
        <v>8.3513997492220722E-3</v>
      </c>
      <c r="J23" s="334">
        <f t="shared" ref="J23:J25" si="6">F23*100/I23</f>
        <v>26.224355322450702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5" x14ac:dyDescent="0.35">
      <c r="I27" s="356" t="s">
        <v>206</v>
      </c>
      <c r="J27" s="357">
        <f>100/SUM(J11:J26)</f>
        <v>0.37372172018456934</v>
      </c>
    </row>
    <row r="28" spans="1:11" ht="14.5" x14ac:dyDescent="0.35">
      <c r="I28" s="358" t="s">
        <v>207</v>
      </c>
      <c r="J28" s="359">
        <v>6.1</v>
      </c>
      <c r="K28" s="301" t="s">
        <v>208</v>
      </c>
    </row>
    <row r="29" spans="1:11" ht="13" x14ac:dyDescent="0.3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5" x14ac:dyDescent="0.35">
      <c r="I32" s="361" t="s">
        <v>211</v>
      </c>
      <c r="J32" s="362">
        <f>I31*(J27/100)^2*(1/J28^2)*(J30^3/(1+J30))</f>
        <v>6.2136467317287206E-5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36328125" defaultRowHeight="12.5" x14ac:dyDescent="0.25"/>
  <cols>
    <col min="1" max="1" width="20.54296875" customWidth="1"/>
    <col min="7" max="7" width="14.26953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0.66622864651773983</v>
      </c>
      <c r="C5" s="38">
        <f t="shared" si="1"/>
        <v>0.33377135348226017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-2.1600120294830152</v>
      </c>
      <c r="G5" s="28">
        <f t="shared" si="4"/>
        <v>1.539026008957018</v>
      </c>
      <c r="H5" s="30"/>
      <c r="I5" s="30"/>
    </row>
    <row r="6" spans="1:9" x14ac:dyDescent="0.25">
      <c r="A6" s="37">
        <f>Statistik!B14</f>
        <v>31.5</v>
      </c>
      <c r="B6" s="254">
        <f>Statistik!F14</f>
        <v>0.47656592203241355</v>
      </c>
      <c r="C6" s="38">
        <f t="shared" si="1"/>
        <v>0.18966272448532628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-1.0388358330597738</v>
      </c>
      <c r="G6" s="28">
        <f t="shared" si="4"/>
        <v>0.25217262996782919</v>
      </c>
      <c r="I6" s="30"/>
    </row>
    <row r="7" spans="1:9" x14ac:dyDescent="0.25">
      <c r="A7" s="37">
        <f>Statistik!B15</f>
        <v>16</v>
      </c>
      <c r="B7" s="254">
        <f>Statistik!F15</f>
        <v>0.31376843334793403</v>
      </c>
      <c r="C7" s="38">
        <f t="shared" si="1"/>
        <v>0.16279748868447952</v>
      </c>
      <c r="D7" s="253">
        <f t="shared" si="0"/>
        <v>-4</v>
      </c>
      <c r="E7" s="252">
        <f t="shared" si="2"/>
        <v>-4.4886399617499588</v>
      </c>
      <c r="F7" s="29">
        <f t="shared" si="3"/>
        <v>-0.73073931338169151</v>
      </c>
      <c r="G7" s="28">
        <f t="shared" si="4"/>
        <v>4.4019225033964235E-3</v>
      </c>
      <c r="I7" s="30"/>
    </row>
    <row r="8" spans="1:9" x14ac:dyDescent="0.25">
      <c r="A8" s="37">
        <f>Statistik!B16</f>
        <v>8</v>
      </c>
      <c r="B8" s="254">
        <f>Statistik!F16</f>
        <v>0.21287779237844942</v>
      </c>
      <c r="C8" s="38">
        <f t="shared" si="1"/>
        <v>0.10089064096948461</v>
      </c>
      <c r="D8" s="253">
        <f t="shared" si="0"/>
        <v>-3</v>
      </c>
      <c r="E8" s="252">
        <f t="shared" si="2"/>
        <v>-3.5</v>
      </c>
      <c r="F8" s="29">
        <f t="shared" si="3"/>
        <v>-0.35311724339319611</v>
      </c>
      <c r="G8" s="28">
        <f t="shared" si="4"/>
        <v>6.853621248263897E-2</v>
      </c>
      <c r="I8" s="30"/>
    </row>
    <row r="9" spans="1:9" x14ac:dyDescent="0.25">
      <c r="A9" s="37">
        <f>Statistik!B17</f>
        <v>4</v>
      </c>
      <c r="B9" s="254">
        <f>Statistik!F17</f>
        <v>0.14308658198277122</v>
      </c>
      <c r="C9" s="38">
        <f t="shared" si="1"/>
        <v>6.9791210395678205E-2</v>
      </c>
      <c r="D9" s="253">
        <f t="shared" si="0"/>
        <v>-2</v>
      </c>
      <c r="E9" s="252">
        <f t="shared" si="2"/>
        <v>-2.5</v>
      </c>
      <c r="F9" s="29">
        <f t="shared" si="3"/>
        <v>-0.17447802598919551</v>
      </c>
      <c r="G9" s="28">
        <f t="shared" si="4"/>
        <v>0.23224557062295662</v>
      </c>
      <c r="I9" s="30"/>
    </row>
    <row r="10" spans="1:9" x14ac:dyDescent="0.25">
      <c r="A10" s="37">
        <f>Statistik!B18</f>
        <v>2</v>
      </c>
      <c r="B10" s="254">
        <f>Statistik!F18</f>
        <v>0.11008906409694846</v>
      </c>
      <c r="C10" s="38">
        <f t="shared" si="1"/>
        <v>3.2997517885822752E-2</v>
      </c>
      <c r="D10" s="253">
        <f t="shared" si="0"/>
        <v>-1</v>
      </c>
      <c r="E10" s="252">
        <f t="shared" si="2"/>
        <v>-1.5</v>
      </c>
      <c r="F10" s="29">
        <f t="shared" si="3"/>
        <v>-4.9496276828734129E-2</v>
      </c>
      <c r="G10" s="28">
        <f t="shared" si="4"/>
        <v>0.26319239573669151</v>
      </c>
      <c r="I10" s="30"/>
    </row>
    <row r="11" spans="1:9" x14ac:dyDescent="0.25">
      <c r="A11" s="37">
        <f>Statistik!B19</f>
        <v>1</v>
      </c>
      <c r="B11" s="254">
        <f>Statistik!F19</f>
        <v>9.7094466345451894E-2</v>
      </c>
      <c r="C11" s="38">
        <f t="shared" si="1"/>
        <v>1.299459775149657E-2</v>
      </c>
      <c r="D11" s="253">
        <f t="shared" si="0"/>
        <v>0</v>
      </c>
      <c r="E11" s="252">
        <f t="shared" si="2"/>
        <v>-0.5</v>
      </c>
      <c r="F11" s="29">
        <f t="shared" si="3"/>
        <v>-6.497298875748285E-3</v>
      </c>
      <c r="G11" s="28">
        <f t="shared" si="4"/>
        <v>0.19003994522853199</v>
      </c>
      <c r="I11" s="30"/>
    </row>
    <row r="12" spans="1:9" x14ac:dyDescent="0.25">
      <c r="A12" s="37">
        <f>Statistik!B20</f>
        <v>0.5</v>
      </c>
      <c r="B12" s="254">
        <f>Statistik!F20</f>
        <v>9.2422251423565485E-2</v>
      </c>
      <c r="C12" s="38">
        <f t="shared" si="1"/>
        <v>4.6722149218864084E-3</v>
      </c>
      <c r="D12" s="253">
        <f t="shared" si="0"/>
        <v>1</v>
      </c>
      <c r="E12" s="252">
        <f t="shared" si="2"/>
        <v>0.5</v>
      </c>
      <c r="F12" s="29">
        <f t="shared" si="3"/>
        <v>2.3361074609432042E-3</v>
      </c>
      <c r="G12" s="28">
        <f t="shared" si="4"/>
        <v>0.10873618805831937</v>
      </c>
      <c r="I12" s="30"/>
    </row>
    <row r="13" spans="1:9" x14ac:dyDescent="0.25">
      <c r="A13" s="37">
        <f>Statistik!B21</f>
        <v>0.25</v>
      </c>
      <c r="B13" s="254">
        <f>Statistik!F21</f>
        <v>3.7815739524018108E-2</v>
      </c>
      <c r="C13" s="38">
        <f t="shared" si="1"/>
        <v>5.4606511899547377E-2</v>
      </c>
      <c r="D13" s="253">
        <f t="shared" si="0"/>
        <v>2</v>
      </c>
      <c r="E13" s="252">
        <f t="shared" si="2"/>
        <v>1.5</v>
      </c>
      <c r="F13" s="29">
        <f t="shared" si="3"/>
        <v>8.1909767849321066E-2</v>
      </c>
      <c r="G13" s="28">
        <f t="shared" si="4"/>
        <v>1.8523265936457818</v>
      </c>
    </row>
    <row r="14" spans="1:9" x14ac:dyDescent="0.25">
      <c r="A14" s="37">
        <f>Statistik!B22</f>
        <v>0.125</v>
      </c>
      <c r="B14" s="254">
        <f>Statistik!F22</f>
        <v>8.030369396992261E-3</v>
      </c>
      <c r="C14" s="38">
        <f t="shared" si="1"/>
        <v>2.9785370127025847E-2</v>
      </c>
      <c r="D14" s="253">
        <f t="shared" si="0"/>
        <v>3</v>
      </c>
      <c r="E14" s="252">
        <f t="shared" si="2"/>
        <v>2.5</v>
      </c>
      <c r="F14" s="29">
        <f t="shared" si="3"/>
        <v>7.4463425317564613E-2</v>
      </c>
      <c r="G14" s="28">
        <f t="shared" si="4"/>
        <v>1.3870974617231191</v>
      </c>
    </row>
    <row r="15" spans="1:9" x14ac:dyDescent="0.25">
      <c r="A15" s="37">
        <f>Statistik!B23</f>
        <v>6.3E-2</v>
      </c>
      <c r="B15" s="254">
        <f>Statistik!F23</f>
        <v>2.1901007446342531E-3</v>
      </c>
      <c r="C15" s="38">
        <f t="shared" si="1"/>
        <v>5.8402686523580079E-3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2.0407371473681327E-2</v>
      </c>
      <c r="G15" s="28">
        <f t="shared" si="4"/>
        <v>0.35700542463689827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2.1901007446342531E-3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9.855554462809224E-3</v>
      </c>
      <c r="G16" s="28">
        <f t="shared" si="4"/>
        <v>0.17053742311603554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-4.3242037944470342</v>
      </c>
      <c r="G19" s="3"/>
    </row>
    <row r="20" spans="1:8" x14ac:dyDescent="0.25">
      <c r="G20" s="33">
        <f>SUM(G3:G18)</f>
        <v>6.4253177766792176</v>
      </c>
    </row>
    <row r="21" spans="1:8" ht="18.5" thickBot="1" x14ac:dyDescent="0.45">
      <c r="C21" s="41" t="s">
        <v>75</v>
      </c>
      <c r="F21" s="42"/>
      <c r="G21" s="40">
        <f>SQRT(G20)</f>
        <v>2.5348210541730984</v>
      </c>
      <c r="H21" s="250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17968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1796875" style="45" bestFit="1" customWidth="1"/>
    <col min="5" max="20" width="8.81640625" style="45" customWidth="1"/>
    <col min="21" max="21" width="4.1796875" style="45" customWidth="1"/>
    <col min="22" max="22" width="4.36328125" style="45" customWidth="1"/>
    <col min="23" max="23" width="3" style="45" customWidth="1"/>
    <col min="24" max="34" width="2.7265625" style="45" bestFit="1" customWidth="1"/>
    <col min="35" max="124" width="4.36328125" style="45" customWidth="1"/>
    <col min="125" max="16384" width="9.17968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14.308658198277119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0.14510738043488791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0.33377135348226017</v>
      </c>
      <c r="G20" s="87">
        <f>Statistik!E13</f>
        <v>0.18966272448532631</v>
      </c>
      <c r="H20" s="87">
        <f>Statistik!E14</f>
        <v>0.16279748868447949</v>
      </c>
      <c r="I20" s="87">
        <f>Statistik!E15</f>
        <v>0.10089064096948459</v>
      </c>
      <c r="J20" s="87">
        <f>Statistik!E16</f>
        <v>6.9791210395678205E-2</v>
      </c>
      <c r="K20" s="87">
        <f>Statistik!E17</f>
        <v>3.2997517885822746E-2</v>
      </c>
      <c r="L20" s="87">
        <f>Statistik!E18</f>
        <v>1.2994597751496568E-2</v>
      </c>
      <c r="M20" s="87">
        <f>Statistik!E19</f>
        <v>4.6722149218864067E-3</v>
      </c>
      <c r="N20" s="87">
        <f>Statistik!E20</f>
        <v>5.4606511899547377E-2</v>
      </c>
      <c r="O20" s="87">
        <f>Statistik!E21</f>
        <v>2.9785370127025843E-2</v>
      </c>
      <c r="P20" s="87">
        <f>Statistik!E22</f>
        <v>5.8402686523580088E-3</v>
      </c>
      <c r="Q20" s="87">
        <f>Statistik!E23</f>
        <v>2.1901007446342531E-3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7265625" defaultRowHeight="10" x14ac:dyDescent="0.2"/>
  <cols>
    <col min="1" max="1" width="1.36328125" style="50" customWidth="1"/>
    <col min="2" max="2" width="12.54296875" style="50" customWidth="1"/>
    <col min="3" max="3" width="5" style="50" customWidth="1"/>
    <col min="4" max="4" width="4.54296875" style="50" customWidth="1"/>
    <col min="5" max="6" width="3.7265625" style="64" customWidth="1"/>
    <col min="7" max="7" width="6.1796875" style="64" customWidth="1"/>
    <col min="8" max="8" width="3.81640625" style="64" customWidth="1"/>
    <col min="9" max="9" width="4.1796875" style="64" customWidth="1"/>
    <col min="10" max="33" width="3.7265625" style="64" customWidth="1"/>
    <col min="34" max="34" width="3.7265625" style="50" customWidth="1"/>
    <col min="35" max="124" width="4.36328125" style="50" customWidth="1"/>
    <col min="125" max="132" width="3.7265625" style="50" customWidth="1"/>
    <col min="133" max="133" width="9.1796875" style="50" customWidth="1"/>
    <col min="134" max="148" width="3.7265625" style="50" customWidth="1"/>
    <col min="149" max="149" width="9.1796875" style="50" customWidth="1"/>
    <col min="150" max="164" width="3.7265625" style="50" customWidth="1"/>
    <col min="165" max="165" width="9.1796875" style="50" customWidth="1"/>
    <col min="166" max="180" width="3.7265625" style="50" customWidth="1"/>
    <col min="181" max="181" width="9.1796875" style="50" customWidth="1"/>
    <col min="182" max="196" width="3.7265625" style="50" customWidth="1"/>
    <col min="197" max="197" width="9.1796875" style="50" customWidth="1"/>
    <col min="198" max="212" width="3.7265625" style="50" customWidth="1"/>
    <col min="213" max="213" width="9.1796875" style="50" customWidth="1"/>
    <col min="214" max="228" width="3.7265625" style="50" customWidth="1"/>
    <col min="229" max="229" width="9.1796875" style="50" customWidth="1"/>
    <col min="230" max="244" width="3.7265625" style="50" customWidth="1"/>
    <col min="245" max="245" width="9.1796875" style="50" customWidth="1"/>
    <col min="246" max="16384" width="3.72656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0.33377135348226017</v>
      </c>
      <c r="G15" s="124">
        <f>'Eintrag_Yu&amp;Stand'!G20</f>
        <v>0.18966272448532631</v>
      </c>
      <c r="H15" s="124">
        <f>'Eintrag_Yu&amp;Stand'!H20</f>
        <v>0.16279748868447949</v>
      </c>
      <c r="I15" s="124">
        <f>'Eintrag_Yu&amp;Stand'!I20</f>
        <v>0.10089064096948459</v>
      </c>
      <c r="J15" s="124">
        <f>'Eintrag_Yu&amp;Stand'!J20</f>
        <v>6.9791210395678205E-2</v>
      </c>
      <c r="K15" s="125">
        <f>'Eintrag_Yu&amp;Stand'!K20</f>
        <v>3.2997517885822746E-2</v>
      </c>
      <c r="L15" s="124">
        <f>'Eintrag_Yu&amp;Stand'!L20</f>
        <v>1.2994597751496568E-2</v>
      </c>
      <c r="M15" s="124">
        <f>'Eintrag_Yu&amp;Stand'!M20</f>
        <v>4.6722149218864067E-3</v>
      </c>
      <c r="N15" s="124">
        <f>'Eintrag_Yu&amp;Stand'!N20</f>
        <v>5.4606511899547377E-2</v>
      </c>
      <c r="O15" s="124">
        <f>'Eintrag_Yu&amp;Stand'!O20</f>
        <v>2.9785370127025843E-2</v>
      </c>
      <c r="P15" s="124">
        <f>'Eintrag_Yu&amp;Stand'!P20</f>
        <v>5.8402686523580088E-3</v>
      </c>
      <c r="Q15" s="124">
        <f>'Eintrag_Yu&amp;Stand'!Q20</f>
        <v>2.1901007446342531E-3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-2.3921387089642056E-2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-5.3445468611016206E-2</v>
      </c>
      <c r="G295" s="178">
        <f t="shared" si="153"/>
        <v>-1.1931296599470785E-2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-4.1949365126510034E-2</v>
      </c>
      <c r="G296" s="178">
        <f t="shared" si="156"/>
        <v>-1.8730739960625679E-2</v>
      </c>
      <c r="H296" s="178">
        <f t="shared" si="156"/>
        <v>-6.0696026533749378E-3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-3.1108319569496719E-2</v>
      </c>
      <c r="G297" s="178">
        <f t="shared" si="156"/>
        <v>-1.6512481960632076E-2</v>
      </c>
      <c r="H297" s="178">
        <f t="shared" si="156"/>
        <v>-1.1121682689026816E-2</v>
      </c>
      <c r="I297" s="178">
        <f t="shared" si="156"/>
        <v>-2.7208811222237195E-3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-1.5007805040144472E-2</v>
      </c>
      <c r="G298" s="179">
        <f t="shared" si="156"/>
        <v>-8.3611031251678673E-3</v>
      </c>
      <c r="H298" s="179">
        <f t="shared" si="156"/>
        <v>-6.7012931241922117E-3</v>
      </c>
      <c r="I298" s="179">
        <f t="shared" si="156"/>
        <v>-3.2904620908439522E-3</v>
      </c>
      <c r="J298" s="179">
        <f t="shared" si="156"/>
        <v>-8.898974437374249E-4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-5.9463353312742785E-3</v>
      </c>
      <c r="G299" s="179">
        <f t="shared" si="156"/>
        <v>-3.3587913771804547E-3</v>
      </c>
      <c r="H299" s="179">
        <f t="shared" si="156"/>
        <v>-2.8262518772985122E-3</v>
      </c>
      <c r="I299" s="179">
        <f t="shared" si="156"/>
        <v>-1.6398801841696086E-3</v>
      </c>
      <c r="J299" s="179">
        <f t="shared" si="156"/>
        <v>-8.9637205453609254E-4</v>
      </c>
      <c r="K299" s="179">
        <f t="shared" si="156"/>
        <v>-1.6569220186742845E-4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-2.1422863071994388E-3</v>
      </c>
      <c r="G300" s="179">
        <f t="shared" si="160"/>
        <v>-1.2149502540877795E-3</v>
      </c>
      <c r="H300" s="179">
        <f t="shared" si="160"/>
        <v>-1.0365940640406071E-3</v>
      </c>
      <c r="I300" s="179">
        <f t="shared" si="160"/>
        <v>-6.3024566861497001E-4</v>
      </c>
      <c r="J300" s="179">
        <f t="shared" si="160"/>
        <v>-4.0787016532070982E-4</v>
      </c>
      <c r="K300" s="179">
        <f t="shared" si="160"/>
        <v>-1.5238029943126841E-4</v>
      </c>
      <c r="L300" s="179">
        <f t="shared" si="160"/>
        <v>-2.3460842742290756E-5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-2.5056204235073279E-2</v>
      </c>
      <c r="G301" s="179">
        <f t="shared" si="160"/>
        <v>-1.4227798268925066E-2</v>
      </c>
      <c r="H301" s="179">
        <f t="shared" si="160"/>
        <v>-1.218837580487743E-2</v>
      </c>
      <c r="I301" s="179">
        <f t="shared" si="160"/>
        <v>-7.509879683431365E-3</v>
      </c>
      <c r="J301" s="179">
        <f t="shared" si="160"/>
        <v>-5.0954359022085489E-3</v>
      </c>
      <c r="K301" s="179">
        <f t="shared" si="160"/>
        <v>-2.2538453094644141E-3</v>
      </c>
      <c r="L301" s="179">
        <f t="shared" si="160"/>
        <v>-7.0134549873744471E-4</v>
      </c>
      <c r="M301" s="179">
        <f t="shared" si="160"/>
        <v>-9.8588260512547676E-5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-1.3671052302899176E-2</v>
      </c>
      <c r="G302" s="179">
        <f t="shared" si="160"/>
        <v>-7.7662069772718272E-3</v>
      </c>
      <c r="H302" s="179">
        <f t="shared" si="160"/>
        <v>-6.6613458197990558E-3</v>
      </c>
      <c r="I302" s="179">
        <f t="shared" si="160"/>
        <v>-4.1203964493078315E-3</v>
      </c>
      <c r="J302" s="179">
        <f t="shared" si="160"/>
        <v>-2.8336185938799044E-3</v>
      </c>
      <c r="K302" s="179">
        <f t="shared" si="160"/>
        <v>-1.3140759002272331E-3</v>
      </c>
      <c r="L302" s="179">
        <f t="shared" si="160"/>
        <v>-4.8413250010217096E-4</v>
      </c>
      <c r="M302" s="179">
        <f t="shared" si="160"/>
        <v>-1.3754681895565823E-4</v>
      </c>
      <c r="N302" s="179">
        <f t="shared" si="160"/>
        <v>-6.2850016076749149E-4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-2.6809472023617393E-3</v>
      </c>
      <c r="G303" s="179">
        <f t="shared" si="160"/>
        <v>-1.523230509810976E-3</v>
      </c>
      <c r="H303" s="179">
        <f t="shared" si="160"/>
        <v>-1.3070870171109133E-3</v>
      </c>
      <c r="I303" s="179">
        <f t="shared" si="160"/>
        <v>-8.0947965631387618E-4</v>
      </c>
      <c r="J303" s="179">
        <f t="shared" si="160"/>
        <v>-5.5888014039588653E-4</v>
      </c>
      <c r="K303" s="179">
        <f t="shared" si="160"/>
        <v>-2.6269497178474789E-4</v>
      </c>
      <c r="L303" s="179">
        <f t="shared" si="160"/>
        <v>-1.0146864056934214E-4</v>
      </c>
      <c r="M303" s="179">
        <f t="shared" si="160"/>
        <v>-3.4131394587507101E-5</v>
      </c>
      <c r="N303" s="179">
        <f t="shared" si="160"/>
        <v>-3.1521146010671675E-4</v>
      </c>
      <c r="O303" s="179">
        <f t="shared" si="160"/>
        <v>-6.7219268531282505E-5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-1.0054157216715385E-3</v>
      </c>
      <c r="G304" s="179">
        <f t="shared" si="164"/>
        <v>-5.7128451703869726E-4</v>
      </c>
      <c r="H304" s="179">
        <f t="shared" si="164"/>
        <v>-4.9029975675893495E-4</v>
      </c>
      <c r="I304" s="179">
        <f t="shared" si="164"/>
        <v>-3.0376733116123692E-4</v>
      </c>
      <c r="J304" s="179">
        <f t="shared" si="164"/>
        <v>-2.0998174673763736E-4</v>
      </c>
      <c r="K304" s="179">
        <f t="shared" si="164"/>
        <v>-9.9086545483110822E-5</v>
      </c>
      <c r="L304" s="179">
        <f t="shared" si="164"/>
        <v>-3.8789538201806442E-5</v>
      </c>
      <c r="M304" s="179">
        <f t="shared" si="164"/>
        <v>-1.3675850009242175E-5</v>
      </c>
      <c r="N304" s="179">
        <f t="shared" si="164"/>
        <v>-1.4938938601726586E-4</v>
      </c>
      <c r="O304" s="179">
        <f t="shared" si="164"/>
        <v>-6.41624918885121E-5</v>
      </c>
      <c r="P304" s="179">
        <f t="shared" si="164"/>
        <v>-4.8333943715319191E-6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-5.7501835261925319E-4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-4.0715675830405567E-3</v>
      </c>
      <c r="G422" s="179">
        <f t="shared" si="255"/>
        <v>-5.475191089835708E-5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-5.4133592366061309E-3</v>
      </c>
      <c r="G423" s="179">
        <f t="shared" si="258"/>
        <v>-7.3756553867865998E-4</v>
      </c>
      <c r="H423" s="179">
        <f t="shared" si="258"/>
        <v>-6.1213100548216778E-5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-4.8664859036658768E-3</v>
      </c>
      <c r="G424" s="179">
        <f t="shared" si="258"/>
        <v>-1.0982496056887987E-3</v>
      </c>
      <c r="H424" s="179">
        <f t="shared" si="258"/>
        <v>-4.5883024260085691E-4</v>
      </c>
      <c r="I424" s="179">
        <f t="shared" si="258"/>
        <v>-1.4453831485765344E-5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-2.7338799763018022E-3</v>
      </c>
      <c r="G425" s="179">
        <f t="shared" si="258"/>
        <v>-7.7657216894611969E-4</v>
      </c>
      <c r="H425" s="179">
        <f t="shared" si="258"/>
        <v>-4.8262067053602098E-4</v>
      </c>
      <c r="I425" s="179">
        <f t="shared" si="258"/>
        <v>-9.9993314835823146E-5</v>
      </c>
      <c r="J425" s="179">
        <f t="shared" si="258"/>
        <v>-5.5928647383006747E-6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-1.1640700008862016E-3</v>
      </c>
      <c r="G426" s="179">
        <f t="shared" si="258"/>
        <v>-3.5943770716076706E-4</v>
      </c>
      <c r="H426" s="179">
        <f t="shared" si="258"/>
        <v>-2.5100174728134156E-4</v>
      </c>
      <c r="I426" s="179">
        <f t="shared" si="258"/>
        <v>-8.0176635353503573E-5</v>
      </c>
      <c r="J426" s="179">
        <f t="shared" si="258"/>
        <v>-2.2787623265249372E-5</v>
      </c>
      <c r="K426" s="179">
        <f t="shared" si="258"/>
        <v>-5.661303692144857E-7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-4.3151612025166448E-4</v>
      </c>
      <c r="G427" s="179">
        <f t="shared" si="262"/>
        <v>-1.3716929838477406E-4</v>
      </c>
      <c r="H427" s="179">
        <f t="shared" si="262"/>
        <v>-9.9287004811092076E-5</v>
      </c>
      <c r="I427" s="179">
        <f t="shared" si="262"/>
        <v>-3.5979820631667277E-5</v>
      </c>
      <c r="J427" s="179">
        <f t="shared" si="262"/>
        <v>-1.4773929263246726E-5</v>
      </c>
      <c r="K427" s="179">
        <f t="shared" si="262"/>
        <v>-1.9319312777205853E-6</v>
      </c>
      <c r="L427" s="179">
        <f t="shared" si="262"/>
        <v>-3.335126262667858E-8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-4.2864742165155617E-3</v>
      </c>
      <c r="G428" s="179">
        <f t="shared" si="262"/>
        <v>-1.1761264172742733E-3</v>
      </c>
      <c r="H428" s="179">
        <f t="shared" si="262"/>
        <v>-8.0479607662011182E-4</v>
      </c>
      <c r="I428" s="179">
        <f t="shared" si="262"/>
        <v>-2.1060289369218883E-4</v>
      </c>
      <c r="J428" s="179">
        <f t="shared" si="262"/>
        <v>-4.5906944929023242E-5</v>
      </c>
      <c r="K428" s="179">
        <f t="shared" si="262"/>
        <v>2.7091000132938208E-5</v>
      </c>
      <c r="L428" s="179">
        <f t="shared" si="262"/>
        <v>1.3062851662577199E-5</v>
      </c>
      <c r="M428" s="179">
        <f t="shared" si="262"/>
        <v>8.4090149813782835E-7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-2.5481169474702169E-3</v>
      </c>
      <c r="G429" s="179">
        <f t="shared" si="262"/>
        <v>-7.6089383986615146E-4</v>
      </c>
      <c r="H429" s="179">
        <f t="shared" si="262"/>
        <v>-5.4231913805975231E-4</v>
      </c>
      <c r="I429" s="179">
        <f t="shared" si="262"/>
        <v>-1.7882690828783688E-4</v>
      </c>
      <c r="J429" s="179">
        <f t="shared" si="262"/>
        <v>-6.8685339491657521E-5</v>
      </c>
      <c r="K429" s="179">
        <f t="shared" si="262"/>
        <v>-2.5044181414449406E-6</v>
      </c>
      <c r="L429" s="179">
        <f t="shared" si="262"/>
        <v>4.5216953267045066E-6</v>
      </c>
      <c r="M429" s="179">
        <f t="shared" si="262"/>
        <v>1.5461090382414911E-6</v>
      </c>
      <c r="N429" s="179">
        <f t="shared" si="262"/>
        <v>-2.6646988263358819E-6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-5.3919754280503274E-4</v>
      </c>
      <c r="G430" s="179">
        <f t="shared" si="262"/>
        <v>-1.7168402159880062E-4</v>
      </c>
      <c r="H430" s="179">
        <f t="shared" si="262"/>
        <v>-1.2572277356123318E-4</v>
      </c>
      <c r="I430" s="179">
        <f t="shared" si="262"/>
        <v>-4.7095452651259684E-5</v>
      </c>
      <c r="J430" s="179">
        <f t="shared" si="262"/>
        <v>-2.1815124234771745E-5</v>
      </c>
      <c r="K430" s="179">
        <f t="shared" si="262"/>
        <v>-4.3225178662215405E-6</v>
      </c>
      <c r="L430" s="179">
        <f t="shared" si="262"/>
        <v>-4.3071662150558386E-7</v>
      </c>
      <c r="M430" s="179">
        <f t="shared" si="262"/>
        <v>2.2176001295752826E-8</v>
      </c>
      <c r="N430" s="179">
        <f t="shared" si="262"/>
        <v>-6.8803350369419053E-6</v>
      </c>
      <c r="O430" s="179">
        <f t="shared" si="262"/>
        <v>-2.749358965203427E-7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-2.0448770422965999E-4</v>
      </c>
      <c r="G431" s="179">
        <f t="shared" si="264"/>
        <v>-6.5685176154896461E-5</v>
      </c>
      <c r="H431" s="179">
        <f t="shared" si="264"/>
        <v>-4.8282644540370935E-5</v>
      </c>
      <c r="I431" s="179">
        <f t="shared" si="264"/>
        <v>-1.8373528318957672E-5</v>
      </c>
      <c r="J431" s="179">
        <f t="shared" si="264"/>
        <v>-8.6885195801356729E-6</v>
      </c>
      <c r="K431" s="179">
        <f t="shared" si="264"/>
        <v>-1.8631179770238246E-6</v>
      </c>
      <c r="L431" s="179">
        <f t="shared" si="264"/>
        <v>-2.5389821166138946E-7</v>
      </c>
      <c r="M431" s="179">
        <f t="shared" si="264"/>
        <v>-2.0132300391567821E-8</v>
      </c>
      <c r="N431" s="179">
        <f t="shared" si="264"/>
        <v>-4.3501451715679565E-6</v>
      </c>
      <c r="O431" s="179">
        <f t="shared" si="264"/>
        <v>-7.8892712826183813E-7</v>
      </c>
      <c r="P431" s="179">
        <f t="shared" si="264"/>
        <v>-2.942865647002987E-9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1.5753474409144352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1.4624910629873233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1.3924195916034021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1.3428754906509177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1.3655136295043011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1.3873938289464267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1.4204052331634864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1.3085886666633497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1.3559176280250633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1.4517915560523063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1.492412739158157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1.5037979969578208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1.5516860240748658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9.5728614721301633E-2</v>
      </c>
      <c r="G552" s="175">
        <f t="shared" si="358"/>
        <v>5.8190810839574746E-2</v>
      </c>
      <c r="H552" s="175">
        <f t="shared" si="358"/>
        <v>1.7796019638710213E-2</v>
      </c>
      <c r="I552" s="175">
        <f t="shared" si="358"/>
        <v>4.9135636713343389E-3</v>
      </c>
      <c r="J552" s="175">
        <f t="shared" si="358"/>
        <v>1.2573726674116957E-3</v>
      </c>
      <c r="K552" s="175">
        <f t="shared" si="358"/>
        <v>3.2030589643546568E-4</v>
      </c>
      <c r="L552" s="175">
        <f t="shared" si="358"/>
        <v>7.582921711952762E-5</v>
      </c>
      <c r="M552" s="175">
        <f t="shared" si="358"/>
        <v>1.9415657792778041E-5</v>
      </c>
      <c r="N552" s="175">
        <f t="shared" si="358"/>
        <v>5.0842384547773225E-6</v>
      </c>
      <c r="O552" s="175">
        <f t="shared" si="358"/>
        <v>1.2954440071841352E-6</v>
      </c>
      <c r="P552" s="175">
        <f t="shared" si="358"/>
        <v>3.2556947531299543E-7</v>
      </c>
      <c r="Q552" s="175">
        <f t="shared" si="358"/>
        <v>8.4524547769917528E-8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0.12004711900696415</v>
      </c>
      <c r="F553" s="179">
        <f t="shared" si="358"/>
        <v>0</v>
      </c>
      <c r="G553" s="179">
        <f t="shared" si="358"/>
        <v>8.2921278952860153E-2</v>
      </c>
      <c r="H553" s="179">
        <f t="shared" si="358"/>
        <v>5.4934188607831717E-2</v>
      </c>
      <c r="I553" s="179">
        <f t="shared" si="358"/>
        <v>1.8601479322577611E-2</v>
      </c>
      <c r="J553" s="179">
        <f t="shared" si="358"/>
        <v>4.970489939617938E-3</v>
      </c>
      <c r="K553" s="179">
        <f t="shared" si="358"/>
        <v>1.2778996675188268E-3</v>
      </c>
      <c r="L553" s="179">
        <f t="shared" si="358"/>
        <v>3.0306561576960966E-4</v>
      </c>
      <c r="M553" s="179">
        <f t="shared" si="358"/>
        <v>7.7648695121374265E-5</v>
      </c>
      <c r="N553" s="179">
        <f t="shared" si="358"/>
        <v>2.0336215374752202E-5</v>
      </c>
      <c r="O553" s="179">
        <f t="shared" si="358"/>
        <v>5.1817323026346178E-6</v>
      </c>
      <c r="P553" s="179">
        <f t="shared" si="358"/>
        <v>1.3022752077074844E-6</v>
      </c>
      <c r="Q553" s="179">
        <f t="shared" si="358"/>
        <v>3.3809802546986381E-7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0.4791191719516415</v>
      </c>
      <c r="F554" s="179">
        <f t="shared" si="358"/>
        <v>0.10127314306378019</v>
      </c>
      <c r="G554" s="179">
        <f t="shared" si="358"/>
        <v>0</v>
      </c>
      <c r="H554" s="179">
        <f t="shared" si="358"/>
        <v>7.4284160032616606E-2</v>
      </c>
      <c r="I554" s="179">
        <f t="shared" si="358"/>
        <v>5.7033957350286144E-2</v>
      </c>
      <c r="J554" s="179">
        <f t="shared" si="358"/>
        <v>1.8590864221654568E-2</v>
      </c>
      <c r="K554" s="179">
        <f t="shared" si="358"/>
        <v>4.9769498741676381E-3</v>
      </c>
      <c r="L554" s="179">
        <f t="shared" si="358"/>
        <v>1.1891161591635882E-3</v>
      </c>
      <c r="M554" s="179">
        <f t="shared" si="358"/>
        <v>3.0546631851910915E-4</v>
      </c>
      <c r="N554" s="179">
        <f t="shared" si="358"/>
        <v>8.0047331789032718E-5</v>
      </c>
      <c r="O554" s="179">
        <f t="shared" si="358"/>
        <v>2.0398559437745322E-5</v>
      </c>
      <c r="P554" s="179">
        <f t="shared" si="358"/>
        <v>5.126703207137431E-6</v>
      </c>
      <c r="Q554" s="179">
        <f t="shared" si="358"/>
        <v>1.3310081901310759E-6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0.74602537283122039</v>
      </c>
      <c r="F555" s="179">
        <f t="shared" si="358"/>
        <v>0.451266195050124</v>
      </c>
      <c r="G555" s="179">
        <f t="shared" si="358"/>
        <v>9.3783947513760194E-2</v>
      </c>
      <c r="H555" s="179">
        <f t="shared" si="358"/>
        <v>0</v>
      </c>
      <c r="I555" s="179">
        <f t="shared" si="358"/>
        <v>7.7550949876341702E-2</v>
      </c>
      <c r="J555" s="179">
        <f t="shared" si="358"/>
        <v>5.8473602675682732E-2</v>
      </c>
      <c r="K555" s="179">
        <f t="shared" si="358"/>
        <v>1.897453579014444E-2</v>
      </c>
      <c r="L555" s="179">
        <f t="shared" si="358"/>
        <v>4.6893348764958437E-3</v>
      </c>
      <c r="M555" s="179">
        <f t="shared" si="358"/>
        <v>1.218261558953631E-3</v>
      </c>
      <c r="N555" s="179">
        <f t="shared" si="358"/>
        <v>3.2000227067825228E-4</v>
      </c>
      <c r="O555" s="179">
        <f t="shared" si="358"/>
        <v>8.1583278934323103E-5</v>
      </c>
      <c r="P555" s="179">
        <f t="shared" si="358"/>
        <v>2.0506141340410079E-5</v>
      </c>
      <c r="Q555" s="179">
        <f t="shared" si="358"/>
        <v>5.3239915858488969E-6</v>
      </c>
      <c r="R555" s="179">
        <f t="shared" si="358"/>
        <v>1.3090481925504638E-6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0.87773349867091099</v>
      </c>
      <c r="F556" s="179">
        <f t="shared" si="358"/>
        <v>0.7249913188500009</v>
      </c>
      <c r="G556" s="179">
        <f t="shared" si="358"/>
        <v>0.4262370938837432</v>
      </c>
      <c r="H556" s="179">
        <f t="shared" si="358"/>
        <v>8.0171433850025814E-2</v>
      </c>
      <c r="I556" s="179">
        <f t="shared" si="358"/>
        <v>0</v>
      </c>
      <c r="J556" s="179">
        <f t="shared" si="358"/>
        <v>8.2472393525304569E-2</v>
      </c>
      <c r="K556" s="179">
        <f t="shared" si="358"/>
        <v>5.9254306939343165E-2</v>
      </c>
      <c r="L556" s="179">
        <f t="shared" si="358"/>
        <v>1.711696775760645E-2</v>
      </c>
      <c r="M556" s="179">
        <f t="shared" si="358"/>
        <v>4.6657735258043122E-3</v>
      </c>
      <c r="N556" s="179">
        <f t="shared" si="358"/>
        <v>1.2374660541780002E-3</v>
      </c>
      <c r="O556" s="179">
        <f t="shared" si="358"/>
        <v>3.1604975855515076E-4</v>
      </c>
      <c r="P556" s="179">
        <f t="shared" si="358"/>
        <v>7.9471273806865498E-5</v>
      </c>
      <c r="Q556" s="179">
        <f t="shared" si="358"/>
        <v>2.0635052524559356E-5</v>
      </c>
      <c r="R556" s="179">
        <f t="shared" si="358"/>
        <v>5.0738052538647824E-6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0.94127384261410652</v>
      </c>
      <c r="F557" s="179">
        <f t="shared" si="358"/>
        <v>0.87007070258076091</v>
      </c>
      <c r="G557" s="179">
        <f t="shared" si="358"/>
        <v>0.71467143525364096</v>
      </c>
      <c r="H557" s="179">
        <f t="shared" si="358"/>
        <v>0.40878652810658228</v>
      </c>
      <c r="I557" s="179">
        <f t="shared" si="358"/>
        <v>8.9403754121280418E-2</v>
      </c>
      <c r="J557" s="179">
        <f t="shared" si="358"/>
        <v>0</v>
      </c>
      <c r="K557" s="179">
        <f t="shared" si="358"/>
        <v>8.8381905687042531E-2</v>
      </c>
      <c r="L557" s="179">
        <f t="shared" si="358"/>
        <v>5.1963319319680831E-2</v>
      </c>
      <c r="M557" s="179">
        <f t="shared" si="358"/>
        <v>1.769105221549434E-2</v>
      </c>
      <c r="N557" s="179">
        <f t="shared" si="358"/>
        <v>4.9013691860050924E-3</v>
      </c>
      <c r="O557" s="179">
        <f t="shared" si="358"/>
        <v>1.2614569317106431E-3</v>
      </c>
      <c r="P557" s="179">
        <f t="shared" si="358"/>
        <v>3.1772033653134995E-4</v>
      </c>
      <c r="Q557" s="179">
        <f t="shared" si="358"/>
        <v>8.2530210623192523E-5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0.97131822398429835</v>
      </c>
      <c r="F558" s="179">
        <f t="shared" si="358"/>
        <v>0.9378145915532049</v>
      </c>
      <c r="G558" s="179">
        <f t="shared" si="358"/>
        <v>0.8655371417968335</v>
      </c>
      <c r="H558" s="179">
        <f t="shared" si="358"/>
        <v>0.70401029411281202</v>
      </c>
      <c r="I558" s="179">
        <f t="shared" si="358"/>
        <v>0.42515036735345091</v>
      </c>
      <c r="J558" s="179">
        <f t="shared" si="358"/>
        <v>9.2978028038892199E-2</v>
      </c>
      <c r="K558" s="179">
        <f t="shared" si="358"/>
        <v>0</v>
      </c>
      <c r="L558" s="179">
        <f t="shared" si="358"/>
        <v>6.7794841375748635E-2</v>
      </c>
      <c r="M558" s="179">
        <f t="shared" si="358"/>
        <v>5.5248415498860372E-2</v>
      </c>
      <c r="N558" s="179">
        <f t="shared" si="358"/>
        <v>1.8767541639193461E-2</v>
      </c>
      <c r="O558" s="179">
        <f t="shared" si="358"/>
        <v>4.9997432805857006E-3</v>
      </c>
      <c r="P558" s="179">
        <f t="shared" si="358"/>
        <v>1.2681743480178753E-3</v>
      </c>
      <c r="Q558" s="179">
        <f t="shared" si="358"/>
        <v>3.2995866645745876E-4</v>
      </c>
      <c r="R558" s="179">
        <f t="shared" si="358"/>
        <v>8.1169510491773712E-5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0.98583880049349459</v>
      </c>
      <c r="F559" s="179">
        <f t="shared" si="358"/>
        <v>0.96970541410143918</v>
      </c>
      <c r="G559" s="179">
        <f t="shared" si="358"/>
        <v>0.93587084484210337</v>
      </c>
      <c r="H559" s="179">
        <f t="shared" si="358"/>
        <v>0.86089756154549535</v>
      </c>
      <c r="I559" s="179">
        <f t="shared" si="358"/>
        <v>0.71398364162951433</v>
      </c>
      <c r="J559" s="179">
        <f t="shared" si="358"/>
        <v>0.43263432682055947</v>
      </c>
      <c r="K559" s="179">
        <f t="shared" si="358"/>
        <v>9.8175025694685752E-2</v>
      </c>
      <c r="L559" s="179">
        <f t="shared" si="358"/>
        <v>0</v>
      </c>
      <c r="M559" s="179">
        <f t="shared" si="358"/>
        <v>7.6710006528712488E-2</v>
      </c>
      <c r="N559" s="179">
        <f t="shared" si="358"/>
        <v>6.1055454866890228E-2</v>
      </c>
      <c r="O559" s="179">
        <f t="shared" si="358"/>
        <v>1.9200988659288768E-2</v>
      </c>
      <c r="P559" s="179">
        <f t="shared" si="358"/>
        <v>5.0272049246185002E-3</v>
      </c>
      <c r="Q559" s="179">
        <f t="shared" si="358"/>
        <v>1.3171706343144793E-3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0.99296545045913931</v>
      </c>
      <c r="F560" s="179">
        <f t="shared" si="358"/>
        <v>0.98506434871009596</v>
      </c>
      <c r="G560" s="179">
        <f t="shared" si="358"/>
        <v>0.96883367601571935</v>
      </c>
      <c r="H560" s="179">
        <f t="shared" si="358"/>
        <v>0.93391049919015146</v>
      </c>
      <c r="I560" s="179">
        <f t="shared" si="358"/>
        <v>0.86541766973688838</v>
      </c>
      <c r="J560" s="179">
        <f t="shared" si="358"/>
        <v>0.71847543567021954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0.44311629782779299</v>
      </c>
      <c r="L560" s="179">
        <f t="shared" si="358"/>
        <v>7.9550484083321174E-2</v>
      </c>
      <c r="M560" s="179">
        <f t="shared" si="358"/>
        <v>0</v>
      </c>
      <c r="N560" s="179">
        <f t="shared" si="358"/>
        <v>9.3880056544399668E-2</v>
      </c>
      <c r="O560" s="179">
        <f t="shared" si="358"/>
        <v>6.3273233131598036E-2</v>
      </c>
      <c r="P560" s="179">
        <f t="shared" si="358"/>
        <v>1.9320718744227222E-2</v>
      </c>
      <c r="Q560" s="179">
        <f t="shared" si="358"/>
        <v>5.223912127606015E-3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0.99649437597263235</v>
      </c>
      <c r="F561" s="179">
        <f t="shared" si="358"/>
        <v>0.99258653877070835</v>
      </c>
      <c r="G561" s="179">
        <f t="shared" si="358"/>
        <v>0.98465571775417404</v>
      </c>
      <c r="H561" s="179">
        <f t="shared" si="358"/>
        <v>0.96796502460900524</v>
      </c>
      <c r="I561" s="179">
        <f t="shared" si="358"/>
        <v>0.93590756602904579</v>
      </c>
      <c r="J561" s="179">
        <f t="shared" si="358"/>
        <v>0.8673749436505519</v>
      </c>
      <c r="K561" s="179">
        <f t="shared" si="358"/>
        <v>0.72472017080555673</v>
      </c>
      <c r="L561" s="179">
        <f t="shared" si="358"/>
        <v>0.40316894885884808</v>
      </c>
      <c r="M561" s="179">
        <f t="shared" si="358"/>
        <v>8.780102661089248E-2</v>
      </c>
      <c r="N561" s="179">
        <f t="shared" si="358"/>
        <v>0</v>
      </c>
      <c r="O561" s="179">
        <f t="shared" si="358"/>
        <v>0.10083133012262532</v>
      </c>
      <c r="P561" s="179">
        <f t="shared" si="358"/>
        <v>6.3874829221929011E-2</v>
      </c>
      <c r="Q561" s="179">
        <f t="shared" si="358"/>
        <v>2.0118678134585389E-2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0.99825011776414108</v>
      </c>
      <c r="F562" s="179">
        <f t="shared" si="358"/>
        <v>0.99630703819950528</v>
      </c>
      <c r="G562" s="179">
        <f t="shared" si="358"/>
        <v>0.99238929097674944</v>
      </c>
      <c r="H562" s="179">
        <f t="shared" si="358"/>
        <v>0.98425171225620789</v>
      </c>
      <c r="I562" s="179">
        <f t="shared" si="358"/>
        <v>0.96888068985588194</v>
      </c>
      <c r="J562" s="179">
        <f t="shared" si="358"/>
        <v>0.9367399145517189</v>
      </c>
      <c r="K562" s="179">
        <f t="shared" si="358"/>
        <v>0.87012678476044403</v>
      </c>
      <c r="L562" s="179">
        <f t="shared" si="358"/>
        <v>0.70058250760633112</v>
      </c>
      <c r="M562" s="179">
        <f t="shared" si="358"/>
        <v>0.42171554106215431</v>
      </c>
      <c r="N562" s="179">
        <f t="shared" si="358"/>
        <v>0.1029182835596391</v>
      </c>
      <c r="O562" s="179">
        <f t="shared" si="358"/>
        <v>0</v>
      </c>
      <c r="P562" s="179">
        <f t="shared" si="358"/>
        <v>0.10274774757111026</v>
      </c>
      <c r="Q562" s="179">
        <f t="shared" si="358"/>
        <v>6.7108520145263376E-2</v>
      </c>
      <c r="R562" s="179">
        <f t="shared" si="358"/>
        <v>1.9862019907246987E-2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0.99912579345151431</v>
      </c>
      <c r="F563" s="179">
        <f t="shared" si="358"/>
        <v>0.99815698325592828</v>
      </c>
      <c r="G563" s="179">
        <f t="shared" si="358"/>
        <v>0.99621021230040907</v>
      </c>
      <c r="H563" s="179">
        <f t="shared" si="358"/>
        <v>0.99219515177734863</v>
      </c>
      <c r="I563" s="179">
        <f t="shared" si="358"/>
        <v>0.98468688613443189</v>
      </c>
      <c r="J563" s="179">
        <f t="shared" si="358"/>
        <v>0.96925170455417764</v>
      </c>
      <c r="K563" s="179">
        <f t="shared" si="358"/>
        <v>0.93792785544610613</v>
      </c>
      <c r="L563" s="179">
        <f t="shared" si="358"/>
        <v>0.85968051576863358</v>
      </c>
      <c r="M563" s="179">
        <f t="shared" si="358"/>
        <v>0.71191141769002386</v>
      </c>
      <c r="N563" s="179">
        <f t="shared" si="358"/>
        <v>0.45231072715412035</v>
      </c>
      <c r="O563" s="179">
        <f t="shared" si="358"/>
        <v>0.10880157050011645</v>
      </c>
      <c r="P563" s="179">
        <f t="shared" si="358"/>
        <v>0</v>
      </c>
      <c r="Q563" s="179">
        <f t="shared" si="358"/>
        <v>0.11025002814627959</v>
      </c>
      <c r="R563" s="179">
        <f t="shared" si="358"/>
        <v>6.7188625186463138E-2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0.99955958379434706</v>
      </c>
      <c r="F564" s="179">
        <f t="shared" si="358"/>
        <v>0.99907198826467136</v>
      </c>
      <c r="G564" s="179">
        <f t="shared" si="358"/>
        <v>0.99809386414289025</v>
      </c>
      <c r="H564" s="179">
        <f t="shared" si="358"/>
        <v>0.99608392139105528</v>
      </c>
      <c r="I564" s="179">
        <f t="shared" si="358"/>
        <v>0.99234558626360259</v>
      </c>
      <c r="J564" s="179">
        <f t="shared" si="358"/>
        <v>0.98473708988271391</v>
      </c>
      <c r="K564" s="179">
        <f t="shared" si="358"/>
        <v>0.96953899377154351</v>
      </c>
      <c r="L564" s="179">
        <f t="shared" si="358"/>
        <v>0.93296572309594938</v>
      </c>
      <c r="M564" s="179">
        <f t="shared" si="358"/>
        <v>0.86334348383502957</v>
      </c>
      <c r="N564" s="179">
        <f t="shared" si="358"/>
        <v>0.72783678080429703</v>
      </c>
      <c r="O564" s="179">
        <f t="shared" si="358"/>
        <v>0.45926657939141763</v>
      </c>
      <c r="P564" s="179">
        <f t="shared" si="358"/>
        <v>0.10704537832342434</v>
      </c>
      <c r="Q564" s="179">
        <f t="shared" si="358"/>
        <v>0</v>
      </c>
      <c r="R564" s="179">
        <f t="shared" si="358"/>
        <v>0.11688622451164031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0.9997833340010015</v>
      </c>
      <c r="F565" s="179">
        <f t="shared" si="358"/>
        <v>0.99954358027418311</v>
      </c>
      <c r="G565" s="179">
        <f t="shared" si="358"/>
        <v>0.99906305822153874</v>
      </c>
      <c r="H565" s="179">
        <f t="shared" si="358"/>
        <v>0.99807753207269201</v>
      </c>
      <c r="I565" s="179">
        <f t="shared" si="358"/>
        <v>0.99624986245392477</v>
      </c>
      <c r="J565" s="179">
        <f t="shared" si="358"/>
        <v>0.99255085311092128</v>
      </c>
      <c r="K565" s="179">
        <f t="shared" si="358"/>
        <v>0.98523317762060514</v>
      </c>
      <c r="L565" s="179">
        <f t="shared" si="358"/>
        <v>0.96811027889305301</v>
      </c>
      <c r="M565" s="179">
        <f t="shared" si="358"/>
        <v>0.93607429574075818</v>
      </c>
      <c r="N565" s="179">
        <f t="shared" si="358"/>
        <v>0.87365151012756725</v>
      </c>
      <c r="O565" s="179">
        <f t="shared" si="358"/>
        <v>0.73888448742163482</v>
      </c>
      <c r="P565" s="179">
        <f t="shared" si="358"/>
        <v>0.47020298953298362</v>
      </c>
      <c r="Q565" s="179">
        <f t="shared" si="358"/>
        <v>0.12407901040536853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0.99997274700121686</v>
      </c>
      <c r="F566" s="179">
        <f t="shared" si="358"/>
        <v>0.99994260301958959</v>
      </c>
      <c r="G566" s="179">
        <f t="shared" si="358"/>
        <v>0.99988223323548042</v>
      </c>
      <c r="H566" s="179">
        <f t="shared" si="358"/>
        <v>0.99975862167853335</v>
      </c>
      <c r="I566" s="179">
        <f t="shared" si="358"/>
        <v>0.99952996175927622</v>
      </c>
      <c r="J566" s="179">
        <f t="shared" si="358"/>
        <v>0.99906947681544145</v>
      </c>
      <c r="K566" s="179">
        <f t="shared" si="358"/>
        <v>0.99816670258901241</v>
      </c>
      <c r="L566" s="179">
        <f t="shared" si="358"/>
        <v>0.99611452151393653</v>
      </c>
      <c r="M566" s="179">
        <f t="shared" si="358"/>
        <v>0.9923818741064182</v>
      </c>
      <c r="N566" s="179">
        <f t="shared" si="358"/>
        <v>0.98536651000624431</v>
      </c>
      <c r="O566" s="179">
        <f t="shared" si="358"/>
        <v>0.97092043770074854</v>
      </c>
      <c r="P566" s="179">
        <f t="shared" si="358"/>
        <v>0.94073846361864877</v>
      </c>
      <c r="Q566" s="179">
        <f t="shared" si="358"/>
        <v>0.88058371050624662</v>
      </c>
      <c r="R566" s="179">
        <f t="shared" si="358"/>
        <v>0.74782116162155365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0.99999958073395823</v>
      </c>
      <c r="F567" s="179">
        <f t="shared" si="358"/>
        <v>0.99999911702093114</v>
      </c>
      <c r="G567" s="179">
        <f t="shared" si="358"/>
        <v>0.99999818843615829</v>
      </c>
      <c r="H567" s="179">
        <f t="shared" si="358"/>
        <v>0.99999628753723468</v>
      </c>
      <c r="I567" s="179">
        <f t="shared" si="358"/>
        <v>0.99999277248087992</v>
      </c>
      <c r="J567" s="179">
        <f t="shared" si="358"/>
        <v>0.9999856988300867</v>
      </c>
      <c r="K567" s="179">
        <f t="shared" si="358"/>
        <v>0.9999718496653065</v>
      </c>
      <c r="L567" s="179">
        <f t="shared" si="358"/>
        <v>0.99994050952909097</v>
      </c>
      <c r="M567" s="179">
        <f t="shared" si="358"/>
        <v>0.99988379627805446</v>
      </c>
      <c r="N567" s="179">
        <f t="shared" si="358"/>
        <v>0.99977808938111434</v>
      </c>
      <c r="O567" s="179">
        <f t="shared" si="358"/>
        <v>0.99956443841828935</v>
      </c>
      <c r="P567" s="179">
        <f t="shared" si="358"/>
        <v>0.99913307659964257</v>
      </c>
      <c r="Q567" s="179">
        <f t="shared" si="358"/>
        <v>0.99831574959287073</v>
      </c>
      <c r="R567" s="179">
        <f t="shared" si="358"/>
        <v>0.99662400692976516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0.26484775708631447</v>
      </c>
      <c r="G679" s="175">
        <f t="shared" si="428"/>
        <v>0.58329834425273164</v>
      </c>
      <c r="H679" s="175">
        <f t="shared" si="428"/>
        <v>0.77327300488848094</v>
      </c>
      <c r="I679" s="175">
        <f t="shared" si="428"/>
        <v>0.88161877641018394</v>
      </c>
      <c r="J679" s="175">
        <f t="shared" si="428"/>
        <v>0.94022147885234308</v>
      </c>
      <c r="K679" s="175">
        <f t="shared" si="428"/>
        <v>0.97027331597958189</v>
      </c>
      <c r="L679" s="175">
        <f t="shared" si="428"/>
        <v>0.98422666570792339</v>
      </c>
      <c r="M679" s="175">
        <f t="shared" si="428"/>
        <v>0.99227503456916444</v>
      </c>
      <c r="N679" s="175">
        <f t="shared" si="428"/>
        <v>0.99630687439952592</v>
      </c>
      <c r="O679" s="175">
        <f t="shared" si="428"/>
        <v>0.99818702389466307</v>
      </c>
      <c r="P679" s="175">
        <f t="shared" si="428"/>
        <v>0.99909799837558588</v>
      </c>
      <c r="Q679" s="175">
        <f t="shared" si="428"/>
        <v>0.9995551376259888</v>
      </c>
      <c r="R679" s="175">
        <f t="shared" si="428"/>
        <v>0.99978442113931187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-0.48037475997149759</v>
      </c>
      <c r="F680" s="179" t="e">
        <f t="shared" si="428"/>
        <v>#DIV/0!</v>
      </c>
      <c r="G680" s="179">
        <f t="shared" si="428"/>
        <v>0.25308722261930672</v>
      </c>
      <c r="H680" s="179">
        <f t="shared" si="428"/>
        <v>0.57684530148609137</v>
      </c>
      <c r="I680" s="179">
        <f t="shared" si="428"/>
        <v>0.77203096199533605</v>
      </c>
      <c r="J680" s="179">
        <f t="shared" si="428"/>
        <v>0.88276591566994378</v>
      </c>
      <c r="K680" s="179">
        <f t="shared" si="428"/>
        <v>0.94112566603104042</v>
      </c>
      <c r="L680" s="179">
        <f t="shared" si="428"/>
        <v>0.96862969773536567</v>
      </c>
      <c r="M680" s="179">
        <f t="shared" si="428"/>
        <v>0.98459152956003515</v>
      </c>
      <c r="N680" s="179">
        <f t="shared" si="428"/>
        <v>0.99262277328472504</v>
      </c>
      <c r="O680" s="179">
        <f t="shared" si="428"/>
        <v>0.996376180228004</v>
      </c>
      <c r="P680" s="179">
        <f t="shared" si="428"/>
        <v>0.99819652200760622</v>
      </c>
      <c r="Q680" s="179">
        <f t="shared" si="428"/>
        <v>0.99911039991355555</v>
      </c>
      <c r="R680" s="179">
        <f t="shared" si="428"/>
        <v>0.99956887104558467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-0.21588765311860911</v>
      </c>
      <c r="F681" s="179">
        <f t="shared" si="428"/>
        <v>-0.49272506726050136</v>
      </c>
      <c r="G681" s="179" t="e">
        <f t="shared" si="428"/>
        <v>#DIV/0!</v>
      </c>
      <c r="H681" s="179">
        <f t="shared" si="428"/>
        <v>0.25278963196487242</v>
      </c>
      <c r="I681" s="179">
        <f t="shared" si="428"/>
        <v>0.57694822438025462</v>
      </c>
      <c r="J681" s="179">
        <f t="shared" si="428"/>
        <v>0.77568233025382605</v>
      </c>
      <c r="K681" s="179">
        <f t="shared" si="428"/>
        <v>0.88533992206228451</v>
      </c>
      <c r="L681" s="179">
        <f t="shared" si="428"/>
        <v>0.93843028987132693</v>
      </c>
      <c r="M681" s="179">
        <f t="shared" si="428"/>
        <v>0.96958761264540205</v>
      </c>
      <c r="N681" s="179">
        <f t="shared" si="428"/>
        <v>0.98539766041940413</v>
      </c>
      <c r="O681" s="179">
        <f t="shared" si="428"/>
        <v>0.99281818112516207</v>
      </c>
      <c r="P681" s="179">
        <f t="shared" si="428"/>
        <v>0.99642371842165278</v>
      </c>
      <c r="Q681" s="179">
        <f t="shared" si="428"/>
        <v>0.99823540686193313</v>
      </c>
      <c r="R681" s="179">
        <f t="shared" si="428"/>
        <v>0.99914469769899072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-6.0272513691505172E-2</v>
      </c>
      <c r="F682" s="179">
        <f t="shared" si="428"/>
        <v>-0.24414709315543245</v>
      </c>
      <c r="G682" s="179">
        <f t="shared" si="428"/>
        <v>-0.49996810331562236</v>
      </c>
      <c r="H682" s="179" t="e">
        <f t="shared" si="428"/>
        <v>#DIV/0!</v>
      </c>
      <c r="I682" s="179">
        <f t="shared" si="428"/>
        <v>0.24579324717907286</v>
      </c>
      <c r="J682" s="179">
        <f t="shared" si="428"/>
        <v>0.57979083394849973</v>
      </c>
      <c r="K682" s="179">
        <f t="shared" si="428"/>
        <v>0.77859887648657666</v>
      </c>
      <c r="L682" s="179">
        <f t="shared" si="428"/>
        <v>0.87945392049849203</v>
      </c>
      <c r="M682" s="179">
        <f t="shared" si="428"/>
        <v>0.939805109253112</v>
      </c>
      <c r="N682" s="179">
        <f t="shared" si="428"/>
        <v>0.97093469989357095</v>
      </c>
      <c r="O682" s="179">
        <f t="shared" si="428"/>
        <v>0.98566960465142639</v>
      </c>
      <c r="P682" s="179">
        <f t="shared" si="428"/>
        <v>0.99285566591623764</v>
      </c>
      <c r="Q682" s="179">
        <f t="shared" si="428"/>
        <v>0.99647277148236479</v>
      </c>
      <c r="R682" s="179">
        <f t="shared" si="428"/>
        <v>0.99828984776932816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-1.5870498961632281E-2</v>
      </c>
      <c r="F683" s="179">
        <f t="shared" si="428"/>
        <v>-7.2657122060485302E-2</v>
      </c>
      <c r="G683" s="179">
        <f t="shared" si="428"/>
        <v>-0.27098774929069697</v>
      </c>
      <c r="H683" s="179">
        <f t="shared" si="428"/>
        <v>-0.50609170036574946</v>
      </c>
      <c r="I683" s="179" t="e">
        <f t="shared" si="428"/>
        <v>#DIV/0!</v>
      </c>
      <c r="J683" s="179">
        <f t="shared" si="428"/>
        <v>0.2573090697199118</v>
      </c>
      <c r="K683" s="179">
        <f t="shared" si="428"/>
        <v>0.58977092223926963</v>
      </c>
      <c r="L683" s="179">
        <f t="shared" si="428"/>
        <v>0.77176316770947551</v>
      </c>
      <c r="M683" s="179">
        <f t="shared" si="428"/>
        <v>0.88378679010821415</v>
      </c>
      <c r="N683" s="179">
        <f t="shared" si="428"/>
        <v>0.94329618885639122</v>
      </c>
      <c r="O683" s="179">
        <f t="shared" si="428"/>
        <v>0.97191218180386119</v>
      </c>
      <c r="P683" s="179">
        <f t="shared" si="428"/>
        <v>0.98596577303729782</v>
      </c>
      <c r="Q683" s="179">
        <f t="shared" si="428"/>
        <v>0.99306321032675648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-3.9851482633886069E-3</v>
      </c>
      <c r="F684" s="179">
        <f t="shared" si="428"/>
        <v>-1.8704827100242287E-2</v>
      </c>
      <c r="G684" s="179">
        <f t="shared" si="428"/>
        <v>-8.0813366216728688E-2</v>
      </c>
      <c r="H684" s="179">
        <f t="shared" si="428"/>
        <v>-0.29209035704565445</v>
      </c>
      <c r="I684" s="179">
        <f t="shared" si="428"/>
        <v>-0.50329929399103956</v>
      </c>
      <c r="J684" s="179" t="e">
        <f t="shared" si="428"/>
        <v>#DIV/0!</v>
      </c>
      <c r="K684" s="179">
        <f t="shared" si="428"/>
        <v>0.26063600479228366</v>
      </c>
      <c r="L684" s="179">
        <f t="shared" si="428"/>
        <v>0.57521277342683963</v>
      </c>
      <c r="M684" s="179">
        <f t="shared" si="428"/>
        <v>0.77612731285715075</v>
      </c>
      <c r="N684" s="179">
        <f t="shared" si="428"/>
        <v>0.88859912080281167</v>
      </c>
      <c r="O684" s="179">
        <f t="shared" si="428"/>
        <v>0.94431998635561731</v>
      </c>
      <c r="P684" s="179">
        <f t="shared" si="428"/>
        <v>0.97205661039710134</v>
      </c>
      <c r="Q684" s="179">
        <f t="shared" si="428"/>
        <v>0.98615645442250188</v>
      </c>
      <c r="R684" s="179">
        <f t="shared" si="428"/>
        <v>0.99327669624366111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-9.9727292880161743E-4</v>
      </c>
      <c r="F685" s="179">
        <f t="shared" si="428"/>
        <v>-4.7053839109504917E-3</v>
      </c>
      <c r="G685" s="179">
        <f t="shared" si="428"/>
        <v>-2.0940588053944557E-2</v>
      </c>
      <c r="H685" s="179">
        <f t="shared" si="428"/>
        <v>-8.9485745457503138E-2</v>
      </c>
      <c r="I685" s="179">
        <f t="shared" si="428"/>
        <v>-0.27548846619306216</v>
      </c>
      <c r="J685" s="179">
        <f t="shared" si="428"/>
        <v>-0.50058038243897918</v>
      </c>
      <c r="K685" s="179" t="e">
        <f t="shared" si="428"/>
        <v>#DIV/0!</v>
      </c>
      <c r="L685" s="179">
        <f t="shared" si="428"/>
        <v>0.24928291966234836</v>
      </c>
      <c r="M685" s="179">
        <f t="shared" si="428"/>
        <v>0.58148195198007124</v>
      </c>
      <c r="N685" s="179">
        <f t="shared" si="428"/>
        <v>0.78450624025220872</v>
      </c>
      <c r="O685" s="179">
        <f t="shared" si="428"/>
        <v>0.8905237342652047</v>
      </c>
      <c r="P685" s="179">
        <f t="shared" si="428"/>
        <v>0.94460044679891442</v>
      </c>
      <c r="Q685" s="179">
        <f t="shared" si="428"/>
        <v>0.97243136329833091</v>
      </c>
      <c r="R685" s="179">
        <f t="shared" si="428"/>
        <v>0.98658109485790324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-2.4937645574217896E-4</v>
      </c>
      <c r="F686" s="179">
        <f t="shared" si="428"/>
        <v>-1.1780142190858419E-3</v>
      </c>
      <c r="G686" s="179">
        <f t="shared" si="428"/>
        <v>-5.2757805324672204E-3</v>
      </c>
      <c r="H686" s="179">
        <f t="shared" si="428"/>
        <v>-2.3342496801442975E-2</v>
      </c>
      <c r="I686" s="179">
        <f t="shared" si="428"/>
        <v>-8.2750334062304906E-2</v>
      </c>
      <c r="J686" s="179">
        <f t="shared" si="428"/>
        <v>-0.26659329399155346</v>
      </c>
      <c r="K686" s="179">
        <f t="shared" si="428"/>
        <v>-0.49663901305790559</v>
      </c>
      <c r="L686" s="179" t="e">
        <f t="shared" si="428"/>
        <v>#DIV/0!</v>
      </c>
      <c r="M686" s="179">
        <f t="shared" si="428"/>
        <v>0.25411757806166468</v>
      </c>
      <c r="N686" s="179">
        <f t="shared" si="428"/>
        <v>0.59370356880529807</v>
      </c>
      <c r="O686" s="179">
        <f t="shared" si="428"/>
        <v>0.78788227457263682</v>
      </c>
      <c r="P686" s="179">
        <f t="shared" si="428"/>
        <v>0.89105169062223755</v>
      </c>
      <c r="Q686" s="179">
        <f t="shared" si="428"/>
        <v>0.94532350715866098</v>
      </c>
      <c r="R686" s="179">
        <f t="shared" si="428"/>
        <v>0.97327141791556548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-6.2347647623122235E-5</v>
      </c>
      <c r="F687" s="179">
        <f t="shared" si="428"/>
        <v>-2.9460290657022398E-4</v>
      </c>
      <c r="G687" s="179">
        <f t="shared" si="428"/>
        <v>-1.3212907069369171E-3</v>
      </c>
      <c r="H687" s="179">
        <f t="shared" si="428"/>
        <v>-5.8899804805721892E-3</v>
      </c>
      <c r="I687" s="179">
        <f t="shared" si="428"/>
        <v>-2.1486050372741355E-2</v>
      </c>
      <c r="J687" s="179">
        <f t="shared" si="428"/>
        <v>-7.9195980822334991E-2</v>
      </c>
      <c r="K687" s="179">
        <f t="shared" si="428"/>
        <v>-0.25452040806168769</v>
      </c>
      <c r="L687" s="179">
        <f t="shared" si="428"/>
        <v>-0.51080546151353157</v>
      </c>
      <c r="M687" s="179" t="e">
        <f t="shared" si="428"/>
        <v>#DIV/0!</v>
      </c>
      <c r="N687" s="179">
        <f t="shared" si="428"/>
        <v>0.26378013910215253</v>
      </c>
      <c r="O687" s="179">
        <f t="shared" si="428"/>
        <v>0.59869804939716353</v>
      </c>
      <c r="P687" s="179">
        <f t="shared" si="428"/>
        <v>0.78881090057228376</v>
      </c>
      <c r="Q687" s="179">
        <f t="shared" si="428"/>
        <v>0.89239204488133383</v>
      </c>
      <c r="R687" s="179">
        <f t="shared" si="428"/>
        <v>0.9469674753751689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-1.5587129485225397E-5</v>
      </c>
      <c r="F688" s="179">
        <f t="shared" si="428"/>
        <v>-7.3656782456367888E-5</v>
      </c>
      <c r="G688" s="179">
        <f t="shared" si="428"/>
        <v>-3.304630226240679E-4</v>
      </c>
      <c r="H688" s="179">
        <f t="shared" si="428"/>
        <v>-1.4756525074322039E-3</v>
      </c>
      <c r="I688" s="179">
        <f t="shared" si="428"/>
        <v>-5.4159158081117063E-3</v>
      </c>
      <c r="J688" s="179">
        <f t="shared" si="428"/>
        <v>-2.0507622360042714E-2</v>
      </c>
      <c r="K688" s="179">
        <f t="shared" si="428"/>
        <v>-7.449533575080125E-2</v>
      </c>
      <c r="L688" s="179">
        <f t="shared" si="428"/>
        <v>-0.30282464610513193</v>
      </c>
      <c r="M688" s="179">
        <f t="shared" si="428"/>
        <v>-0.50451981458314787</v>
      </c>
      <c r="N688" s="179" t="e">
        <f t="shared" si="428"/>
        <v>#DIV/0!</v>
      </c>
      <c r="O688" s="179">
        <f t="shared" si="428"/>
        <v>0.26782211803903005</v>
      </c>
      <c r="P688" s="179">
        <f t="shared" si="428"/>
        <v>0.60007902689918946</v>
      </c>
      <c r="Q688" s="179">
        <f t="shared" si="428"/>
        <v>0.79106975943158275</v>
      </c>
      <c r="R688" s="179">
        <f t="shared" si="428"/>
        <v>0.89554107079197331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-3.8967958678837646E-6</v>
      </c>
      <c r="F689" s="179">
        <f t="shared" si="428"/>
        <v>-1.8414569303661085E-5</v>
      </c>
      <c r="G689" s="179">
        <f t="shared" si="428"/>
        <v>-8.2624330219812568E-5</v>
      </c>
      <c r="H689" s="179">
        <f t="shared" si="428"/>
        <v>-3.6910258358108754E-4</v>
      </c>
      <c r="I689" s="179">
        <f t="shared" si="428"/>
        <v>-1.3565532293399235E-3</v>
      </c>
      <c r="J689" s="179">
        <f t="shared" si="428"/>
        <v>-5.1660545184272913E-3</v>
      </c>
      <c r="K689" s="179">
        <f t="shared" si="428"/>
        <v>-1.922173640340127E-2</v>
      </c>
      <c r="L689" s="179">
        <f t="shared" si="428"/>
        <v>-9.4186713459423463E-2</v>
      </c>
      <c r="M689" s="179">
        <f t="shared" si="428"/>
        <v>-0.27964428609512887</v>
      </c>
      <c r="N689" s="179">
        <f t="shared" si="428"/>
        <v>-0.49306016716879758</v>
      </c>
      <c r="O689" s="179" t="e">
        <f t="shared" si="428"/>
        <v>#DIV/0!</v>
      </c>
      <c r="P689" s="179">
        <f t="shared" si="428"/>
        <v>0.26894952371640263</v>
      </c>
      <c r="Q689" s="179">
        <f t="shared" si="428"/>
        <v>0.60294000057113262</v>
      </c>
      <c r="R689" s="179">
        <f t="shared" si="428"/>
        <v>0.79685100450804669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-9.7419980731907389E-7</v>
      </c>
      <c r="F690" s="179">
        <f t="shared" si="428"/>
        <v>-4.6036655316470858E-6</v>
      </c>
      <c r="G690" s="179">
        <f t="shared" si="428"/>
        <v>-2.0656612290567647E-5</v>
      </c>
      <c r="H690" s="179">
        <f t="shared" si="428"/>
        <v>-9.2287236685285092E-5</v>
      </c>
      <c r="I690" s="179">
        <f t="shared" si="428"/>
        <v>-3.3929266961536716E-4</v>
      </c>
      <c r="J690" s="179">
        <f t="shared" si="428"/>
        <v>-1.2937771686077834E-3</v>
      </c>
      <c r="K690" s="179">
        <f t="shared" si="428"/>
        <v>-4.8381524409053314E-3</v>
      </c>
      <c r="L690" s="179">
        <f t="shared" si="428"/>
        <v>-2.4670488223645967E-2</v>
      </c>
      <c r="M690" s="179">
        <f t="shared" si="428"/>
        <v>-8.4438216228833685E-2</v>
      </c>
      <c r="N690" s="179">
        <f t="shared" si="428"/>
        <v>-0.24432060609903236</v>
      </c>
      <c r="O690" s="179">
        <f t="shared" si="428"/>
        <v>-0.48865476833988425</v>
      </c>
      <c r="P690" s="179" t="e">
        <f t="shared" si="428"/>
        <v>#DIV/0!</v>
      </c>
      <c r="Q690" s="179">
        <f t="shared" si="428"/>
        <v>0.26873858514874194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-2.4746239123524732E-7</v>
      </c>
      <c r="F691" s="179">
        <f t="shared" si="428"/>
        <v>-1.1694061647305082E-6</v>
      </c>
      <c r="G691" s="179">
        <f t="shared" si="428"/>
        <v>-5.2471432929715223E-6</v>
      </c>
      <c r="H691" s="179">
        <f t="shared" si="428"/>
        <v>-2.3443158897180914E-5</v>
      </c>
      <c r="I691" s="179">
        <f t="shared" si="428"/>
        <v>-8.6195308567638899E-5</v>
      </c>
      <c r="J691" s="179">
        <f t="shared" si="428"/>
        <v>-3.2877711391809868E-4</v>
      </c>
      <c r="K691" s="179">
        <f t="shared" si="428"/>
        <v>-1.2308724642780063E-3</v>
      </c>
      <c r="L691" s="179">
        <f t="shared" si="428"/>
        <v>-6.3310642698320924E-3</v>
      </c>
      <c r="M691" s="179">
        <f t="shared" si="428"/>
        <v>-2.2300933127357914E-2</v>
      </c>
      <c r="N691" s="179">
        <f t="shared" si="428"/>
        <v>-7.1717449701034983E-2</v>
      </c>
      <c r="O691" s="179">
        <f t="shared" si="428"/>
        <v>-0.23565448675674505</v>
      </c>
      <c r="P691" s="179">
        <f t="shared" si="428"/>
        <v>-0.48856865947477063</v>
      </c>
      <c r="Q691" s="179" t="e">
        <f t="shared" si="428"/>
        <v>#DIV/0!</v>
      </c>
      <c r="R691" s="179">
        <f t="shared" si="428"/>
        <v>0.28691151450072322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-5.9917201084269926E-8</v>
      </c>
      <c r="F692" s="179">
        <f t="shared" si="428"/>
        <v>-2.8314428976027197E-7</v>
      </c>
      <c r="G692" s="179">
        <f t="shared" si="428"/>
        <v>-1.2704744092094721E-6</v>
      </c>
      <c r="H692" s="179">
        <f t="shared" si="428"/>
        <v>-5.6762545501197068E-6</v>
      </c>
      <c r="I692" s="179">
        <f t="shared" si="428"/>
        <v>-2.0870756340612405E-5</v>
      </c>
      <c r="J692" s="179">
        <f t="shared" si="428"/>
        <v>-7.9614018301572416E-5</v>
      </c>
      <c r="K692" s="179">
        <f t="shared" si="428"/>
        <v>-2.9814061971393611E-4</v>
      </c>
      <c r="L692" s="179">
        <f t="shared" si="428"/>
        <v>-1.5366759881508623E-3</v>
      </c>
      <c r="M692" s="179">
        <f t="shared" si="428"/>
        <v>-5.4471790941232057E-3</v>
      </c>
      <c r="N692" s="179">
        <f t="shared" si="428"/>
        <v>-1.7884218777719778E-2</v>
      </c>
      <c r="O692" s="179">
        <f t="shared" si="428"/>
        <v>-6.5307208657761767E-2</v>
      </c>
      <c r="P692" s="179">
        <f t="shared" si="428"/>
        <v>-0.22668076382296315</v>
      </c>
      <c r="Q692" s="179">
        <f t="shared" si="428"/>
        <v>-0.47960564683551882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-9.4832533225768635E-10</v>
      </c>
      <c r="F693" s="179">
        <f t="shared" si="428"/>
        <v>-4.4813996698630448E-9</v>
      </c>
      <c r="G693" s="179">
        <f t="shared" si="428"/>
        <v>-2.0108143245270407E-8</v>
      </c>
      <c r="H693" s="179">
        <f t="shared" si="428"/>
        <v>-8.9839798373558918E-8</v>
      </c>
      <c r="I693" s="179">
        <f t="shared" si="428"/>
        <v>-3.3032987094124077E-7</v>
      </c>
      <c r="J693" s="179">
        <f t="shared" si="428"/>
        <v>-1.2601131565980219E-6</v>
      </c>
      <c r="K693" s="179">
        <f t="shared" si="428"/>
        <v>-4.7193015364554889E-6</v>
      </c>
      <c r="L693" s="179">
        <f t="shared" si="428"/>
        <v>-2.4339268186192745E-5</v>
      </c>
      <c r="M693" s="179">
        <f t="shared" si="428"/>
        <v>-8.6431068768873015E-5</v>
      </c>
      <c r="N693" s="179">
        <f t="shared" si="428"/>
        <v>-2.8524906942236538E-4</v>
      </c>
      <c r="O693" s="179">
        <f t="shared" si="428"/>
        <v>-1.0666501281552559E-3</v>
      </c>
      <c r="P693" s="179">
        <f t="shared" si="428"/>
        <v>-4.1873105407745203E-3</v>
      </c>
      <c r="Q693" s="179">
        <f t="shared" si="428"/>
        <v>-1.53219156669154E-2</v>
      </c>
      <c r="R693" s="179">
        <f t="shared" si="428"/>
        <v>-5.9323010756835451E-2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-2.2445570000522256E-13</v>
      </c>
      <c r="F694" s="179">
        <f t="shared" si="428"/>
        <v>-1.0606863141170287E-12</v>
      </c>
      <c r="G694" s="179">
        <f t="shared" si="428"/>
        <v>-4.7593238841722792E-12</v>
      </c>
      <c r="H694" s="179">
        <f t="shared" si="428"/>
        <v>-2.1263858450935408E-11</v>
      </c>
      <c r="I694" s="179">
        <f t="shared" si="428"/>
        <v>-7.8184595886902372E-11</v>
      </c>
      <c r="J694" s="179">
        <f t="shared" si="428"/>
        <v>-2.9825178986008544E-10</v>
      </c>
      <c r="K694" s="179">
        <f t="shared" si="428"/>
        <v>-1.1169965076874862E-9</v>
      </c>
      <c r="L694" s="179">
        <f t="shared" si="428"/>
        <v>-5.7608395487028472E-9</v>
      </c>
      <c r="M694" s="179">
        <f t="shared" si="428"/>
        <v>-2.0457833000777871E-8</v>
      </c>
      <c r="N694" s="179">
        <f t="shared" si="428"/>
        <v>-6.75218410728018E-8</v>
      </c>
      <c r="O694" s="179">
        <f t="shared" si="428"/>
        <v>-2.5255837853468137E-7</v>
      </c>
      <c r="P694" s="179">
        <f t="shared" si="428"/>
        <v>-9.9260992333764632E-7</v>
      </c>
      <c r="Q694" s="179">
        <f t="shared" si="428"/>
        <v>-3.6471995491717799E-6</v>
      </c>
      <c r="R694" s="179">
        <f t="shared" si="428"/>
        <v>-1.4399882976690518E-5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0.46268437040237387</v>
      </c>
      <c r="F806" s="179">
        <f t="shared" si="503"/>
        <v>0.48813762154898832</v>
      </c>
      <c r="G806" s="179">
        <f t="shared" si="503"/>
        <v>0.42621212624188132</v>
      </c>
      <c r="H806" s="179">
        <f t="shared" si="503"/>
        <v>0.42359113226458484</v>
      </c>
      <c r="I806" s="179">
        <f t="shared" si="503"/>
        <v>0.44729134850714353</v>
      </c>
      <c r="J806" s="179">
        <f t="shared" si="503"/>
        <v>0.46077061981189171</v>
      </c>
      <c r="K806" s="179">
        <f t="shared" si="503"/>
        <v>0.47348473697532761</v>
      </c>
      <c r="L806" s="179">
        <f t="shared" si="503"/>
        <v>0.43663704063345293</v>
      </c>
      <c r="M806" s="179">
        <f t="shared" si="503"/>
        <v>0.45253132072115765</v>
      </c>
      <c r="N806" s="179">
        <f t="shared" si="503"/>
        <v>0.48455657839035732</v>
      </c>
      <c r="O806" s="179">
        <f t="shared" si="503"/>
        <v>0.49812203875455163</v>
      </c>
      <c r="P806" s="179">
        <f t="shared" si="503"/>
        <v>0.50192403916444006</v>
      </c>
      <c r="Q806" s="179">
        <f t="shared" si="503"/>
        <v>0.51790816933118622</v>
      </c>
      <c r="R806" s="179">
        <f t="shared" si="503"/>
        <v>0.52937206981241869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0.15563121551381198</v>
      </c>
      <c r="F807" s="179">
        <f t="shared" si="503"/>
        <v>0.24928889111408156</v>
      </c>
      <c r="G807" s="179">
        <f t="shared" si="503"/>
        <v>0.26409009337024664</v>
      </c>
      <c r="H807" s="179">
        <f t="shared" si="503"/>
        <v>0.23577373711878882</v>
      </c>
      <c r="I807" s="179">
        <f t="shared" si="503"/>
        <v>0.24421597976841813</v>
      </c>
      <c r="J807" s="179">
        <f t="shared" si="503"/>
        <v>0.25824495127274466</v>
      </c>
      <c r="K807" s="179">
        <f t="shared" si="503"/>
        <v>0.26805714641912937</v>
      </c>
      <c r="L807" s="179">
        <f t="shared" si="503"/>
        <v>0.24789536442570073</v>
      </c>
      <c r="M807" s="179">
        <f t="shared" si="503"/>
        <v>0.25708847564255527</v>
      </c>
      <c r="N807" s="179">
        <f t="shared" si="503"/>
        <v>0.2753287008134761</v>
      </c>
      <c r="O807" s="179">
        <f t="shared" si="503"/>
        <v>0.28304929224975334</v>
      </c>
      <c r="P807" s="179">
        <f t="shared" si="503"/>
        <v>0.28521296296888843</v>
      </c>
      <c r="Q807" s="179">
        <f t="shared" si="503"/>
        <v>0.29429660716012684</v>
      </c>
      <c r="R807" s="179">
        <f t="shared" si="503"/>
        <v>0.30081108959205849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6.5134995042896951E-2</v>
      </c>
      <c r="F808" s="179">
        <f t="shared" si="503"/>
        <v>0.13064796153504429</v>
      </c>
      <c r="G808" s="179">
        <f t="shared" si="503"/>
        <v>0.20542324121239322</v>
      </c>
      <c r="H808" s="179">
        <f t="shared" si="503"/>
        <v>0.21861675749390763</v>
      </c>
      <c r="I808" s="179">
        <f t="shared" si="503"/>
        <v>0.20506244368095694</v>
      </c>
      <c r="J808" s="179">
        <f t="shared" si="503"/>
        <v>0.21265713585680832</v>
      </c>
      <c r="K808" s="179">
        <f t="shared" si="503"/>
        <v>0.22685076348398364</v>
      </c>
      <c r="L808" s="179">
        <f t="shared" si="503"/>
        <v>0.2120359564391302</v>
      </c>
      <c r="M808" s="179">
        <f t="shared" si="503"/>
        <v>0.2204710656676058</v>
      </c>
      <c r="N808" s="179">
        <f t="shared" si="503"/>
        <v>0.2362723875157639</v>
      </c>
      <c r="O808" s="179">
        <f t="shared" si="503"/>
        <v>0.24294122445688582</v>
      </c>
      <c r="P808" s="179">
        <f t="shared" si="503"/>
        <v>0.2448095171919778</v>
      </c>
      <c r="Q808" s="179">
        <f t="shared" si="503"/>
        <v>0.25260924304954818</v>
      </c>
      <c r="R808" s="179">
        <f t="shared" si="503"/>
        <v>0.25820172101607053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1.9432770332170266E-2</v>
      </c>
      <c r="F809" s="179">
        <f t="shared" si="503"/>
        <v>4.0577987626256473E-2</v>
      </c>
      <c r="G809" s="179">
        <f t="shared" si="503"/>
        <v>8.0603420876828938E-2</v>
      </c>
      <c r="H809" s="179">
        <f t="shared" si="503"/>
        <v>0.12462165700461575</v>
      </c>
      <c r="I809" s="179">
        <f t="shared" si="503"/>
        <v>0.13776754533325625</v>
      </c>
      <c r="J809" s="179">
        <f t="shared" si="503"/>
        <v>0.12843097505120246</v>
      </c>
      <c r="K809" s="179">
        <f t="shared" si="503"/>
        <v>0.13481412073296292</v>
      </c>
      <c r="L809" s="179">
        <f t="shared" si="503"/>
        <v>0.12976449281411007</v>
      </c>
      <c r="M809" s="179">
        <f t="shared" si="503"/>
        <v>0.13616112358096938</v>
      </c>
      <c r="N809" s="179">
        <f t="shared" si="503"/>
        <v>0.14629092629277399</v>
      </c>
      <c r="O809" s="179">
        <f t="shared" si="503"/>
        <v>0.15052289008152231</v>
      </c>
      <c r="P809" s="179">
        <f t="shared" si="503"/>
        <v>0.15170708648808279</v>
      </c>
      <c r="Q809" s="179">
        <f t="shared" si="503"/>
        <v>0.15654736712250106</v>
      </c>
      <c r="R809" s="179">
        <f t="shared" si="503"/>
        <v>0.16001499329425964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6.4566711399832834E-3</v>
      </c>
      <c r="F810" s="179">
        <f t="shared" si="506"/>
        <v>1.3261756249002866E-2</v>
      </c>
      <c r="G810" s="179">
        <f t="shared" si="506"/>
        <v>2.7727844350901306E-2</v>
      </c>
      <c r="H810" s="179">
        <f t="shared" si="506"/>
        <v>5.5409062168037697E-2</v>
      </c>
      <c r="I810" s="179">
        <f t="shared" si="506"/>
        <v>8.6780595342023398E-2</v>
      </c>
      <c r="J810" s="179">
        <f t="shared" si="506"/>
        <v>9.6827894617665639E-2</v>
      </c>
      <c r="K810" s="179">
        <f t="shared" si="506"/>
        <v>9.0370343034681624E-2</v>
      </c>
      <c r="L810" s="179">
        <f t="shared" si="506"/>
        <v>8.6582281607457512E-2</v>
      </c>
      <c r="M810" s="179">
        <f t="shared" si="506"/>
        <v>9.2957008151203183E-2</v>
      </c>
      <c r="N810" s="179">
        <f t="shared" si="506"/>
        <v>0.10082567198935249</v>
      </c>
      <c r="O810" s="179">
        <f t="shared" si="506"/>
        <v>0.10402590153845702</v>
      </c>
      <c r="P810" s="179">
        <f t="shared" si="506"/>
        <v>0.10491853705088755</v>
      </c>
      <c r="Q810" s="179">
        <f t="shared" si="506"/>
        <v>0.10828510824383537</v>
      </c>
      <c r="R810" s="179">
        <f t="shared" si="506"/>
        <v>0.11068886047619125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1.4909520095007967E-3</v>
      </c>
      <c r="F811" s="179">
        <f t="shared" si="506"/>
        <v>3.0009791979812902E-3</v>
      </c>
      <c r="G811" s="179">
        <f t="shared" si="506"/>
        <v>6.1780829744120178E-3</v>
      </c>
      <c r="H811" s="179">
        <f t="shared" si="506"/>
        <v>1.3115765026094102E-2</v>
      </c>
      <c r="I811" s="179">
        <f t="shared" si="506"/>
        <v>2.5901896900939577E-2</v>
      </c>
      <c r="J811" s="179">
        <f t="shared" si="506"/>
        <v>4.1523967174126312E-2</v>
      </c>
      <c r="K811" s="179">
        <f t="shared" si="506"/>
        <v>4.6869847086428371E-2</v>
      </c>
      <c r="L811" s="179">
        <f t="shared" si="506"/>
        <v>4.0252784619836765E-2</v>
      </c>
      <c r="M811" s="179">
        <f t="shared" si="506"/>
        <v>4.2269996206995675E-2</v>
      </c>
      <c r="N811" s="179">
        <f t="shared" si="506"/>
        <v>4.7006449036563341E-2</v>
      </c>
      <c r="O811" s="179">
        <f t="shared" si="506"/>
        <v>4.8999699115516722E-2</v>
      </c>
      <c r="P811" s="179">
        <f t="shared" si="506"/>
        <v>4.9558672459402264E-2</v>
      </c>
      <c r="Q811" s="179">
        <f t="shared" si="506"/>
        <v>5.1184892859123067E-2</v>
      </c>
      <c r="R811" s="179">
        <f t="shared" si="506"/>
        <v>5.2330877846584065E-2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2.8989400450486682E-4</v>
      </c>
      <c r="F812" s="179">
        <f t="shared" si="506"/>
        <v>5.7573294508478346E-4</v>
      </c>
      <c r="G812" s="179">
        <f t="shared" si="506"/>
        <v>1.1603486043363757E-3</v>
      </c>
      <c r="H812" s="179">
        <f t="shared" si="506"/>
        <v>2.4273551935814785E-3</v>
      </c>
      <c r="I812" s="179">
        <f t="shared" si="506"/>
        <v>5.0751601649629942E-3</v>
      </c>
      <c r="J812" s="179">
        <f t="shared" si="506"/>
        <v>1.0228822806474228E-2</v>
      </c>
      <c r="K812" s="179">
        <f t="shared" si="506"/>
        <v>1.6645519820144658E-2</v>
      </c>
      <c r="L812" s="179">
        <f t="shared" si="506"/>
        <v>1.7004583345457458E-2</v>
      </c>
      <c r="M812" s="179">
        <f t="shared" si="506"/>
        <v>1.6268004210175345E-2</v>
      </c>
      <c r="N812" s="179">
        <f t="shared" si="506"/>
        <v>1.7713608824365658E-2</v>
      </c>
      <c r="O812" s="179">
        <f t="shared" si="506"/>
        <v>1.9020932629288317E-2</v>
      </c>
      <c r="P812" s="179">
        <f t="shared" si="506"/>
        <v>1.9443012201388173E-2</v>
      </c>
      <c r="Q812" s="179">
        <f t="shared" si="506"/>
        <v>2.0136976902338264E-2</v>
      </c>
      <c r="R812" s="179">
        <f t="shared" si="506"/>
        <v>2.0603161928840208E-2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5.1776829865642066E-5</v>
      </c>
      <c r="F813" s="179">
        <f t="shared" si="506"/>
        <v>1.0205638910850516E-4</v>
      </c>
      <c r="G813" s="179">
        <f t="shared" si="506"/>
        <v>2.0275824261163444E-4</v>
      </c>
      <c r="H813" s="179">
        <f t="shared" si="506"/>
        <v>4.1465893801442355E-4</v>
      </c>
      <c r="I813" s="179">
        <f t="shared" si="506"/>
        <v>8.586316543249086E-4</v>
      </c>
      <c r="J813" s="179">
        <f t="shared" si="506"/>
        <v>1.8248991362147758E-3</v>
      </c>
      <c r="K813" s="179">
        <f t="shared" si="506"/>
        <v>3.6957244553253756E-3</v>
      </c>
      <c r="L813" s="179">
        <f t="shared" si="506"/>
        <v>5.6276352390799587E-3</v>
      </c>
      <c r="M813" s="179">
        <f t="shared" si="506"/>
        <v>6.3351385745075229E-3</v>
      </c>
      <c r="N813" s="179">
        <f t="shared" si="506"/>
        <v>6.1462860338358707E-3</v>
      </c>
      <c r="O813" s="179">
        <f t="shared" si="506"/>
        <v>6.5316768461840787E-3</v>
      </c>
      <c r="P813" s="179">
        <f t="shared" si="506"/>
        <v>6.8903187679858263E-3</v>
      </c>
      <c r="Q813" s="179">
        <f t="shared" si="506"/>
        <v>7.211938222271114E-3</v>
      </c>
      <c r="R813" s="179">
        <f t="shared" si="506"/>
        <v>7.4006818281898718E-3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3.0156860334068421E-4</v>
      </c>
      <c r="F814" s="179">
        <f t="shared" si="509"/>
        <v>5.9205039813434493E-4</v>
      </c>
      <c r="G814" s="179">
        <f t="shared" si="509"/>
        <v>1.1667052164694752E-3</v>
      </c>
      <c r="H814" s="179">
        <f t="shared" si="509"/>
        <v>2.349116623268855E-3</v>
      </c>
      <c r="I814" s="179">
        <f t="shared" si="509"/>
        <v>4.7791123461316219E-3</v>
      </c>
      <c r="J814" s="179">
        <f t="shared" si="509"/>
        <v>1.0047772097217586E-2</v>
      </c>
      <c r="K814" s="179">
        <f t="shared" si="509"/>
        <v>2.1351632695222601E-2</v>
      </c>
      <c r="L814" s="179">
        <f t="shared" si="509"/>
        <v>4.2648032514103651E-2</v>
      </c>
      <c r="M814" s="179">
        <f t="shared" si="509"/>
        <v>6.7540974439839613E-2</v>
      </c>
      <c r="N814" s="179">
        <f t="shared" si="509"/>
        <v>7.9277272881232666E-2</v>
      </c>
      <c r="O814" s="179">
        <f t="shared" si="509"/>
        <v>7.327815897412128E-2</v>
      </c>
      <c r="P814" s="179">
        <f t="shared" si="509"/>
        <v>7.687194343882027E-2</v>
      </c>
      <c r="Q814" s="179">
        <f t="shared" si="509"/>
        <v>8.3027462256398427E-2</v>
      </c>
      <c r="R814" s="179">
        <f t="shared" si="509"/>
        <v>8.6162342352995594E-2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8.2108510795889195E-5</v>
      </c>
      <c r="F815" s="179">
        <f t="shared" si="509"/>
        <v>1.608685093228397E-4</v>
      </c>
      <c r="G815" s="179">
        <f t="shared" si="509"/>
        <v>3.1564451327102384E-4</v>
      </c>
      <c r="H815" s="179">
        <f t="shared" si="509"/>
        <v>6.2990069859757039E-4</v>
      </c>
      <c r="I815" s="179">
        <f t="shared" si="509"/>
        <v>1.2656948163356975E-3</v>
      </c>
      <c r="J815" s="179">
        <f t="shared" si="509"/>
        <v>2.6141622196805439E-3</v>
      </c>
      <c r="K815" s="179">
        <f t="shared" si="509"/>
        <v>5.4945845076803572E-3</v>
      </c>
      <c r="L815" s="179">
        <f t="shared" si="509"/>
        <v>1.1670335053002107E-2</v>
      </c>
      <c r="M815" s="179">
        <f t="shared" si="509"/>
        <v>2.3354890165702909E-2</v>
      </c>
      <c r="N815" s="179">
        <f t="shared" si="509"/>
        <v>3.8791741107822048E-2</v>
      </c>
      <c r="O815" s="179">
        <f t="shared" si="509"/>
        <v>4.445206581811418E-2</v>
      </c>
      <c r="P815" s="179">
        <f t="shared" si="509"/>
        <v>4.0188987086226501E-2</v>
      </c>
      <c r="Q815" s="179">
        <f t="shared" si="509"/>
        <v>4.3115951662855784E-2</v>
      </c>
      <c r="R815" s="179">
        <f t="shared" si="509"/>
        <v>4.6302263223378666E-2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8.0430956284863349E-6</v>
      </c>
      <c r="F816" s="179">
        <f t="shared" si="509"/>
        <v>1.574183394446425E-5</v>
      </c>
      <c r="G816" s="179">
        <f t="shared" si="509"/>
        <v>3.0818949574699954E-5</v>
      </c>
      <c r="H816" s="179">
        <f t="shared" si="509"/>
        <v>6.1211501745941921E-5</v>
      </c>
      <c r="I816" s="179">
        <f t="shared" si="509"/>
        <v>1.2212156924271893E-4</v>
      </c>
      <c r="J816" s="179">
        <f t="shared" si="509"/>
        <v>2.4914583356493186E-4</v>
      </c>
      <c r="K816" s="179">
        <f t="shared" si="509"/>
        <v>5.1492246434826265E-4</v>
      </c>
      <c r="L816" s="179">
        <f t="shared" si="509"/>
        <v>1.0723929728556735E-3</v>
      </c>
      <c r="M816" s="179">
        <f t="shared" si="509"/>
        <v>2.2813513633338943E-3</v>
      </c>
      <c r="N816" s="179">
        <f t="shared" si="509"/>
        <v>4.6437766778103422E-3</v>
      </c>
      <c r="O816" s="179">
        <f t="shared" si="509"/>
        <v>7.7677669108095725E-3</v>
      </c>
      <c r="P816" s="179">
        <f t="shared" si="509"/>
        <v>8.7825843011115259E-3</v>
      </c>
      <c r="Q816" s="179">
        <f t="shared" si="509"/>
        <v>8.0631484669085891E-3</v>
      </c>
      <c r="R816" s="179">
        <f t="shared" si="509"/>
        <v>8.6404957004296568E-3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1.5195106055904549E-6</v>
      </c>
      <c r="F817" s="179">
        <f t="shared" si="509"/>
        <v>2.9724241552025618E-6</v>
      </c>
      <c r="G817" s="179">
        <f t="shared" si="509"/>
        <v>5.8128359870726134E-6</v>
      </c>
      <c r="H817" s="179">
        <f t="shared" si="509"/>
        <v>1.1517314900162507E-5</v>
      </c>
      <c r="I817" s="179">
        <f t="shared" si="509"/>
        <v>2.2891384763284298E-5</v>
      </c>
      <c r="J817" s="179">
        <f t="shared" si="509"/>
        <v>4.6376844740443934E-5</v>
      </c>
      <c r="K817" s="179">
        <f t="shared" si="509"/>
        <v>9.4759029028307378E-5</v>
      </c>
      <c r="L817" s="179">
        <f t="shared" si="509"/>
        <v>1.9211628347484312E-4</v>
      </c>
      <c r="M817" s="179">
        <f t="shared" si="509"/>
        <v>4.0581467203805395E-4</v>
      </c>
      <c r="N817" s="179">
        <f t="shared" si="509"/>
        <v>8.6536194370638304E-4</v>
      </c>
      <c r="O817" s="179">
        <f t="shared" si="509"/>
        <v>1.7674057060990233E-3</v>
      </c>
      <c r="P817" s="179">
        <f t="shared" si="509"/>
        <v>2.9409184657281278E-3</v>
      </c>
      <c r="Q817" s="179">
        <f t="shared" si="509"/>
        <v>3.3983487167649272E-3</v>
      </c>
      <c r="R817" s="179">
        <f t="shared" si="509"/>
        <v>3.0675577826315644E-3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0.61805437155710419</v>
      </c>
      <c r="F933" s="179" t="e">
        <f t="shared" si="605"/>
        <v>#DIV/0!</v>
      </c>
      <c r="G933" s="179">
        <f t="shared" si="605"/>
        <v>0.4316008076137004</v>
      </c>
      <c r="H933" s="179">
        <f t="shared" si="605"/>
        <v>0.38219803050991608</v>
      </c>
      <c r="I933" s="179">
        <f t="shared" si="605"/>
        <v>0.36158311535598547</v>
      </c>
      <c r="J933" s="179">
        <f t="shared" si="605"/>
        <v>0.34892983343779077</v>
      </c>
      <c r="K933" s="179">
        <f t="shared" si="605"/>
        <v>0.34203255431969726</v>
      </c>
      <c r="L933" s="179">
        <f t="shared" si="605"/>
        <v>0.33700243366118543</v>
      </c>
      <c r="M933" s="179">
        <f t="shared" si="605"/>
        <v>0.33560180439897974</v>
      </c>
      <c r="N933" s="179">
        <f t="shared" si="605"/>
        <v>0.33488380296873765</v>
      </c>
      <c r="O933" s="179">
        <f t="shared" si="605"/>
        <v>0.33436694009870771</v>
      </c>
      <c r="P933" s="179">
        <f t="shared" si="605"/>
        <v>0.33407461432908259</v>
      </c>
      <c r="Q933" s="179">
        <f t="shared" si="605"/>
        <v>0.33393516176532928</v>
      </c>
      <c r="R933" s="179">
        <f t="shared" si="605"/>
        <v>0.33385568263354698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0.32234277218717533</v>
      </c>
      <c r="F934" s="179">
        <f t="shared" si="605"/>
        <v>0.32060055950263799</v>
      </c>
      <c r="G934" s="179" t="e">
        <f t="shared" si="605"/>
        <v>#DIV/0!</v>
      </c>
      <c r="H934" s="179">
        <f t="shared" si="605"/>
        <v>0.23825433755377232</v>
      </c>
      <c r="I934" s="179">
        <f t="shared" si="605"/>
        <v>0.21899049726639522</v>
      </c>
      <c r="J934" s="179">
        <f t="shared" si="605"/>
        <v>0.20614427887243683</v>
      </c>
      <c r="K934" s="179">
        <f t="shared" si="605"/>
        <v>0.19880516895066921</v>
      </c>
      <c r="L934" s="179">
        <f t="shared" si="605"/>
        <v>0.19326626215029019</v>
      </c>
      <c r="M934" s="179">
        <f t="shared" si="605"/>
        <v>0.19171569161863139</v>
      </c>
      <c r="N934" s="179">
        <f t="shared" si="605"/>
        <v>0.19091397001368623</v>
      </c>
      <c r="O934" s="179">
        <f t="shared" si="605"/>
        <v>0.19033345136756916</v>
      </c>
      <c r="P934" s="179">
        <f t="shared" si="605"/>
        <v>0.19000444427229543</v>
      </c>
      <c r="Q934" s="179">
        <f t="shared" si="605"/>
        <v>0.18984736140791536</v>
      </c>
      <c r="R934" s="179">
        <f t="shared" si="605"/>
        <v>0.18975779002195514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0.26210803932371446</v>
      </c>
      <c r="F935" s="179">
        <f t="shared" si="605"/>
        <v>0.25647228886889173</v>
      </c>
      <c r="G935" s="179">
        <f t="shared" si="605"/>
        <v>0.25862283700265581</v>
      </c>
      <c r="H935" s="179" t="e">
        <f t="shared" si="605"/>
        <v>#DIV/0!</v>
      </c>
      <c r="I935" s="179">
        <f t="shared" si="605"/>
        <v>0.20767633597555218</v>
      </c>
      <c r="J935" s="179">
        <f t="shared" si="605"/>
        <v>0.18929871194941</v>
      </c>
      <c r="K935" s="179">
        <f t="shared" si="605"/>
        <v>0.17795038442297423</v>
      </c>
      <c r="L935" s="179">
        <f t="shared" si="605"/>
        <v>0.16885341752789079</v>
      </c>
      <c r="M935" s="179">
        <f t="shared" si="605"/>
        <v>0.1662853309020666</v>
      </c>
      <c r="N935" s="179">
        <f t="shared" si="605"/>
        <v>0.16493525693325523</v>
      </c>
      <c r="O935" s="179">
        <f t="shared" si="605"/>
        <v>0.16394626415358354</v>
      </c>
      <c r="P935" s="179">
        <f t="shared" si="605"/>
        <v>0.16338344588102083</v>
      </c>
      <c r="Q935" s="179">
        <f t="shared" si="605"/>
        <v>0.16311428000945261</v>
      </c>
      <c r="R935" s="179">
        <f t="shared" si="605"/>
        <v>0.16296064502324653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0.15985905064793832</v>
      </c>
      <c r="F936" s="179">
        <f t="shared" si="605"/>
        <v>0.15094191616709735</v>
      </c>
      <c r="G936" s="179">
        <f t="shared" si="605"/>
        <v>0.15121090684992283</v>
      </c>
      <c r="H936" s="179">
        <f t="shared" si="605"/>
        <v>0.15299076275853019</v>
      </c>
      <c r="I936" s="179" t="e">
        <f t="shared" si="605"/>
        <v>#DIV/0!</v>
      </c>
      <c r="J936" s="179">
        <f t="shared" si="605"/>
        <v>0.12991827906185516</v>
      </c>
      <c r="K936" s="179">
        <f t="shared" si="605"/>
        <v>0.1182904882027641</v>
      </c>
      <c r="L936" s="179">
        <f t="shared" si="605"/>
        <v>0.10799649994658486</v>
      </c>
      <c r="M936" s="179">
        <f t="shared" si="605"/>
        <v>0.10506371295617105</v>
      </c>
      <c r="N936" s="179">
        <f t="shared" si="605"/>
        <v>0.10347528798683472</v>
      </c>
      <c r="O936" s="179">
        <f t="shared" si="605"/>
        <v>0.1022860391956492</v>
      </c>
      <c r="P936" s="179">
        <f t="shared" si="605"/>
        <v>0.10160397971440628</v>
      </c>
      <c r="Q936" s="179">
        <f t="shared" si="605"/>
        <v>0.10127674238152147</v>
      </c>
      <c r="R936" s="179">
        <f t="shared" si="605"/>
        <v>0.1010896054103627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0.1101054251128329</v>
      </c>
      <c r="F937" s="179">
        <f t="shared" si="608"/>
        <v>0.10267277235423045</v>
      </c>
      <c r="G937" s="179">
        <f t="shared" si="608"/>
        <v>9.9391919756196184E-2</v>
      </c>
      <c r="H937" s="179">
        <f t="shared" si="608"/>
        <v>0.10071053920800883</v>
      </c>
      <c r="I937" s="179">
        <f t="shared" si="608"/>
        <v>0.10813983212192217</v>
      </c>
      <c r="J937" s="179" t="e">
        <f t="shared" si="608"/>
        <v>#DIV/0!</v>
      </c>
      <c r="K937" s="179">
        <f t="shared" si="608"/>
        <v>9.1484586298355638E-2</v>
      </c>
      <c r="L937" s="179">
        <f t="shared" si="608"/>
        <v>7.8939757980276332E-2</v>
      </c>
      <c r="M937" s="179">
        <f t="shared" si="608"/>
        <v>7.535219049589946E-2</v>
      </c>
      <c r="N937" s="179">
        <f t="shared" si="608"/>
        <v>7.3303800378853604E-2</v>
      </c>
      <c r="O937" s="179">
        <f t="shared" si="608"/>
        <v>7.1704714259122088E-2</v>
      </c>
      <c r="P937" s="179">
        <f t="shared" si="608"/>
        <v>7.0773718752146719E-2</v>
      </c>
      <c r="Q937" s="179">
        <f t="shared" si="608"/>
        <v>7.0324226152104263E-2</v>
      </c>
      <c r="R937" s="179">
        <f t="shared" si="608"/>
        <v>7.0066192823574097E-2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5.2001488621882412E-2</v>
      </c>
      <c r="F938" s="179">
        <f t="shared" si="608"/>
        <v>4.833038414143058E-2</v>
      </c>
      <c r="G938" s="179">
        <f t="shared" si="608"/>
        <v>4.6217547383135542E-2</v>
      </c>
      <c r="H938" s="179">
        <f t="shared" si="608"/>
        <v>4.5324003336835797E-2</v>
      </c>
      <c r="I938" s="179">
        <f t="shared" si="608"/>
        <v>4.838123851937752E-2</v>
      </c>
      <c r="J938" s="179">
        <f t="shared" si="608"/>
        <v>5.2179489134012852E-2</v>
      </c>
      <c r="K938" s="179" t="e">
        <f t="shared" si="608"/>
        <v>#DIV/0!</v>
      </c>
      <c r="L938" s="179">
        <f t="shared" si="608"/>
        <v>4.0641814706817415E-2</v>
      </c>
      <c r="M938" s="179">
        <f t="shared" si="608"/>
        <v>3.7912760536099682E-2</v>
      </c>
      <c r="N938" s="179">
        <f t="shared" si="608"/>
        <v>3.6210098845691298E-2</v>
      </c>
      <c r="O938" s="179">
        <f t="shared" si="608"/>
        <v>3.4776331841381306E-2</v>
      </c>
      <c r="P938" s="179">
        <f t="shared" si="608"/>
        <v>3.3918484679416668E-2</v>
      </c>
      <c r="Q938" s="179">
        <f t="shared" si="608"/>
        <v>3.3499384776620005E-2</v>
      </c>
      <c r="R938" s="179">
        <f t="shared" si="608"/>
        <v>3.3257007412945308E-2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2.0472870753801473E-2</v>
      </c>
      <c r="F939" s="179">
        <f t="shared" si="608"/>
        <v>1.9011562809049393E-2</v>
      </c>
      <c r="G939" s="179">
        <f t="shared" si="608"/>
        <v>1.8120835465153372E-2</v>
      </c>
      <c r="H939" s="179">
        <f t="shared" si="608"/>
        <v>1.7554130004647533E-2</v>
      </c>
      <c r="I939" s="179">
        <f t="shared" si="608"/>
        <v>1.8137339815456208E-2</v>
      </c>
      <c r="J939" s="179">
        <f t="shared" si="608"/>
        <v>1.9370662564327009E-2</v>
      </c>
      <c r="K939" s="179">
        <f t="shared" si="608"/>
        <v>2.1170732036634533E-2</v>
      </c>
      <c r="L939" s="179" t="e">
        <f t="shared" si="608"/>
        <v>#DIV/0!</v>
      </c>
      <c r="M939" s="179">
        <f t="shared" si="608"/>
        <v>1.6444308733211777E-2</v>
      </c>
      <c r="N939" s="179">
        <f t="shared" si="608"/>
        <v>1.5379902967038667E-2</v>
      </c>
      <c r="O939" s="179">
        <f t="shared" si="608"/>
        <v>1.4351876602124402E-2</v>
      </c>
      <c r="P939" s="179">
        <f t="shared" si="608"/>
        <v>1.37078444536786E-2</v>
      </c>
      <c r="Q939" s="179">
        <f t="shared" si="608"/>
        <v>1.3386570136982573E-2</v>
      </c>
      <c r="R939" s="179">
        <f t="shared" si="608"/>
        <v>1.3198142658356274E-2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7.3605294202315884E-3</v>
      </c>
      <c r="F940" s="179">
        <f t="shared" si="608"/>
        <v>6.8337091625580012E-3</v>
      </c>
      <c r="G940" s="179">
        <f t="shared" si="608"/>
        <v>6.5081061385335445E-3</v>
      </c>
      <c r="H940" s="179">
        <f t="shared" si="608"/>
        <v>6.283638583609254E-3</v>
      </c>
      <c r="I940" s="179">
        <f t="shared" si="608"/>
        <v>6.4166661352477927E-3</v>
      </c>
      <c r="J940" s="179">
        <f t="shared" si="608"/>
        <v>6.6255458639537862E-3</v>
      </c>
      <c r="K940" s="179">
        <f t="shared" si="608"/>
        <v>7.136373518631162E-3</v>
      </c>
      <c r="L940" s="179">
        <f t="shared" si="608"/>
        <v>6.8504830157099369E-3</v>
      </c>
      <c r="M940" s="179" t="e">
        <f t="shared" si="608"/>
        <v>#DIV/0!</v>
      </c>
      <c r="N940" s="179">
        <f t="shared" si="608"/>
        <v>6.2262773148857977E-3</v>
      </c>
      <c r="O940" s="179">
        <f t="shared" si="608"/>
        <v>5.5954735241973037E-3</v>
      </c>
      <c r="P940" s="179">
        <f t="shared" si="608"/>
        <v>5.1693229155602722E-3</v>
      </c>
      <c r="Q940" s="179">
        <f t="shared" si="608"/>
        <v>4.9495847214752215E-3</v>
      </c>
      <c r="R940" s="179">
        <f t="shared" si="608"/>
        <v>4.817421601000316E-3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8.602471849023674E-2</v>
      </c>
      <c r="F941" s="179">
        <f t="shared" si="611"/>
        <v>7.9863395837788106E-2</v>
      </c>
      <c r="G941" s="179">
        <f t="shared" si="611"/>
        <v>7.6042258379493327E-2</v>
      </c>
      <c r="H941" s="179">
        <f t="shared" si="611"/>
        <v>7.3357375447865997E-2</v>
      </c>
      <c r="I941" s="179">
        <f t="shared" si="611"/>
        <v>7.4674034820427324E-2</v>
      </c>
      <c r="J941" s="179">
        <f t="shared" si="611"/>
        <v>7.619456050231517E-2</v>
      </c>
      <c r="K941" s="179">
        <f t="shared" si="611"/>
        <v>7.9273554511259073E-2</v>
      </c>
      <c r="L941" s="179">
        <f t="shared" si="611"/>
        <v>7.6560345779487837E-2</v>
      </c>
      <c r="M941" s="179">
        <f t="shared" si="611"/>
        <v>8.3847486680165742E-2</v>
      </c>
      <c r="N941" s="179" t="e">
        <f t="shared" si="611"/>
        <v>#DIV/0!</v>
      </c>
      <c r="O941" s="179">
        <f t="shared" si="611"/>
        <v>7.4294000574737146E-2</v>
      </c>
      <c r="P941" s="179">
        <f t="shared" si="611"/>
        <v>6.5608598344417346E-2</v>
      </c>
      <c r="Q941" s="179">
        <f t="shared" si="611"/>
        <v>6.0900671084004238E-2</v>
      </c>
      <c r="R941" s="179">
        <f t="shared" si="611"/>
        <v>5.7949320296494779E-2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4.6922373385442695E-2</v>
      </c>
      <c r="F942" s="179">
        <f t="shared" si="611"/>
        <v>4.3561091287845709E-2</v>
      </c>
      <c r="G942" s="179">
        <f t="shared" si="611"/>
        <v>4.1474698651175645E-2</v>
      </c>
      <c r="H942" s="179">
        <f t="shared" si="611"/>
        <v>4.0001813047684943E-2</v>
      </c>
      <c r="I942" s="179">
        <f t="shared" si="611"/>
        <v>4.0687097607322191E-2</v>
      </c>
      <c r="J942" s="179">
        <f t="shared" si="611"/>
        <v>4.1383648098075737E-2</v>
      </c>
      <c r="K942" s="179">
        <f t="shared" si="611"/>
        <v>4.2547988750846102E-2</v>
      </c>
      <c r="L942" s="179">
        <f t="shared" si="611"/>
        <v>3.984250814328924E-2</v>
      </c>
      <c r="M942" s="179">
        <f t="shared" si="611"/>
        <v>4.3351056160118556E-2</v>
      </c>
      <c r="N942" s="179">
        <f t="shared" si="611"/>
        <v>4.9877150408205742E-2</v>
      </c>
      <c r="O942" s="179" t="e">
        <f t="shared" si="611"/>
        <v>#DIV/0!</v>
      </c>
      <c r="P942" s="179">
        <f t="shared" si="611"/>
        <v>4.0755374534655338E-2</v>
      </c>
      <c r="Q942" s="179">
        <f t="shared" si="611"/>
        <v>3.6309928499114089E-2</v>
      </c>
      <c r="R942" s="179">
        <f t="shared" si="611"/>
        <v>3.333137362129459E-2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9.2004555492352248E-3</v>
      </c>
      <c r="F943" s="179">
        <f t="shared" si="611"/>
        <v>8.5413531443509355E-3</v>
      </c>
      <c r="G943" s="179">
        <f t="shared" si="611"/>
        <v>8.1321518333348584E-3</v>
      </c>
      <c r="H943" s="179">
        <f t="shared" si="611"/>
        <v>7.8429384358737163E-3</v>
      </c>
      <c r="I943" s="179">
        <f t="shared" si="611"/>
        <v>7.9756907320743843E-3</v>
      </c>
      <c r="J943" s="179">
        <f t="shared" si="611"/>
        <v>8.1056798378599925E-3</v>
      </c>
      <c r="K943" s="179">
        <f t="shared" si="611"/>
        <v>8.3074271734179337E-3</v>
      </c>
      <c r="L943" s="179">
        <f t="shared" si="611"/>
        <v>7.6869715271147242E-3</v>
      </c>
      <c r="M943" s="179">
        <f t="shared" si="611"/>
        <v>8.0944411018244837E-3</v>
      </c>
      <c r="N943" s="179">
        <f t="shared" si="611"/>
        <v>9.1235131718933014E-3</v>
      </c>
      <c r="O943" s="179">
        <f t="shared" si="611"/>
        <v>1.012137580457932E-2</v>
      </c>
      <c r="P943" s="179" t="e">
        <f t="shared" si="611"/>
        <v>#DIV/0!</v>
      </c>
      <c r="Q943" s="179">
        <f t="shared" si="611"/>
        <v>8.1963889766018486E-3</v>
      </c>
      <c r="R943" s="179">
        <f t="shared" si="611"/>
        <v>7.1659460011207852E-3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3.4501699152240223E-3</v>
      </c>
      <c r="F944" s="179">
        <f t="shared" si="611"/>
        <v>3.2030039505633453E-3</v>
      </c>
      <c r="G944" s="179">
        <f t="shared" si="611"/>
        <v>3.0495436940105787E-3</v>
      </c>
      <c r="H944" s="179">
        <f t="shared" si="611"/>
        <v>2.9410502162407512E-3</v>
      </c>
      <c r="I944" s="179">
        <f t="shared" si="611"/>
        <v>2.9906814171361843E-3</v>
      </c>
      <c r="J944" s="179">
        <f t="shared" si="611"/>
        <v>3.0388112027408178E-3</v>
      </c>
      <c r="K944" s="179">
        <f t="shared" si="611"/>
        <v>3.1119638598090791E-3</v>
      </c>
      <c r="L944" s="179">
        <f t="shared" si="611"/>
        <v>2.8702198014562792E-3</v>
      </c>
      <c r="M944" s="179">
        <f t="shared" si="611"/>
        <v>2.9869796829752474E-3</v>
      </c>
      <c r="N944" s="179">
        <f t="shared" si="611"/>
        <v>3.2505319628752514E-3</v>
      </c>
      <c r="O944" s="179">
        <f t="shared" si="611"/>
        <v>3.5226719458540416E-3</v>
      </c>
      <c r="P944" s="179">
        <f t="shared" si="611"/>
        <v>3.832540317515501E-3</v>
      </c>
      <c r="Q944" s="179" t="e">
        <f t="shared" si="611"/>
        <v>#DIV/0!</v>
      </c>
      <c r="R944" s="179">
        <f t="shared" si="611"/>
        <v>3.1053281065181989E-3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9.3250299079292456E-2</v>
      </c>
      <c r="F1058" s="199">
        <f t="array" ref="F1058">IF(F33=MAX(IF(ISNUMBER($E$33:$DT$33),$E$33:$DT$33)),0,SUM(IF($D$805:$D$924&gt;=F33+1,IF($D$805:$D$924&lt;=MAX(IF(ISNUMBER($E$33:$DT$33),$E$33:$DT$33)),F$805:F$924))))</f>
        <v>5.8290145572990767E-2</v>
      </c>
      <c r="G1058" s="199">
        <f t="array" ref="G1058">IF(G33=MAX(IF(ISNUMBER($E$33:$DT$33),$E$33:$DT$33)),0,SUM(IF($D$805:$D$924&gt;=G33+1,IF($D$805:$D$924&lt;=MAX(IF(ISNUMBER($E$33:$DT$33),$E$33:$DT$33)),G$805:G$924))))</f>
        <v>3.6788015687563611E-2</v>
      </c>
      <c r="H1058" s="199">
        <f t="array" ref="H1058">IF(H33=MAX(IF(ISNUMBER($E$33:$DT$33),$E$33:$DT$33)),0,SUM(IF($D$805:$D$924&gt;=H33+1,IF($D$805:$D$924&lt;=MAX(IF(ISNUMBER($E$33:$DT$33),$E$33:$DT$33)),H$805:H$924))))</f>
        <v>1.9009525296202538E-2</v>
      </c>
      <c r="I1058" s="199">
        <f t="array" ref="I1058">IF(I33=MAX(IF(ISNUMBER($E$33:$DT$33),$E$33:$DT$33)),0,SUM(IF($D$805:$D$924&gt;=I33+1,IF($D$805:$D$924&lt;=MAX(IF(ISNUMBER($E$33:$DT$33),$E$33:$DT$33)),I$805:I$924))))</f>
        <v>1.2123611935761225E-2</v>
      </c>
      <c r="J1058" s="199">
        <f t="array" ref="J1058">IF(J33=MAX(IF(ISNUMBER($E$33:$DT$33),$E$33:$DT$33)),0,SUM(IF($D$805:$D$924&gt;=J33+1,IF($D$805:$D$924&lt;=MAX(IF(ISNUMBER($E$33:$DT$33),$E$33:$DT$33)),J$805:J$924))))</f>
        <v>1.4782356131418281E-2</v>
      </c>
      <c r="K1058" s="199">
        <f t="array" ref="K1058">IF(K33=MAX(IF(ISNUMBER($E$33:$DT$33),$E$33:$DT$33)),0,SUM(IF($D$805:$D$924&gt;=K33+1,IF($D$805:$D$924&lt;=MAX(IF(ISNUMBER($E$33:$DT$33),$E$33:$DT$33)),K$805:K$924))))</f>
        <v>2.7455898696279527E-2</v>
      </c>
      <c r="L1058" s="199">
        <f t="array" ref="L1058">IF(L33=MAX(IF(ISNUMBER($E$33:$DT$33),$E$33:$DT$33)),0,SUM(IF($D$805:$D$924&gt;=L33+1,IF($D$805:$D$924&lt;=MAX(IF(ISNUMBER($E$33:$DT$33),$E$33:$DT$33)),L$805:L$924))))</f>
        <v>1.2934844309332623E-2</v>
      </c>
      <c r="M1058" s="199">
        <f t="array" ref="M1058">IF(M33=MAX(IF(ISNUMBER($E$33:$DT$33),$E$33:$DT$33)),0,SUM(IF($D$805:$D$924&gt;=M33+1,IF($D$805:$D$924&lt;=MAX(IF(ISNUMBER($E$33:$DT$33),$E$33:$DT$33)),M$805:M$924))))</f>
        <v>2.6871660353719484E-3</v>
      </c>
      <c r="N1058" s="199">
        <f t="array" ref="N1058">IF(N33=MAX(IF(ISNUMBER($E$33:$DT$33),$E$33:$DT$33)),0,SUM(IF($D$805:$D$924&gt;=N33+1,IF($D$805:$D$924&lt;=MAX(IF(ISNUMBER($E$33:$DT$33),$E$33:$DT$33)),N$805:N$924))))</f>
        <v>8.6536194370638304E-4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0.36158311535598547</v>
      </c>
      <c r="J1065" s="199">
        <f t="array" ref="J1065">IF(J32=MIN($E$12:$DT$12),0,SUM(IF($D$932:$D$1051&gt;=MIN($E$12:$DT$12),IF($D$932:$D$1051&lt;=J32-1,J$932:J$1051))))</f>
        <v>0.55507411231022763</v>
      </c>
      <c r="K1065" s="199">
        <f t="array" ref="K1065">IF(K32=MIN($E$12:$DT$12),0,SUM(IF($D$932:$D$1051&gt;=MIN($E$12:$DT$12),IF($D$932:$D$1051&lt;=K32-1,K$932:K$1051))))</f>
        <v>0.71878810769334067</v>
      </c>
      <c r="L1065" s="199">
        <f t="array" ref="L1065">IF(L32=MIN($E$12:$DT$12),0,SUM(IF($D$932:$D$1051&gt;=MIN($E$12:$DT$12),IF($D$932:$D$1051&lt;=L32-1,L$932:L$1051))))</f>
        <v>0.80711861328595125</v>
      </c>
      <c r="M1065" s="199">
        <f t="array" ref="M1065">IF(M32=MIN($E$12:$DT$12),0,SUM(IF($D$932:$D$1051&gt;=MIN($E$12:$DT$12),IF($D$932:$D$1051&lt;=M32-1,M$932:M$1051))))</f>
        <v>0.87401873037174815</v>
      </c>
      <c r="N1065" s="199">
        <f t="array" ref="N1065">IF(N32=MIN($E$12:$DT$12),0,SUM(IF($D$932:$D$1051&gt;=MIN($E$12:$DT$12),IF($D$932:$D$1051&lt;=N32-1,N$932:N$1051))))</f>
        <v>0.90372221712705869</v>
      </c>
      <c r="O1065" s="199">
        <f t="array" ref="O1065">IF(O32=MIN($E$12:$DT$12),0,SUM(IF($D$932:$D$1051&gt;=MIN($E$12:$DT$12),IF($D$932:$D$1051&lt;=O32-1,O$932:O$1051))))</f>
        <v>0.91176561751813745</v>
      </c>
      <c r="P1065" s="199">
        <f t="array" ref="P1065">IF(P32=MIN($E$12:$DT$12),0,SUM(IF($D$932:$D$1051&gt;=MIN($E$12:$DT$12),IF($D$932:$D$1051&lt;=P32-1,P$932:P$1051))))</f>
        <v>0.91263585499760735</v>
      </c>
      <c r="Q1065" s="199">
        <f t="array" ref="Q1065">IF(Q32=MIN($E$12:$DT$12),0,SUM(IF($D$932:$D$1051&gt;=MIN($E$12:$DT$12),IF($D$932:$D$1051&lt;=Q32-1,Q$932:Q$1051))))</f>
        <v>0.97123398243540504</v>
      </c>
      <c r="R1065" s="199">
        <f t="array" ref="R1065">IF(R32=MIN($E$12:$DT$12),0,SUM(IF($D$932:$D$1051&gt;=MIN($E$12:$DT$12),IF($D$932:$D$1051&lt;=R32-1,R$932:R$1051))))</f>
        <v>1.0002831815027768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0.82459053521364434</v>
      </c>
      <c r="F1072" s="199">
        <f t="array" ref="F1072">(F$545)*SUM(IF($E$12:$DT$12&gt;=F32,IF($E$12:$DT$12&lt;=F33,$E$15:$DT$15)))</f>
        <v>1.0036075333684362</v>
      </c>
      <c r="G1072" s="199">
        <f t="array" ref="G1072">(G$545)*SUM(IF($E$12:$DT$12&gt;=G32,IF($E$12:$DT$12&lt;=G33,$E$15:$DT$15)))</f>
        <v>1.0960043828783679</v>
      </c>
      <c r="H1072" s="199">
        <f t="array" ref="H1072">(H$545)*SUM(IF($E$12:$DT$12&gt;=H32,IF($E$12:$DT$12&lt;=H33,$E$15:$DT$15)))</f>
        <v>1.1507280266652411</v>
      </c>
      <c r="I1072" s="199">
        <f t="array" ref="I1072">(I$545)*SUM(IF($E$12:$DT$12&gt;=I32,IF($E$12:$DT$12&lt;=I33,$E$15:$DT$15)))</f>
        <v>0.75941617970242115</v>
      </c>
      <c r="J1072" s="199">
        <f t="array" ref="J1072">(J$545)*SUM(IF($E$12:$DT$12&gt;=J32,IF($E$12:$DT$12&lt;=J33,$E$15:$DT$15)))</f>
        <v>0.52647635588140795</v>
      </c>
      <c r="K1072" s="199">
        <f t="array" ref="K1072">(K$545)*SUM(IF($E$12:$DT$12&gt;=K32,IF($E$12:$DT$12&lt;=K33,$E$15:$DT$15)))</f>
        <v>0.31440127514613014</v>
      </c>
      <c r="L1072" s="199">
        <f t="array" ref="L1072">(L$545)*SUM(IF($E$12:$DT$12&gt;=L32,IF($E$12:$DT$12&lt;=L33,$E$15:$DT$15)))</f>
        <v>0.22908421832812914</v>
      </c>
      <c r="M1072" s="199">
        <f t="array" ref="M1072">(M$545)*SUM(IF($E$12:$DT$12&gt;=M32,IF($E$12:$DT$12&lt;=M33,$E$15:$DT$15)))</f>
        <v>0.18312509941935809</v>
      </c>
      <c r="N1072" s="199">
        <f t="array" ref="N1072">(N$545)*SUM(IF($E$12:$DT$12&gt;=N32,IF($E$12:$DT$12&lt;=N33,$E$15:$DT$15)))</f>
        <v>0.156646803901687</v>
      </c>
      <c r="O1072" s="199">
        <f t="array" ref="O1072">(O$545)*SUM(IF($E$12:$DT$12&gt;=O32,IF($E$12:$DT$12&lt;=O33,$E$15:$DT$15)))</f>
        <v>0.14490501847571535</v>
      </c>
      <c r="P1072" s="199">
        <f t="array" ref="P1072">(P$545)*SUM(IF($E$12:$DT$12&gt;=P32,IF($E$12:$DT$12&lt;=P33,$E$15:$DT$15)))</f>
        <v>0.13898439656508987</v>
      </c>
      <c r="Q1072" s="199">
        <f t="array" ref="Q1072">(Q$545)*SUM(IF($E$12:$DT$12&gt;=Q32,IF($E$12:$DT$12&lt;=Q33,$E$15:$DT$15)))</f>
        <v>5.8678154509474403E-2</v>
      </c>
      <c r="R1072" s="199">
        <f t="array" ref="R1072">(R$545)*SUM(IF($E$12:$DT$12&gt;=R32,IF($E$12:$DT$12&lt;=R33,$E$15:$DT$15)))</f>
        <v>1.2736424435717939E-2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0.91784083429293684</v>
      </c>
      <c r="F1079" s="199">
        <f t="shared" si="705"/>
        <v>1.0618976789414269</v>
      </c>
      <c r="G1079" s="199">
        <f t="shared" si="705"/>
        <v>1.1327923985659314</v>
      </c>
      <c r="H1079" s="199">
        <f t="shared" si="705"/>
        <v>1.1697375519614437</v>
      </c>
      <c r="I1079" s="199">
        <f t="shared" si="705"/>
        <v>1.133122906994168</v>
      </c>
      <c r="J1079" s="199">
        <f t="shared" si="705"/>
        <v>1.0963328243230539</v>
      </c>
      <c r="K1079" s="199">
        <f t="shared" si="705"/>
        <v>1.0606452815357503</v>
      </c>
      <c r="L1079" s="199">
        <f t="shared" si="705"/>
        <v>1.049137675923413</v>
      </c>
      <c r="M1079" s="199">
        <f t="shared" si="705"/>
        <v>1.0598309958264782</v>
      </c>
      <c r="N1079" s="199">
        <f t="shared" si="705"/>
        <v>1.061234382972452</v>
      </c>
      <c r="O1079" s="199">
        <f t="shared" si="705"/>
        <v>1.0566706359938527</v>
      </c>
      <c r="P1079" s="199">
        <f t="shared" si="705"/>
        <v>1.0516202515626971</v>
      </c>
      <c r="Q1079" s="199">
        <f t="shared" si="705"/>
        <v>1.0299121369448794</v>
      </c>
      <c r="R1079" s="199">
        <f t="shared" si="705"/>
        <v>1.0130196059384948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1.1697375519614437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0.14510738043488791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0.85691341801722887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0.14308658198277119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4.3236546830522436E-2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36328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2022-01-20T10:37:09Z</dcterms:modified>
</cp:coreProperties>
</file>